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activeTab="5" tabRatio="829" windowHeight="7755" windowWidth="13335" xWindow="0" yWindow="0"/>
  </bookViews>
  <sheets>
    <sheet name="STS" r:id="rId1" sheetId="201"/>
    <sheet name="STT" r:id="rId2" sheetId="200"/>
    <sheet name="huulga" r:id="rId3" sheetId="198"/>
    <sheet name="amralt" r:id="rId4" sheetId="165"/>
    <sheet name="Tsalin uzuulelt" r:id="rId5" sheetId="166"/>
    <sheet name="negtgel" r:id="rId6" sheetId="167"/>
    <sheet name="niit" r:id="rId7" sheetId="168"/>
    <sheet name="ЧХ" r:id="rId8" sheetId="105"/>
    <sheet name="А-6.1" r:id="rId9" sheetId="116"/>
    <sheet name="А-6.2" r:id="rId10" sheetId="115"/>
    <sheet name="А-6.3" r:id="rId11" sheetId="114"/>
    <sheet name="СТХ" r:id="rId12" sheetId="147"/>
    <sheet name="1" r:id="rId13" sheetId="37"/>
    <sheet name="3" r:id="rId14" sheetId="197"/>
    <sheet name="1.Info" r:id="rId15" sheetId="30"/>
    <sheet name="2.CT1A" r:id="rId16" sheetId="2"/>
    <sheet name="3.CT2A" r:id="rId17" sheetId="3"/>
    <sheet name="4.CT3A" r:id="rId18" sheetId="4"/>
    <sheet name="5.CT4A" r:id="rId19" sheetId="5"/>
    <sheet name="6.CTT1" r:id="rId20" sheetId="28"/>
    <sheet name="7.CTT2" r:id="rId21" sheetId="33"/>
    <sheet name="8.CTT3" r:id="rId22" sheetId="8"/>
    <sheet name="9.CTT4" r:id="rId23" sheetId="31"/>
    <sheet name="10.CTT5" r:id="rId24" sheetId="9"/>
    <sheet name="11.CTT6" r:id="rId25" sheetId="34"/>
    <sheet name="12.CTT7" r:id="rId26" sheetId="6"/>
    <sheet name="13.CTT8" r:id="rId27" sheetId="32"/>
    <sheet name="14.CTT9" r:id="rId28" sheetId="29"/>
    <sheet name="15.Journal" r:id="rId29" sheetId="13"/>
    <sheet name="16.Assets" r:id="rId30" sheetId="14"/>
    <sheet name="17.Inventory" r:id="rId31" sheetId="22"/>
    <sheet name="18.Payroll" r:id="rId32" sheetId="15"/>
    <sheet name="19.Budget" r:id="rId33" sheetId="16"/>
    <sheet name="20.TGT1" r:id="rId34" sheetId="10"/>
    <sheet name="21.TGT1A" r:id="rId35" sheetId="11"/>
    <sheet name="22.NT2" r:id="rId36" sheetId="20"/>
    <sheet name="23.TRIAL BALANCE" r:id="rId37" sheetId="26"/>
    <sheet name="24.ABWS" r:id="rId38" sheetId="24"/>
    <sheet name="25.CBWS" r:id="rId39" sheetId="25"/>
  </sheets>
  <externalReferences>
    <externalReference r:id="rId40"/>
    <externalReference r:id="rId41"/>
  </externalReferences>
  <definedNames>
    <definedName hidden="1" localSheetId="12" name="_xlnm._FilterDatabase">'1'!$A$1:$D$1228</definedName>
    <definedName hidden="1" localSheetId="28" name="_xlnm._FilterDatabase">'15.Journal'!$A$4:$W$893</definedName>
    <definedName hidden="1" localSheetId="29" name="_xlnm._FilterDatabase">'16.Assets'!$A$5:$F$5</definedName>
    <definedName hidden="1" localSheetId="30" name="_xlnm._FilterDatabase">'17.Inventory'!$A$5:$D$5</definedName>
    <definedName hidden="1" localSheetId="32" name="_xlnm._FilterDatabase">'19.Budget'!$A$5:$D$5</definedName>
    <definedName hidden="1" localSheetId="37" name="_xlnm._FilterDatabase">'24.ABWS'!$A$4:$B$5</definedName>
    <definedName hidden="1" localSheetId="13" name="_xlnm._FilterDatabase">'3'!$A$1:$AH$1699</definedName>
    <definedName hidden="1" localSheetId="2" name="_xlnm._FilterDatabase">huulga!$A$11:$H$11</definedName>
    <definedName hidden="1" localSheetId="5" name="_xlnm._FilterDatabase">negtgel!$A$2:$DG$2</definedName>
    <definedName localSheetId="7" name="bookmark0">ЧХ!$B$1</definedName>
    <definedName localSheetId="2" name="bus_nutag">#REF!</definedName>
    <definedName localSheetId="0" name="bus_nutag">#REF!</definedName>
    <definedName localSheetId="1" name="bus_nutag">#REF!</definedName>
    <definedName name="bus_nutag">niit!$A$2:$A$25</definedName>
    <definedName localSheetId="13" name="Currency1">#REF!</definedName>
    <definedName localSheetId="3" name="Currency1">#REF!</definedName>
    <definedName localSheetId="2" name="Currency1">#REF!</definedName>
    <definedName localSheetId="0" name="Currency1">#REF!</definedName>
    <definedName localSheetId="1" name="Currency1">#REF!</definedName>
    <definedName localSheetId="4" name="Currency1">#REF!</definedName>
    <definedName name="Currency1">#REF!</definedName>
    <definedName localSheetId="2" name="huvi">#REF!</definedName>
    <definedName localSheetId="0" name="huvi">#REF!</definedName>
    <definedName localSheetId="1" name="huvi">#REF!</definedName>
    <definedName name="huvi">negtgel!XEW$3:XEW$12000</definedName>
    <definedName localSheetId="2" name="sar">#REF!</definedName>
    <definedName localSheetId="0" name="sar">#REF!</definedName>
    <definedName localSheetId="1" name="sar">#REF!</definedName>
    <definedName name="sar">negtgel!XEV$3:XEV$12000</definedName>
    <definedName localSheetId="13" name="too">niit!#REF!</definedName>
    <definedName localSheetId="3" name="too">niit!#REF!</definedName>
    <definedName localSheetId="2" name="too">#REF!</definedName>
    <definedName localSheetId="0" name="too">#REF!</definedName>
    <definedName localSheetId="1" name="too">[2]niit!#REF!</definedName>
    <definedName name="too">niit!#REF!</definedName>
    <definedName localSheetId="2" name="Бараа">#REF!</definedName>
    <definedName localSheetId="0" name="Бараа">#REF!</definedName>
    <definedName localSheetId="1" name="Бараа">#REF!</definedName>
    <definedName name="Бараа">niit!$B$2:$B$25</definedName>
    <definedName localSheetId="2" name="бүгд">#REF!</definedName>
    <definedName localSheetId="0" name="бүгд">#REF!</definedName>
    <definedName localSheetId="1" name="бүгд">#REF!</definedName>
    <definedName name="бүгд">negtgel!C$3:C$12000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68" l="1" r="K5"/>
  <c i="168" r="J5"/>
  <c i="200" r="E72"/>
  <c i="200" r="E67"/>
  <c i="200" r="F67" s="1"/>
  <c i="200" r="D67"/>
  <c i="200" r="E66"/>
  <c i="200" r="D66"/>
  <c i="200" r="E65"/>
  <c i="200" r="F65" s="1"/>
  <c i="200" r="D65"/>
  <c i="200" r="E64"/>
  <c i="200" r="F64" s="1"/>
  <c i="200" r="D64"/>
  <c i="200" r="E63"/>
  <c i="200" r="F63" s="1"/>
  <c i="200" r="D63"/>
  <c i="200" r="E62"/>
  <c i="200" r="D62"/>
  <c i="200" r="E61"/>
  <c i="200" r="F61" s="1"/>
  <c i="200" r="D61"/>
  <c i="200" r="E60"/>
  <c i="200" r="D60"/>
  <c i="200" r="E59"/>
  <c i="200" r="D59"/>
  <c i="200" r="E57"/>
  <c i="200" r="F57" s="1"/>
  <c i="200" r="D57"/>
  <c i="200" r="D56"/>
  <c i="200" r="D55"/>
  <c i="200" r="E54"/>
  <c i="200" r="D54"/>
  <c i="200" r="E53"/>
  <c i="200" r="F53" s="1"/>
  <c i="200" r="D53"/>
  <c i="200" r="E52"/>
  <c i="200" r="F52" s="1"/>
  <c i="200" r="D52"/>
  <c i="200" r="E51"/>
  <c i="200" r="F51" s="1"/>
  <c i="200" r="D51"/>
  <c i="200" r="E50"/>
  <c i="200" r="D50"/>
  <c i="200" r="E49"/>
  <c i="200" r="F49" s="1"/>
  <c i="200" r="D49"/>
  <c i="200" r="E48"/>
  <c i="200" r="F48" s="1"/>
  <c i="200" r="D48"/>
  <c i="200" r="E47"/>
  <c i="200" r="F47" s="1"/>
  <c i="200" r="D47"/>
  <c i="200" r="E46"/>
  <c i="200" r="F46" s="1"/>
  <c i="200" r="D46"/>
  <c i="200" r="E45"/>
  <c i="200" r="D45"/>
  <c i="200" r="E44"/>
  <c i="200" r="F44" s="1"/>
  <c i="200" r="D44"/>
  <c i="200" r="E43"/>
  <c i="200" r="D43"/>
  <c i="200" r="E42"/>
  <c i="200" r="D42"/>
  <c i="200" r="E41"/>
  <c i="200" r="F41" s="1"/>
  <c i="200" r="D41"/>
  <c i="200" r="E38"/>
  <c i="200" r="D38"/>
  <c i="200" r="E37"/>
  <c i="200" r="F37" s="1"/>
  <c i="200" r="D37"/>
  <c i="200" r="E36"/>
  <c i="200" r="D36"/>
  <c i="200" r="E35"/>
  <c i="200" r="F35" s="1"/>
  <c i="200" r="D35"/>
  <c i="200" r="E34"/>
  <c i="200" r="D34"/>
  <c i="200" r="E33"/>
  <c i="200" r="F33" s="1"/>
  <c i="200" r="D33"/>
  <c i="200" r="E32"/>
  <c i="200" r="D32"/>
  <c i="200" r="E31"/>
  <c i="200" r="F31" s="1"/>
  <c i="200" r="D31"/>
  <c i="200" r="E30"/>
  <c i="200" r="D30"/>
  <c i="200" r="E29"/>
  <c i="200" r="F29" s="1"/>
  <c i="200" r="D29"/>
  <c i="200" r="E28"/>
  <c i="200" r="D28"/>
  <c i="200" r="E27"/>
  <c i="200" r="F27" s="1"/>
  <c i="200" r="D27"/>
  <c i="200" r="E26"/>
  <c i="200" r="D26"/>
  <c i="200" r="E25"/>
  <c i="200" r="F25" s="1"/>
  <c i="200" r="D25"/>
  <c i="200" r="E24"/>
  <c i="200" r="D24"/>
  <c i="200" r="E23"/>
  <c i="200" r="F23" s="1"/>
  <c i="200" r="D23"/>
  <c i="200" r="E22"/>
  <c i="200" r="D22"/>
  <c i="200" r="E21"/>
  <c i="200" r="F21" s="1"/>
  <c i="200" r="D21"/>
  <c i="200" r="E20"/>
  <c i="200" r="D20"/>
  <c i="200" r="E19"/>
  <c i="200" r="F19" s="1"/>
  <c i="200" r="D19"/>
  <c i="200" r="E18"/>
  <c i="200" r="D18"/>
  <c i="200" r="E17"/>
  <c i="200" r="F17" s="1"/>
  <c i="200" r="D17"/>
  <c i="200" r="E16"/>
  <c i="200" r="D16"/>
  <c i="200" r="E15"/>
  <c i="200" r="F15" s="1"/>
  <c i="200" r="D15"/>
  <c i="200" r="E14"/>
  <c i="200" r="D14"/>
  <c i="200" r="E13"/>
  <c i="200" r="F13" s="1"/>
  <c i="200" r="D13"/>
  <c i="200" r="E12"/>
  <c i="200" r="D12"/>
  <c i="200" r="E11"/>
  <c i="200" r="F11" s="1"/>
  <c i="200" r="D11"/>
  <c i="200" r="E10"/>
  <c i="200" r="D10"/>
  <c i="200" r="E9"/>
  <c i="200" r="F9" s="1"/>
  <c i="200" r="D9"/>
  <c i="200" r="E8"/>
  <c i="200" r="D8"/>
  <c i="200" r="E7"/>
  <c i="200" r="F7" s="1"/>
  <c i="200" r="D7"/>
  <c i="200" r="E6"/>
  <c i="200" r="D6"/>
  <c i="200" r="B1"/>
  <c i="201" r="D64"/>
  <c i="201" r="C64"/>
  <c i="201" r="F63"/>
  <c i="201" r="H63" s="1"/>
  <c i="201" r="E63"/>
  <c i="201" r="G63" s="1"/>
  <c i="201" r="D63"/>
  <c i="201" r="C63"/>
  <c i="201" r="F62"/>
  <c i="201" r="E62"/>
  <c i="201" r="D62"/>
  <c i="201" r="C62"/>
  <c i="201" r="F61"/>
  <c i="201" r="H61" s="1"/>
  <c i="201" r="E61"/>
  <c i="201" r="G61" s="1"/>
  <c i="201" r="D61"/>
  <c i="201" r="C61"/>
  <c i="201" r="F60"/>
  <c i="201" r="E60"/>
  <c i="201" r="D60"/>
  <c i="201" r="C60"/>
  <c i="201" r="F59"/>
  <c i="201" r="E59"/>
  <c i="201" r="F58"/>
  <c i="201" r="E58"/>
  <c i="201" r="D58"/>
  <c i="201" r="H58" s="1"/>
  <c i="201" r="C58"/>
  <c i="201" r="G58" s="1"/>
  <c i="201" r="F57"/>
  <c i="201" r="E57"/>
  <c i="201" r="D57"/>
  <c i="201" r="C57"/>
  <c i="201" r="F56"/>
  <c i="201" r="E56"/>
  <c i="201" r="D56"/>
  <c i="201" r="C56"/>
  <c i="201" r="F55"/>
  <c i="201" r="E55"/>
  <c i="201" r="D55"/>
  <c i="201" r="H55" s="1"/>
  <c i="201" r="C55"/>
  <c i="201" r="C54" s="1"/>
  <c i="201" r="F54"/>
  <c i="201" r="E54"/>
  <c i="201" r="F53"/>
  <c i="201" r="E53"/>
  <c i="201" r="G53" s="1"/>
  <c i="201" r="D53"/>
  <c i="201" r="C53"/>
  <c i="201" r="F52"/>
  <c i="201" r="H52" s="1"/>
  <c i="201" r="E52"/>
  <c i="201" r="G52" s="1"/>
  <c i="201" r="D52"/>
  <c i="201" r="C52"/>
  <c i="201" r="F51"/>
  <c i="201" r="E51"/>
  <c i="201" r="G51" s="1"/>
  <c i="201" r="D51"/>
  <c i="201" r="C51"/>
  <c i="201" r="F50"/>
  <c i="201" r="H50" s="1"/>
  <c i="201" r="E50"/>
  <c i="201" r="G50" s="1"/>
  <c i="201" r="D50"/>
  <c i="201" r="C50"/>
  <c i="201" r="F49"/>
  <c i="201" r="E49"/>
  <c i="201" r="G49" s="1"/>
  <c i="201" r="D49"/>
  <c i="201" r="C49"/>
  <c i="201" r="F48"/>
  <c i="201" r="H48" s="1"/>
  <c i="201" r="E48"/>
  <c i="201" r="G48" s="1"/>
  <c i="201" r="D48"/>
  <c i="201" r="C48"/>
  <c i="201" r="F47"/>
  <c i="201" r="E47"/>
  <c i="201" r="G47" s="1"/>
  <c i="201" r="D47"/>
  <c i="201" r="C47"/>
  <c i="201" r="F46"/>
  <c i="201" r="H46" s="1"/>
  <c i="201" r="E46"/>
  <c i="201" r="G46" s="1"/>
  <c i="201" r="D46"/>
  <c i="201" r="C46"/>
  <c i="201" r="F45"/>
  <c i="201" r="E45"/>
  <c i="201" r="G45" s="1"/>
  <c i="201" r="D45"/>
  <c i="201" r="C45"/>
  <c i="201" r="F44"/>
  <c i="201" r="E44"/>
  <c i="201" r="D44"/>
  <c i="201" r="C44"/>
  <c i="201" r="F43"/>
  <c i="201" r="H43" s="1"/>
  <c i="201" r="E43"/>
  <c i="201" r="G43" s="1"/>
  <c i="201" r="D43"/>
  <c i="201" r="C43"/>
  <c i="201" r="F42"/>
  <c i="201" r="E42"/>
  <c i="201" r="D42"/>
  <c i="201" r="C42"/>
  <c i="201" r="F41"/>
  <c i="201" r="E41"/>
  <c i="201" r="G41" s="1"/>
  <c i="201" r="D41"/>
  <c i="201" r="C41"/>
  <c i="201" r="F40"/>
  <c i="201" r="E40"/>
  <c i="201" r="D40"/>
  <c i="201" r="C40"/>
  <c i="201" r="F39"/>
  <c i="201" r="H39" s="1"/>
  <c i="201" r="E39"/>
  <c i="201" r="G39" s="1"/>
  <c i="201" r="D39"/>
  <c i="201" r="C39"/>
  <c i="201" r="F38"/>
  <c i="201" r="E38"/>
  <c i="201" r="D38"/>
  <c i="201" r="C38"/>
  <c i="201" r="F37"/>
  <c i="201" r="E37"/>
  <c i="201" r="G37" s="1"/>
  <c i="201" r="D37"/>
  <c i="201" r="C37"/>
  <c i="201" r="D35"/>
  <c i="201" r="C35"/>
  <c i="201" r="D33"/>
  <c i="201" r="C33"/>
  <c i="201" r="D32"/>
  <c i="201" r="C32"/>
  <c i="201" r="C24" s="1"/>
  <c i="201" r="G24" s="1"/>
  <c i="201" r="D31"/>
  <c i="201" r="C31"/>
  <c i="201" r="F30"/>
  <c i="201" r="E30"/>
  <c i="201" r="D30"/>
  <c i="201" r="C30"/>
  <c i="201" r="F29"/>
  <c i="201" r="H29" s="1"/>
  <c i="201" r="E29"/>
  <c i="201" r="G29" s="1"/>
  <c i="201" r="D29"/>
  <c i="201" r="C29"/>
  <c i="201" r="F28"/>
  <c i="201" r="E28"/>
  <c i="201" r="D28"/>
  <c i="201" r="C28"/>
  <c i="201" r="F27"/>
  <c i="201" r="H27" s="1"/>
  <c i="201" r="E27"/>
  <c i="201" r="G27" s="1"/>
  <c i="201" r="D27"/>
  <c i="201" r="C27"/>
  <c i="201" r="F26"/>
  <c i="201" r="E26"/>
  <c i="201" r="D26"/>
  <c i="201" r="C26"/>
  <c i="201" r="F25"/>
  <c i="201" r="H25" s="1"/>
  <c i="201" r="E25"/>
  <c i="201" r="D25"/>
  <c i="201" r="C25"/>
  <c i="201" r="F24"/>
  <c i="201" r="E24"/>
  <c i="201" r="F23"/>
  <c i="201" r="E23"/>
  <c i="201" r="D23"/>
  <c i="201" r="C23"/>
  <c i="201" r="G23" s="1"/>
  <c i="201" r="F22"/>
  <c i="201" r="E22"/>
  <c i="201" r="D22"/>
  <c i="201" r="H22" s="1"/>
  <c i="201" r="C22"/>
  <c i="201" r="G22" s="1"/>
  <c i="201" r="F21"/>
  <c i="201" r="E21"/>
  <c i="201" r="D21"/>
  <c i="201" r="C21"/>
  <c i="201" r="G21" s="1"/>
  <c i="201" r="F20"/>
  <c i="201" r="E20"/>
  <c i="201" r="D20"/>
  <c i="201" r="H20" s="1"/>
  <c i="201" r="C20"/>
  <c i="201" r="G20" s="1"/>
  <c i="201" r="F19"/>
  <c i="201" r="E19"/>
  <c i="201" r="D19"/>
  <c i="201" r="C19"/>
  <c i="201" r="G19" s="1"/>
  <c i="201" r="F18"/>
  <c i="201" r="E18"/>
  <c i="201" r="D18"/>
  <c i="201" r="H18" s="1"/>
  <c i="201" r="C18"/>
  <c i="201" r="G18" s="1"/>
  <c i="201" r="F17"/>
  <c i="201" r="E17"/>
  <c i="201" r="D17"/>
  <c i="201" r="C17"/>
  <c i="201" r="G17" s="1"/>
  <c i="201" r="F16"/>
  <c i="201" r="E16"/>
  <c i="201" r="D16"/>
  <c i="201" r="H16" s="1"/>
  <c i="201" r="C16"/>
  <c i="201" r="G16" s="1"/>
  <c i="201" r="F15"/>
  <c i="201" r="E15"/>
  <c i="201" r="D15"/>
  <c i="201" r="D14" s="1"/>
  <c i="201" r="H14" s="1"/>
  <c i="201" r="C15"/>
  <c i="201" r="C14" s="1"/>
  <c i="201" r="G14" s="1"/>
  <c i="201" r="F14"/>
  <c i="201" r="E14"/>
  <c i="201" r="F13"/>
  <c i="201" r="E13"/>
  <c i="201" r="G13" s="1"/>
  <c i="201" r="D13"/>
  <c i="201" r="C13"/>
  <c i="201" r="F12"/>
  <c i="201" r="E12"/>
  <c i="201" r="G12" s="1"/>
  <c i="201" r="D12"/>
  <c i="201" r="C12"/>
  <c i="201" r="F11"/>
  <c i="201" r="H11" s="1"/>
  <c i="201" r="E11"/>
  <c i="201" r="D11"/>
  <c i="201" r="C11"/>
  <c i="201" r="F10"/>
  <c i="201" r="E10"/>
  <c i="201" r="G10" s="1"/>
  <c i="201" r="D10"/>
  <c i="201" r="C10"/>
  <c i="201" r="F9"/>
  <c i="201" r="E9"/>
  <c i="201" r="F8"/>
  <c i="201" r="E8"/>
  <c i="201" r="H62"/>
  <c i="201" r="G62"/>
  <c i="201" r="H60"/>
  <c i="201" r="C59"/>
  <c i="201" r="G59" s="1"/>
  <c i="201" r="H57"/>
  <c i="201" r="G57"/>
  <c i="201" r="D54"/>
  <c i="201" r="H54" s="1"/>
  <c i="201" r="H53"/>
  <c i="201" r="H51"/>
  <c i="201" r="H49"/>
  <c i="201" r="H47"/>
  <c i="201" r="H45"/>
  <c i="201" r="H41"/>
  <c i="201" r="H37"/>
  <c i="201" r="D36"/>
  <c i="201" r="H30"/>
  <c i="201" r="G30"/>
  <c i="201" r="H28"/>
  <c i="201" r="G28"/>
  <c i="201" r="H26"/>
  <c i="201" r="G26"/>
  <c i="201" r="D24"/>
  <c i="201" r="H24" s="1"/>
  <c i="201" r="H23"/>
  <c i="201" r="H21"/>
  <c i="201" r="H19"/>
  <c i="201" r="H17"/>
  <c i="201" r="H15"/>
  <c i="201" r="H13"/>
  <c i="201" r="H12"/>
  <c i="201" r="C9"/>
  <c i="201" r="H10"/>
  <c i="200" r="F66"/>
  <c i="200" r="F62"/>
  <c i="200" r="F59"/>
  <c i="200" r="F54"/>
  <c i="200" r="F50"/>
  <c i="200" r="F42"/>
  <c i="200" r="F38"/>
  <c i="200" r="F36"/>
  <c i="200" r="F34"/>
  <c i="200" r="F32"/>
  <c i="200" r="F30"/>
  <c i="200" r="F28"/>
  <c i="200" r="F26"/>
  <c i="200" r="F24"/>
  <c i="200" r="F22"/>
  <c i="200" r="F20"/>
  <c i="200" r="F18"/>
  <c i="200" r="F16"/>
  <c i="200" r="F14"/>
  <c i="200" r="F12"/>
  <c i="200" r="F10"/>
  <c i="200" r="E55"/>
  <c i="200" r="F6"/>
  <c i="200" l="1" r="F43"/>
  <c i="200" r="F45"/>
  <c i="201" r="G9"/>
  <c i="201" r="C8"/>
  <c i="201" r="G8" s="1"/>
  <c i="201" r="G55"/>
  <c i="201" r="G60"/>
  <c i="201" r="G11"/>
  <c i="201" r="G15"/>
  <c i="201" r="G25"/>
  <c i="201" r="D9"/>
  <c i="201" r="C36"/>
  <c i="201" r="C34" s="1"/>
  <c i="201" r="D59"/>
  <c i="200" r="F55"/>
  <c i="200" r="F8"/>
  <c i="200" r="E56"/>
  <c i="200" r="F56" s="1"/>
  <c i="37" r="C836"/>
  <c i="201" l="1" r="H59"/>
  <c i="201" r="D34"/>
  <c i="201" r="H9"/>
  <c i="201" r="D8"/>
  <c i="201" r="H8" s="1"/>
  <c i="197" r="G152"/>
  <c i="197" l="1" r="G159"/>
  <c i="197" r="G160"/>
  <c i="197" l="1" r="B1657"/>
  <c i="197" r="B1630"/>
  <c i="197" r="E1094"/>
  <c i="197" r="E1093"/>
  <c i="197" r="E1092"/>
  <c i="197" r="E1091"/>
  <c i="197" r="E1090"/>
  <c i="197" r="G1089"/>
  <c i="197" r="E1089"/>
  <c i="197" r="E1088"/>
  <c i="197" r="G1077"/>
  <c i="197" r="E1077"/>
  <c i="197" r="G1076"/>
  <c i="197" r="E1076"/>
  <c i="197" r="G1075"/>
  <c i="197" r="E1075"/>
  <c i="197" r="G1074"/>
  <c i="197" r="E1074"/>
  <c i="197" r="G1073"/>
  <c i="197" r="E1073"/>
  <c i="197" r="G1072"/>
  <c i="197" r="E1072"/>
  <c i="197" r="G1071"/>
  <c i="197" r="E1071"/>
  <c i="197" r="G1070"/>
  <c i="197" r="E1070"/>
  <c i="197" r="G1069"/>
  <c i="197" r="E1069"/>
  <c i="197" r="G1068"/>
  <c i="197" r="E1068"/>
  <c i="197" r="G1067"/>
  <c i="197" r="E1067"/>
  <c i="197" r="G1065"/>
  <c i="197" r="E1065"/>
  <c i="197" r="G1064"/>
  <c i="197" r="E1064"/>
  <c i="197" r="G1063"/>
  <c i="197" r="E1063"/>
  <c i="197" r="G1062"/>
  <c i="197" r="E1062"/>
  <c i="197" r="G1061"/>
  <c i="197" r="E1061"/>
  <c i="197" r="G1060"/>
  <c i="197" r="E1060"/>
  <c i="197" r="G1059"/>
  <c i="197" r="E1059"/>
  <c i="197" r="G1056"/>
  <c i="197" r="E1056"/>
  <c i="197" r="G1055"/>
  <c i="197" r="E1055"/>
  <c i="197" r="G1054"/>
  <c i="197" r="E1054"/>
  <c i="197" r="G1052"/>
  <c i="197" r="E1052"/>
  <c i="197" r="G1051"/>
  <c i="197" r="E1051"/>
  <c i="197" r="G1050"/>
  <c i="197" r="E1050"/>
  <c i="197" r="G1046"/>
  <c i="197" r="E1046"/>
  <c i="197" r="G1045"/>
  <c i="197" r="E1045"/>
  <c i="197" r="G1044"/>
  <c i="197" r="E1044"/>
  <c i="197" r="G1043"/>
  <c i="197" r="E1043"/>
  <c i="197" r="G1042"/>
  <c i="197" r="E1042"/>
  <c i="197" r="G1040"/>
  <c i="197" r="E1040"/>
  <c i="197" r="G1039"/>
  <c i="197" r="E1039"/>
  <c i="197" r="G1038"/>
  <c i="197" r="E1038"/>
  <c i="197" r="G1037"/>
  <c i="197" r="E1037"/>
  <c i="197" r="G1036"/>
  <c i="197" r="E1036"/>
  <c i="197" r="G1035"/>
  <c i="197" r="E1035"/>
  <c i="197" r="G1033"/>
  <c i="197" r="E1033"/>
  <c i="197" r="G1032"/>
  <c i="197" r="E1032"/>
  <c i="197" r="G1031"/>
  <c i="197" r="E1031"/>
  <c i="197" r="E1030"/>
  <c i="197" r="E1029"/>
  <c i="197" r="G1027"/>
  <c i="197" r="E1027"/>
  <c i="197" r="G1026"/>
  <c i="197" r="E1026"/>
  <c i="197" r="G1025"/>
  <c i="197" r="E1025"/>
  <c i="197" r="G1024"/>
  <c i="197" r="E1024"/>
  <c i="197" r="G1023"/>
  <c i="197" r="E1023"/>
  <c i="197" r="G1021"/>
  <c i="197" r="E1021"/>
  <c i="197" r="G1020"/>
  <c i="197" r="E1020"/>
  <c i="197" r="G1019"/>
  <c i="197" r="E1019"/>
  <c i="197" r="G1018"/>
  <c i="197" r="E1018"/>
  <c i="197" r="G1017"/>
  <c i="197" r="E1017"/>
  <c i="197" r="G1016"/>
  <c i="197" r="E1016"/>
  <c i="197" r="G1015"/>
  <c i="197" r="E1015"/>
  <c i="197" r="G1012"/>
  <c i="197" r="E1012"/>
  <c i="197" r="G1011"/>
  <c i="197" r="E1011"/>
  <c i="197" r="G1010"/>
  <c i="197" r="E1010"/>
  <c i="197" r="G1008"/>
  <c i="197" r="E1008"/>
  <c i="197" r="G1007"/>
  <c i="197" r="E1007"/>
  <c i="197" r="G1006"/>
  <c i="197" r="E1006"/>
  <c i="197" r="E1000"/>
  <c i="197" r="H1000" s="1"/>
  <c i="197" r="E999"/>
  <c i="197" r="H999" s="1"/>
  <c i="197" r="E998"/>
  <c i="197" r="H998" s="1"/>
  <c i="197" r="E997"/>
  <c i="197" r="H997" s="1"/>
  <c i="197" r="E996"/>
  <c i="197" r="H996" s="1"/>
  <c i="197" r="E994"/>
  <c i="197" r="E993"/>
  <c i="197" r="E992"/>
  <c i="197" r="E991"/>
  <c i="197" r="E989"/>
  <c i="197" r="E988"/>
  <c i="197" r="E987"/>
  <c i="197" r="E986"/>
  <c i="197" r="E985"/>
  <c i="197" r="E984"/>
  <c i="197" r="E983"/>
  <c i="197" r="E982"/>
  <c i="197" r="E981"/>
  <c i="197" r="E980"/>
  <c i="197" r="E979"/>
  <c i="197" r="E978"/>
  <c i="197" r="E977"/>
  <c i="197" r="E976"/>
  <c i="197" r="E975"/>
  <c i="197" r="E974"/>
  <c i="197" r="E973"/>
  <c i="197" r="E971"/>
  <c i="197" r="G969"/>
  <c i="197" r="E969"/>
  <c i="197" r="G968"/>
  <c i="197" r="E968"/>
  <c i="197" r="H968" s="1"/>
  <c i="197" r="G967"/>
  <c i="197" r="E967"/>
  <c i="197" r="G966"/>
  <c i="197" r="E966"/>
  <c i="197" r="G964"/>
  <c i="197" r="E964"/>
  <c i="197" r="G963"/>
  <c i="197" r="E963"/>
  <c i="197" r="G962"/>
  <c i="197" r="E962"/>
  <c i="197" r="G961"/>
  <c i="197" r="E961"/>
  <c i="197" r="G960"/>
  <c i="197" r="E960"/>
  <c i="197" r="G957"/>
  <c i="197" r="E957"/>
  <c i="197" r="G956"/>
  <c i="197" r="E956"/>
  <c i="197" r="G954"/>
  <c i="197" r="E954"/>
  <c i="197" r="H954" s="1"/>
  <c i="197" r="G953"/>
  <c i="197" r="E953"/>
  <c i="197" r="E939"/>
  <c i="197" r="E938"/>
  <c i="197" r="E937"/>
  <c i="197" r="E936"/>
  <c i="197" r="E935"/>
  <c i="197" r="E934"/>
  <c i="197" r="E933"/>
  <c i="197" r="E932"/>
  <c i="197" r="E931"/>
  <c i="197" r="E929"/>
  <c i="197" r="E928"/>
  <c i="197" r="E927"/>
  <c i="197" r="E926"/>
  <c i="197" r="G923"/>
  <c i="197" r="E923"/>
  <c i="197" r="G922"/>
  <c i="197" r="E922"/>
  <c i="197" r="G921"/>
  <c i="197" r="E921"/>
  <c i="197" r="G920"/>
  <c i="197" r="E920"/>
  <c i="197" r="G918"/>
  <c i="197" r="E918"/>
  <c i="197" r="G917"/>
  <c i="197" r="E917"/>
  <c i="197" r="H917" s="1"/>
  <c i="197" r="G916"/>
  <c i="197" r="E916"/>
  <c i="197" r="G915"/>
  <c i="197" r="E915"/>
  <c i="197" r="G914"/>
  <c i="197" r="E914"/>
  <c i="197" r="G913"/>
  <c i="197" r="E913"/>
  <c i="197" r="G911"/>
  <c i="197" r="E911"/>
  <c i="197" r="G910"/>
  <c i="197" r="E910"/>
  <c i="197" r="G909"/>
  <c i="197" r="E909"/>
  <c i="197" r="G907"/>
  <c i="197" r="E907"/>
  <c i="197" r="G906"/>
  <c i="197" r="E906"/>
  <c i="197" r="G905"/>
  <c i="197" r="E905"/>
  <c i="197" r="G904"/>
  <c i="197" r="E904"/>
  <c i="197" r="G903"/>
  <c i="197" r="E903"/>
  <c i="197" r="H903" s="1"/>
  <c i="197" r="G900"/>
  <c i="197" r="E900"/>
  <c i="197" r="H900" s="1"/>
  <c i="197" r="E899"/>
  <c i="197" r="G897"/>
  <c i="197" r="E897"/>
  <c i="197" r="G896"/>
  <c i="197" r="E896"/>
  <c i="197" r="G895"/>
  <c i="197" r="E895"/>
  <c i="197" r="G894"/>
  <c i="197" r="E894"/>
  <c i="197" r="G893"/>
  <c i="197" r="E893"/>
  <c i="197" r="G892"/>
  <c i="197" r="E892"/>
  <c i="197" r="G890"/>
  <c i="197" r="E890"/>
  <c i="197" r="G889"/>
  <c i="197" r="E889"/>
  <c i="197" r="G886"/>
  <c i="197" r="E886"/>
  <c i="197" r="G885"/>
  <c i="197" r="E885"/>
  <c i="197" r="G884"/>
  <c i="197" r="E884"/>
  <c i="197" r="G883"/>
  <c i="197" r="E883"/>
  <c i="197" r="G882"/>
  <c i="197" r="E882"/>
  <c i="197" r="G881"/>
  <c i="197" r="E881"/>
  <c i="197" r="G879"/>
  <c i="197" r="E879"/>
  <c i="197" r="G878"/>
  <c i="197" r="E878"/>
  <c i="197" r="G877"/>
  <c i="197" r="E877"/>
  <c i="197" r="G876"/>
  <c i="197" r="E876"/>
  <c i="197" r="G875"/>
  <c i="197" r="E875"/>
  <c i="197" r="G874"/>
  <c i="197" r="E874"/>
  <c i="197" r="G871"/>
  <c i="197" r="E871"/>
  <c i="197" r="G870"/>
  <c i="197" r="E870"/>
  <c i="197" r="G869"/>
  <c i="197" r="E869"/>
  <c i="197" r="G868"/>
  <c i="197" r="E868"/>
  <c i="197" r="B822"/>
  <c i="197" r="B795"/>
  <c i="197" r="E259"/>
  <c i="197" r="E258"/>
  <c i="197" r="E257"/>
  <c i="197" r="E256"/>
  <c i="197" r="E255"/>
  <c i="197" r="G254"/>
  <c i="197" r="E254"/>
  <c i="197" r="E253"/>
  <c i="197" r="G242"/>
  <c i="197" r="E242"/>
  <c i="197" r="G241"/>
  <c i="197" r="E241"/>
  <c i="197" r="G240"/>
  <c i="197" r="E240"/>
  <c i="197" r="G239"/>
  <c i="197" r="E239"/>
  <c i="197" r="G238"/>
  <c i="197" r="E238"/>
  <c i="197" r="G237"/>
  <c i="197" r="E237"/>
  <c i="197" r="G236"/>
  <c i="197" r="E236"/>
  <c i="197" r="G235"/>
  <c i="197" r="E235"/>
  <c i="197" r="G234"/>
  <c i="197" r="E234"/>
  <c i="197" r="G233"/>
  <c i="197" r="E233"/>
  <c i="197" r="G232"/>
  <c i="197" r="E232"/>
  <c i="197" r="G230"/>
  <c i="197" r="E230"/>
  <c i="197" r="G229"/>
  <c i="197" r="E229"/>
  <c i="197" r="G228"/>
  <c i="197" r="E228"/>
  <c i="197" r="G227"/>
  <c i="197" r="E227"/>
  <c i="197" r="G226"/>
  <c i="197" r="E226"/>
  <c i="197" r="G225"/>
  <c i="197" r="E225"/>
  <c i="197" r="G224"/>
  <c i="197" r="E224"/>
  <c i="197" r="G221"/>
  <c i="197" r="E221"/>
  <c i="197" r="G220"/>
  <c i="197" r="E220"/>
  <c i="197" r="G219"/>
  <c i="197" r="E219"/>
  <c i="197" r="G217"/>
  <c i="197" r="E217"/>
  <c i="197" r="G216"/>
  <c i="197" r="E216"/>
  <c i="197" r="G215"/>
  <c i="197" r="E215"/>
  <c i="197" r="G211"/>
  <c i="197" r="E211"/>
  <c i="197" r="G210"/>
  <c i="197" r="E210"/>
  <c i="197" r="G209"/>
  <c i="197" r="E209"/>
  <c i="197" r="G208"/>
  <c i="197" r="E208"/>
  <c i="197" r="G207"/>
  <c i="197" r="E207"/>
  <c i="197" r="G205"/>
  <c i="197" r="E205"/>
  <c i="197" r="G204"/>
  <c i="197" r="E204"/>
  <c i="197" r="G203"/>
  <c i="197" r="E203"/>
  <c i="197" r="G202"/>
  <c i="197" r="E202"/>
  <c i="197" r="G201"/>
  <c i="197" r="E201"/>
  <c i="197" r="G200"/>
  <c i="197" r="E200"/>
  <c i="197" r="G198"/>
  <c i="197" r="E198"/>
  <c i="197" r="G197"/>
  <c i="197" r="E197"/>
  <c i="197" r="G196"/>
  <c i="197" r="E196"/>
  <c i="197" r="E195"/>
  <c i="197" r="E194"/>
  <c i="197" r="G192"/>
  <c i="197" r="E192"/>
  <c i="197" r="G191"/>
  <c i="197" r="E191"/>
  <c i="197" r="G190"/>
  <c i="197" r="E190"/>
  <c i="197" r="G189"/>
  <c i="197" r="E189"/>
  <c i="197" r="G188"/>
  <c i="197" r="E188"/>
  <c i="197" r="G186"/>
  <c i="197" r="E186"/>
  <c i="197" r="G185"/>
  <c i="197" r="E185"/>
  <c i="197" r="G184"/>
  <c i="197" r="E184"/>
  <c i="197" r="G183"/>
  <c i="197" r="E183"/>
  <c i="197" r="G182"/>
  <c i="197" r="E182"/>
  <c i="197" r="G181"/>
  <c i="197" r="E181"/>
  <c i="197" r="G180"/>
  <c i="197" r="E180"/>
  <c i="197" r="G177"/>
  <c i="197" r="E177"/>
  <c i="197" r="G176"/>
  <c i="197" r="E176"/>
  <c i="197" r="G175"/>
  <c i="197" r="E175"/>
  <c i="197" r="G173"/>
  <c i="197" r="E173"/>
  <c i="197" r="G172"/>
  <c i="197" r="E172"/>
  <c i="197" r="G171"/>
  <c i="197" r="E171"/>
  <c i="197" r="E165"/>
  <c i="197" r="E164"/>
  <c i="197" r="E163"/>
  <c i="197" r="E162"/>
  <c i="197" r="E161"/>
  <c i="197" r="E159"/>
  <c i="197" r="H159" s="1"/>
  <c i="197" r="G158"/>
  <c i="197" r="E158"/>
  <c i="197" r="G157"/>
  <c i="197" r="E157"/>
  <c i="197" r="G156"/>
  <c i="197" r="E156"/>
  <c i="197" r="G154"/>
  <c i="197" r="E154"/>
  <c i="197" r="G153"/>
  <c i="197" r="E153"/>
  <c i="197" r="E152"/>
  <c i="197" r="G151"/>
  <c i="197" r="E151"/>
  <c i="197" r="G150"/>
  <c i="197" r="E150"/>
  <c i="197" r="G149"/>
  <c i="197" r="E149"/>
  <c i="197" r="G148"/>
  <c i="197" r="E148"/>
  <c i="197" r="G147"/>
  <c i="197" r="E147"/>
  <c i="197" r="G146"/>
  <c i="197" r="E146"/>
  <c i="197" r="G145"/>
  <c i="197" r="E145"/>
  <c i="197" r="G144"/>
  <c i="197" r="E144"/>
  <c i="197" r="G143"/>
  <c i="197" r="E143"/>
  <c i="197" r="G142"/>
  <c i="197" r="E142"/>
  <c i="197" r="G141"/>
  <c i="197" r="E141"/>
  <c i="197" r="G140"/>
  <c i="197" r="E140"/>
  <c i="197" r="G139"/>
  <c i="197" r="E139"/>
  <c i="197" r="G138"/>
  <c i="197" r="E138"/>
  <c i="197" r="E136"/>
  <c i="197" r="G136" s="1"/>
  <c i="197" r="G134"/>
  <c i="197" r="E134"/>
  <c i="197" r="G133"/>
  <c i="197" r="E133"/>
  <c i="197" r="G132"/>
  <c i="197" r="E132"/>
  <c i="197" r="G131"/>
  <c i="197" r="E131"/>
  <c i="197" r="G129"/>
  <c i="197" r="E129"/>
  <c i="197" r="G128"/>
  <c i="197" r="E128"/>
  <c i="197" r="G127"/>
  <c i="197" r="E127"/>
  <c i="197" r="G126"/>
  <c i="197" r="E126"/>
  <c i="197" r="G125"/>
  <c i="197" r="E125"/>
  <c i="197" r="G122"/>
  <c i="197" r="E122"/>
  <c i="197" r="G121"/>
  <c i="197" r="E121"/>
  <c i="197" r="G119"/>
  <c i="197" r="E119"/>
  <c i="197" r="G118"/>
  <c i="197" r="E118"/>
  <c i="197" r="G105"/>
  <c i="197" r="G104"/>
  <c i="197" r="E104"/>
  <c i="197" r="G103"/>
  <c i="197" r="E103"/>
  <c i="197" r="G102"/>
  <c i="197" r="E102"/>
  <c i="197" r="G101"/>
  <c i="197" r="E101"/>
  <c i="197" r="G100"/>
  <c i="197" r="E100"/>
  <c i="197" r="G99"/>
  <c i="197" r="E99"/>
  <c i="197" r="G98"/>
  <c i="197" r="E98"/>
  <c i="197" r="G97"/>
  <c i="197" r="E97"/>
  <c i="197" r="G96"/>
  <c i="197" r="E96"/>
  <c i="197" r="G94"/>
  <c i="197" r="E94"/>
  <c i="197" r="G93"/>
  <c i="197" r="E93"/>
  <c i="197" r="G92"/>
  <c i="197" r="E92"/>
  <c i="197" r="G91"/>
  <c i="197" r="E91"/>
  <c i="197" r="G88"/>
  <c i="197" r="E88"/>
  <c i="197" r="G87"/>
  <c i="197" r="E87"/>
  <c i="197" r="G86"/>
  <c i="197" r="E86"/>
  <c i="197" r="G85"/>
  <c i="197" r="E85"/>
  <c i="197" r="G83"/>
  <c i="197" r="E83"/>
  <c i="197" r="G82"/>
  <c i="197" r="E82"/>
  <c i="197" r="G81"/>
  <c i="197" r="E81"/>
  <c i="197" r="G80"/>
  <c i="197" r="E80"/>
  <c i="197" r="G79"/>
  <c i="197" r="E79"/>
  <c i="197" r="G78"/>
  <c i="197" r="E78"/>
  <c i="197" r="G76"/>
  <c i="197" r="E76"/>
  <c i="197" r="G75"/>
  <c i="197" r="E75"/>
  <c i="197" r="G74"/>
  <c i="197" r="E74"/>
  <c i="197" r="G72"/>
  <c i="197" r="E72"/>
  <c i="197" r="G71"/>
  <c i="197" r="E71"/>
  <c i="197" r="G70"/>
  <c i="197" r="E70"/>
  <c i="197" r="G69"/>
  <c i="197" r="E69"/>
  <c i="197" r="G68"/>
  <c i="197" r="E68"/>
  <c i="197" r="G65"/>
  <c i="197" r="E65"/>
  <c i="197" r="E64"/>
  <c i="197" r="G62"/>
  <c i="197" r="E62"/>
  <c i="197" r="G61"/>
  <c i="197" r="E61"/>
  <c i="197" r="G60"/>
  <c i="197" r="E60"/>
  <c i="197" r="G59"/>
  <c i="197" r="E59"/>
  <c i="197" r="G58"/>
  <c i="197" r="E58"/>
  <c i="197" r="G57"/>
  <c i="197" r="E57"/>
  <c i="197" r="G55"/>
  <c i="197" r="E55"/>
  <c i="197" r="G54"/>
  <c i="197" r="E54"/>
  <c i="197" r="G51"/>
  <c i="197" r="E51"/>
  <c i="197" r="G50"/>
  <c i="197" r="E50"/>
  <c i="197" r="G49"/>
  <c i="197" r="E49"/>
  <c i="197" r="G48"/>
  <c i="197" r="E48"/>
  <c i="197" r="G47"/>
  <c i="197" r="E47"/>
  <c i="197" r="G46"/>
  <c i="197" r="E46"/>
  <c i="197" r="G44"/>
  <c i="197" r="E44"/>
  <c i="197" r="G43"/>
  <c i="197" r="E43"/>
  <c i="197" r="G42"/>
  <c i="197" r="E42"/>
  <c i="197" r="G41"/>
  <c i="197" r="E41"/>
  <c i="197" r="G40"/>
  <c i="197" r="E40"/>
  <c i="197" r="G39"/>
  <c i="197" r="E39"/>
  <c i="197" r="G36"/>
  <c i="197" r="E36"/>
  <c i="197" r="G35"/>
  <c i="197" r="E35"/>
  <c i="197" r="G34"/>
  <c i="197" r="E34"/>
  <c i="197" r="G33"/>
  <c i="197" r="E33"/>
  <c i="197" r="E29"/>
  <c i="197" r="E28"/>
  <c i="197" r="G11"/>
  <c i="197" r="E11"/>
  <c i="197" r="G10"/>
  <c i="197" r="E10"/>
  <c i="197" r="G5"/>
  <c i="197" r="G4"/>
  <c i="197" r="H1699"/>
  <c i="197" r="H1698"/>
  <c i="197" r="H1697"/>
  <c i="197" r="H1696"/>
  <c i="197" r="H1695"/>
  <c i="197" r="H1694"/>
  <c i="197" r="H1693"/>
  <c i="197" r="H1692"/>
  <c i="197" r="H1691"/>
  <c i="197" r="H1690"/>
  <c i="197" r="H1689"/>
  <c i="197" r="H1688"/>
  <c i="197" r="H1687"/>
  <c i="197" r="H1686"/>
  <c i="197" r="H1685"/>
  <c i="197" r="H1684"/>
  <c i="197" r="H1683"/>
  <c i="197" r="H1682"/>
  <c i="197" r="H1681"/>
  <c i="197" r="H1680"/>
  <c i="197" r="H1679"/>
  <c i="197" r="H1678"/>
  <c i="197" r="H1677"/>
  <c i="197" r="H1676"/>
  <c i="197" r="H1675"/>
  <c i="197" r="H1674"/>
  <c i="197" r="H1673"/>
  <c i="197" r="H1672"/>
  <c i="197" r="H1671"/>
  <c i="197" r="H1670"/>
  <c i="197" r="H1669"/>
  <c i="197" r="H1668"/>
  <c i="197" r="H1667"/>
  <c i="197" r="H1666"/>
  <c i="197" r="H1665"/>
  <c i="197" r="H1664"/>
  <c i="197" r="H1663"/>
  <c i="197" r="H1662"/>
  <c i="197" r="H1661"/>
  <c i="197" r="H1660"/>
  <c i="197" r="H1659"/>
  <c i="197" r="H1658"/>
  <c i="197" r="H1657"/>
  <c i="197" r="H1656"/>
  <c i="197" r="H1655"/>
  <c i="197" r="H1654"/>
  <c i="197" r="H1653"/>
  <c i="197" r="H1652"/>
  <c i="197" r="H1651"/>
  <c i="197" r="H1650"/>
  <c i="197" r="H1649"/>
  <c i="197" r="H1648"/>
  <c i="197" r="H1647"/>
  <c i="197" r="H1646"/>
  <c i="197" r="H1645"/>
  <c i="197" r="H1644"/>
  <c i="197" r="H1643"/>
  <c i="197" r="H1642"/>
  <c i="197" r="H1641"/>
  <c i="197" r="H1640"/>
  <c i="197" r="H1639"/>
  <c i="197" r="H1638"/>
  <c i="197" r="H1637"/>
  <c i="197" r="H1636"/>
  <c i="197" r="H1635"/>
  <c i="197" r="H1634"/>
  <c i="197" r="H1633"/>
  <c i="197" r="H1632"/>
  <c i="197" r="H1631"/>
  <c i="197" r="H1630"/>
  <c i="197" r="H1629"/>
  <c i="197" r="H1628"/>
  <c i="197" r="H1627"/>
  <c i="197" r="H1626"/>
  <c i="197" r="H1625"/>
  <c i="197" r="H1624"/>
  <c i="197" r="H1623"/>
  <c i="197" r="H1622"/>
  <c i="197" r="H1621"/>
  <c i="197" r="H1620"/>
  <c i="197" r="H1619"/>
  <c i="197" r="H1618"/>
  <c i="197" r="H1617"/>
  <c i="197" r="H1616"/>
  <c i="197" r="H1615"/>
  <c i="197" r="H1614"/>
  <c i="197" r="H1613"/>
  <c i="197" r="H1612"/>
  <c i="197" r="H1611"/>
  <c i="197" r="H1610"/>
  <c i="197" r="H1609"/>
  <c i="197" r="H1608"/>
  <c i="197" r="H1607"/>
  <c i="197" r="H1606"/>
  <c i="197" r="H1605"/>
  <c i="197" r="H1604"/>
  <c i="197" r="H1603"/>
  <c i="197" r="H1602"/>
  <c i="197" r="H1601"/>
  <c i="197" r="H1600"/>
  <c i="197" r="H1599"/>
  <c i="197" r="H1598"/>
  <c i="197" r="H1597"/>
  <c i="197" r="H1596"/>
  <c i="197" r="H1595"/>
  <c i="197" r="H1594"/>
  <c i="197" r="H1593"/>
  <c i="197" r="H1592"/>
  <c i="197" r="H1591"/>
  <c i="197" r="H1590"/>
  <c i="197" r="H1589"/>
  <c i="197" r="H1588"/>
  <c i="197" r="H1587"/>
  <c i="197" r="H1586"/>
  <c i="197" r="H1585"/>
  <c i="197" r="H1584"/>
  <c i="197" r="H1583"/>
  <c i="197" r="H1582"/>
  <c i="197" r="H1581"/>
  <c i="197" r="H1580"/>
  <c i="197" r="H1579"/>
  <c i="197" r="H1578"/>
  <c i="197" r="H1577"/>
  <c i="197" r="H1576"/>
  <c i="197" r="H1575"/>
  <c i="197" r="H1574"/>
  <c i="197" r="H1573"/>
  <c i="197" r="H1572"/>
  <c i="197" r="H1571"/>
  <c i="197" r="H1570"/>
  <c i="197" r="H1569"/>
  <c i="197" r="H1568"/>
  <c i="197" r="H1567"/>
  <c i="197" r="H1566"/>
  <c i="197" r="H1565"/>
  <c i="197" r="H1564"/>
  <c i="197" r="H1563"/>
  <c i="197" r="H1562"/>
  <c i="197" r="H1561"/>
  <c i="197" r="H1560"/>
  <c i="197" r="H1559"/>
  <c i="197" r="H1558"/>
  <c i="197" r="H1557"/>
  <c i="197" r="H1556"/>
  <c i="197" r="H1555"/>
  <c i="197" r="H1554"/>
  <c i="197" r="H1553"/>
  <c i="197" r="H1552"/>
  <c i="197" r="H1551"/>
  <c i="197" r="H1550"/>
  <c i="197" r="H1549"/>
  <c i="197" r="H1548"/>
  <c i="197" r="H1547"/>
  <c i="197" r="H1546"/>
  <c i="197" r="H1545"/>
  <c i="197" r="H1544"/>
  <c i="197" r="H1543"/>
  <c i="197" r="H1542"/>
  <c i="197" r="H1541"/>
  <c i="197" r="H1540"/>
  <c i="197" r="H1539"/>
  <c i="197" r="H1538"/>
  <c i="197" r="H1537"/>
  <c i="197" r="H1536"/>
  <c i="197" r="H1535"/>
  <c i="197" r="H1534"/>
  <c i="197" r="H1533"/>
  <c i="197" r="H1532"/>
  <c i="197" r="H1531"/>
  <c i="197" r="H1530"/>
  <c i="197" r="H1529"/>
  <c i="197" r="H1528"/>
  <c i="197" r="H1527"/>
  <c i="197" r="H1526"/>
  <c i="197" r="H1525"/>
  <c i="197" r="H1524"/>
  <c i="197" r="H1523"/>
  <c i="197" r="H1522"/>
  <c i="197" r="H1521"/>
  <c i="197" r="H1520"/>
  <c i="197" r="H1519"/>
  <c i="197" r="H1518"/>
  <c i="197" r="H1517"/>
  <c i="197" r="H1516"/>
  <c i="197" r="H1515"/>
  <c i="197" r="H1514"/>
  <c i="197" r="H1513"/>
  <c i="197" r="H1512"/>
  <c i="197" r="H1511"/>
  <c i="197" r="H1510"/>
  <c i="197" r="H1509"/>
  <c i="197" r="H1508"/>
  <c i="197" r="H1507"/>
  <c i="197" r="H1506"/>
  <c i="197" r="H1505"/>
  <c i="197" r="H1504"/>
  <c i="197" r="H1503"/>
  <c i="197" r="H1502"/>
  <c i="197" r="H1501"/>
  <c i="197" r="H1500"/>
  <c i="197" r="H1499"/>
  <c i="197" r="H1498"/>
  <c i="197" r="H1497"/>
  <c i="197" r="H1496"/>
  <c i="197" r="H1495"/>
  <c i="197" r="H1494"/>
  <c i="197" r="H1493"/>
  <c i="197" r="H1492"/>
  <c i="197" r="H1491"/>
  <c i="197" r="H1490"/>
  <c i="197" r="H1489"/>
  <c i="197" r="H1488"/>
  <c i="197" r="H1487"/>
  <c i="197" r="H1486"/>
  <c i="197" r="H1485"/>
  <c i="197" r="H1484"/>
  <c i="197" r="H1483"/>
  <c i="197" r="H1482"/>
  <c i="197" r="H1481"/>
  <c i="197" r="H1480"/>
  <c i="197" r="H1479"/>
  <c i="197" r="H1478"/>
  <c i="197" r="H1477"/>
  <c i="197" r="H1476"/>
  <c i="197" r="H1475"/>
  <c i="197" r="H1474"/>
  <c i="197" r="H1473"/>
  <c i="197" r="H1472"/>
  <c i="197" r="H1471"/>
  <c i="197" r="H1470"/>
  <c i="197" r="H1469"/>
  <c i="197" r="H1468"/>
  <c i="197" r="H1467"/>
  <c i="197" r="H1466"/>
  <c i="197" r="H1465"/>
  <c i="197" r="H1464"/>
  <c i="197" r="H1463"/>
  <c i="197" r="H1462"/>
  <c i="197" r="H1461"/>
  <c i="197" r="H1460"/>
  <c i="197" r="H1459"/>
  <c i="197" r="H1458"/>
  <c i="197" r="H1457"/>
  <c i="197" r="H1456"/>
  <c i="197" r="H1455"/>
  <c i="197" r="H1454"/>
  <c i="197" r="H1453"/>
  <c i="197" r="H1452"/>
  <c i="197" r="H1451"/>
  <c i="197" r="H1450"/>
  <c i="197" r="H1449"/>
  <c i="197" r="H1448"/>
  <c i="197" r="H1447"/>
  <c i="197" r="H1446"/>
  <c i="197" r="H1445"/>
  <c i="197" r="H1444"/>
  <c i="197" r="H1443"/>
  <c i="197" r="H1442"/>
  <c i="197" r="H1441"/>
  <c i="197" r="H1440"/>
  <c i="197" r="H1439"/>
  <c i="197" r="H1438"/>
  <c i="197" r="H1437"/>
  <c i="197" r="H1436"/>
  <c i="197" r="H1435"/>
  <c i="197" r="H1434"/>
  <c i="197" r="H1433"/>
  <c i="197" r="H1432"/>
  <c i="197" r="H1431"/>
  <c i="197" r="H1430"/>
  <c i="197" r="H1429"/>
  <c i="197" r="H1428"/>
  <c i="197" r="H1427"/>
  <c i="197" r="H1426"/>
  <c i="197" r="H1425"/>
  <c i="197" r="H1424"/>
  <c i="197" r="H1423"/>
  <c i="197" r="H1422"/>
  <c i="197" r="H1421"/>
  <c i="197" r="H1420"/>
  <c i="197" r="H1419"/>
  <c i="197" r="H1418"/>
  <c i="197" r="H1417"/>
  <c i="197" r="H1416"/>
  <c i="197" r="H1415"/>
  <c i="197" r="H1414"/>
  <c i="197" r="H1413"/>
  <c i="197" r="H1412"/>
  <c i="197" r="H1411"/>
  <c i="197" r="H1410"/>
  <c i="197" r="H1409"/>
  <c i="197" r="H1408"/>
  <c i="197" r="H1407"/>
  <c i="197" r="H1406"/>
  <c i="197" r="H1405"/>
  <c i="197" r="H1404"/>
  <c i="197" r="H1403"/>
  <c i="197" r="H1402"/>
  <c i="197" r="H1401"/>
  <c i="197" r="H1400"/>
  <c i="197" r="H1399"/>
  <c i="197" r="H1398"/>
  <c i="197" r="H1397"/>
  <c i="197" r="H1396"/>
  <c i="197" r="H1395"/>
  <c i="197" r="H1394"/>
  <c i="197" r="H1393"/>
  <c i="197" r="H1392"/>
  <c i="197" r="H1391"/>
  <c i="197" r="H1390"/>
  <c i="197" r="H1389"/>
  <c i="197" r="H1388"/>
  <c i="197" r="H1387"/>
  <c i="197" r="H1386"/>
  <c i="197" r="H1385"/>
  <c i="197" r="H1384"/>
  <c i="197" r="H1383"/>
  <c i="197" r="H1382"/>
  <c i="197" r="H1381"/>
  <c i="197" r="H1380"/>
  <c i="197" r="H1379"/>
  <c i="197" r="H1378"/>
  <c i="197" r="H1377"/>
  <c i="197" r="H1376"/>
  <c i="197" r="H1375"/>
  <c i="197" r="H1374"/>
  <c i="197" r="H1373"/>
  <c i="197" r="H1372"/>
  <c i="197" r="H1371"/>
  <c i="197" r="H1370"/>
  <c i="197" r="H1369"/>
  <c i="197" r="H1368"/>
  <c i="197" r="H1367"/>
  <c i="197" r="H1366"/>
  <c i="197" r="H1365"/>
  <c i="197" r="H1364"/>
  <c i="197" r="H1363"/>
  <c i="197" r="H1362"/>
  <c i="197" r="H1361"/>
  <c i="197" r="H1360"/>
  <c i="197" r="H1359"/>
  <c i="197" r="H1358"/>
  <c i="197" r="H1357"/>
  <c i="197" r="H1356"/>
  <c i="197" r="H1355"/>
  <c i="197" r="H1354"/>
  <c i="197" r="H1353"/>
  <c i="197" r="H1352"/>
  <c i="197" r="H1351"/>
  <c i="197" r="H1350"/>
  <c i="197" r="H1349"/>
  <c i="197" r="H1348"/>
  <c i="197" r="H1347"/>
  <c i="197" r="H1346"/>
  <c i="197" r="H1345"/>
  <c i="197" r="H1344"/>
  <c i="197" r="H1343"/>
  <c i="197" r="H1342"/>
  <c i="197" r="H1341"/>
  <c i="197" r="H1340"/>
  <c i="197" r="H1339"/>
  <c i="197" r="H1338"/>
  <c i="197" r="H1337"/>
  <c i="197" r="H1336"/>
  <c i="197" r="H1335"/>
  <c i="197" r="H1334"/>
  <c i="197" r="H1333"/>
  <c i="197" r="H1332"/>
  <c i="197" r="H1331"/>
  <c i="197" r="H1330"/>
  <c i="197" r="H1329"/>
  <c i="197" r="H1328"/>
  <c i="197" r="H1327"/>
  <c i="197" r="H1326"/>
  <c i="197" r="H1325"/>
  <c i="197" r="H1324"/>
  <c i="197" r="H1323"/>
  <c i="197" r="H1322"/>
  <c i="197" r="H1321"/>
  <c i="197" r="H1320"/>
  <c i="197" r="H1319"/>
  <c i="197" r="H1318"/>
  <c i="197" r="H1317"/>
  <c i="197" r="H1316"/>
  <c i="197" r="H1315"/>
  <c i="197" r="H1314"/>
  <c i="197" r="H1313"/>
  <c i="197" r="H1312"/>
  <c i="197" r="H1311"/>
  <c i="197" r="H1310"/>
  <c i="197" r="H1309"/>
  <c i="197" r="H1308"/>
  <c i="197" r="H1307"/>
  <c i="197" r="H1306"/>
  <c i="197" r="H1305"/>
  <c i="197" r="H1304"/>
  <c i="197" r="H1303"/>
  <c i="197" r="H1302"/>
  <c i="197" r="H1301"/>
  <c i="197" r="H1300"/>
  <c i="197" r="H1299"/>
  <c i="197" r="H1298"/>
  <c i="197" r="H1297"/>
  <c i="197" r="H1296"/>
  <c i="197" r="H1295"/>
  <c i="197" r="H1294"/>
  <c i="197" r="H1293"/>
  <c i="197" r="H1292"/>
  <c i="197" r="H1291"/>
  <c i="197" r="H1290"/>
  <c i="197" r="H1289"/>
  <c i="197" r="H1288"/>
  <c i="197" r="H1287"/>
  <c i="197" r="H1286"/>
  <c i="197" r="H1285"/>
  <c i="197" r="H1284"/>
  <c i="197" r="H1283"/>
  <c i="197" r="H1282"/>
  <c i="197" r="H1281"/>
  <c i="197" r="H1280"/>
  <c i="197" r="H1279"/>
  <c i="197" r="H1278"/>
  <c i="197" r="H1277"/>
  <c i="197" r="H1276"/>
  <c i="197" r="H1275"/>
  <c i="197" r="H1274"/>
  <c i="197" r="H1273"/>
  <c i="197" r="H1272"/>
  <c i="197" r="H1271"/>
  <c i="197" r="H1270"/>
  <c i="197" r="H1269"/>
  <c i="197" r="H1268"/>
  <c i="197" r="H1267"/>
  <c i="197" r="H1266"/>
  <c i="197" r="H1265"/>
  <c i="197" r="H1264"/>
  <c i="197" r="H1263"/>
  <c i="197" r="H1262"/>
  <c i="197" r="H1261"/>
  <c i="197" r="H1260"/>
  <c i="197" r="H1259"/>
  <c i="197" r="H1258"/>
  <c i="197" r="H1257"/>
  <c i="197" r="H1256"/>
  <c i="197" r="H1255"/>
  <c i="197" r="H1254"/>
  <c i="197" r="H1253"/>
  <c i="197" r="H1252"/>
  <c i="197" r="H1251"/>
  <c i="197" r="H1250"/>
  <c i="197" r="H1249"/>
  <c i="197" r="H1248"/>
  <c i="197" r="H1247"/>
  <c i="197" r="H1246"/>
  <c i="197" r="H1245"/>
  <c i="197" r="H1244"/>
  <c i="197" r="H1243"/>
  <c i="197" r="H1242"/>
  <c i="197" r="H1241"/>
  <c i="197" r="H1240"/>
  <c i="197" r="H1239"/>
  <c i="197" r="H1238"/>
  <c i="197" r="H1237"/>
  <c i="197" r="H1236"/>
  <c i="197" r="H1235"/>
  <c i="197" r="H1234"/>
  <c i="197" r="H1233"/>
  <c i="197" r="H1232"/>
  <c i="197" r="H1231"/>
  <c i="197" r="H1230"/>
  <c i="197" r="H1229"/>
  <c i="197" r="H1228"/>
  <c i="197" r="H1227"/>
  <c i="197" r="H1226"/>
  <c i="197" r="H1225"/>
  <c i="197" r="H1224"/>
  <c i="197" r="H1223"/>
  <c i="197" r="H1222"/>
  <c i="197" r="H1221"/>
  <c i="197" r="H1220"/>
  <c i="197" r="H1219"/>
  <c i="197" r="H1218"/>
  <c i="197" r="H1217"/>
  <c i="197" r="H1216"/>
  <c i="197" r="H1215"/>
  <c i="197" r="H1214"/>
  <c i="197" r="H1213"/>
  <c i="197" r="H1212"/>
  <c i="197" r="H1211"/>
  <c i="197" r="H1210"/>
  <c i="197" r="H1209"/>
  <c i="197" r="H1208"/>
  <c i="197" r="H1207"/>
  <c i="197" r="H1206"/>
  <c i="197" r="H1205"/>
  <c i="197" r="H1204"/>
  <c i="197" r="H1203"/>
  <c i="197" r="H1202"/>
  <c i="197" r="H1201"/>
  <c i="197" r="H1200"/>
  <c i="197" r="H1199"/>
  <c i="197" r="H1198"/>
  <c i="197" r="H1197"/>
  <c i="197" r="H1196"/>
  <c i="197" r="H1195"/>
  <c i="197" r="H1194"/>
  <c i="197" r="H1193"/>
  <c i="197" r="H1192"/>
  <c i="197" r="H1191"/>
  <c i="197" r="H1190"/>
  <c i="197" r="H1189"/>
  <c i="197" r="H1188"/>
  <c i="197" r="H1187"/>
  <c i="197" r="H1186"/>
  <c i="197" r="H1185"/>
  <c i="197" r="H1184"/>
  <c i="197" r="H1183"/>
  <c i="197" r="H1182"/>
  <c i="197" r="H1181"/>
  <c i="197" r="H1180"/>
  <c i="197" r="H1179"/>
  <c i="197" r="H1178"/>
  <c i="197" r="H1177"/>
  <c i="197" r="H1176"/>
  <c i="197" r="H1175"/>
  <c i="197" r="H1174"/>
  <c i="197" r="H1173"/>
  <c i="197" r="H1172"/>
  <c i="197" r="H1171"/>
  <c i="197" r="H1170"/>
  <c i="197" r="H1169"/>
  <c i="197" r="H1168"/>
  <c i="197" r="H1167"/>
  <c i="197" r="H1166"/>
  <c i="197" r="H1165"/>
  <c i="197" r="H1164"/>
  <c i="197" r="H1163"/>
  <c i="197" r="H1162"/>
  <c i="197" r="H1161"/>
  <c i="197" r="H1160"/>
  <c i="197" r="H1159"/>
  <c i="197" r="H1158"/>
  <c i="197" r="H1157"/>
  <c i="197" r="H1156"/>
  <c i="197" r="H1155"/>
  <c i="197" r="H1154"/>
  <c i="197" r="H1153"/>
  <c i="197" r="H1152"/>
  <c i="197" r="H1151"/>
  <c i="197" r="H1150"/>
  <c i="197" r="H1149"/>
  <c i="197" r="H1148"/>
  <c i="197" r="H1147"/>
  <c i="197" r="H1146"/>
  <c i="197" r="H1145"/>
  <c i="197" r="H1144"/>
  <c i="197" r="H1143"/>
  <c i="197" r="H1142"/>
  <c i="197" r="H1141"/>
  <c i="197" r="H1140"/>
  <c i="197" r="H1139"/>
  <c i="197" r="H1138"/>
  <c i="197" r="H1137"/>
  <c i="197" r="H1136"/>
  <c i="197" r="H1135"/>
  <c i="197" r="H1134"/>
  <c i="197" r="H1133"/>
  <c i="197" r="H1132"/>
  <c i="197" r="H1131"/>
  <c i="197" r="H1130"/>
  <c i="197" r="H1129"/>
  <c i="197" r="H1128"/>
  <c i="197" r="H1127"/>
  <c i="197" r="H1126"/>
  <c i="197" r="H1125"/>
  <c i="197" r="H1124"/>
  <c i="197" r="H1123"/>
  <c i="197" r="H1122"/>
  <c i="197" r="H1121"/>
  <c i="197" r="H1120"/>
  <c i="197" r="H1119"/>
  <c i="197" r="H1118"/>
  <c i="197" r="H1117"/>
  <c i="197" r="H1116"/>
  <c i="197" r="H1115"/>
  <c i="197" r="H1114"/>
  <c i="197" r="H1113"/>
  <c i="197" r="H1112"/>
  <c i="197" r="H1111"/>
  <c i="197" r="H1110"/>
  <c i="197" r="H1109"/>
  <c i="197" r="H1108"/>
  <c i="197" r="H1107"/>
  <c i="197" r="H1106"/>
  <c i="197" r="H1105"/>
  <c i="197" r="H1104"/>
  <c i="197" r="H1103"/>
  <c i="197" r="H1102"/>
  <c i="197" r="H1101"/>
  <c i="197" r="H1100"/>
  <c i="197" r="H1099"/>
  <c i="197" r="H1098"/>
  <c i="197" r="H1097"/>
  <c i="197" r="H1096"/>
  <c i="197" r="H864"/>
  <c i="197" r="H863"/>
  <c i="197" r="H862"/>
  <c i="197" r="H861"/>
  <c i="197" r="H860"/>
  <c i="197" r="H859"/>
  <c i="197" r="H858"/>
  <c i="197" r="H857"/>
  <c i="197" r="H856"/>
  <c i="197" r="H855"/>
  <c i="197" r="H854"/>
  <c i="197" r="H853"/>
  <c i="197" r="H852"/>
  <c i="197" r="H851"/>
  <c i="197" r="H850"/>
  <c i="197" r="H849"/>
  <c i="197" r="H848"/>
  <c i="197" r="H847"/>
  <c i="197" r="H846"/>
  <c i="197" r="H845"/>
  <c i="197" r="H844"/>
  <c i="197" r="H843"/>
  <c i="197" r="H842"/>
  <c i="197" r="H841"/>
  <c i="197" r="H840"/>
  <c i="197" r="H839"/>
  <c i="197" r="H838"/>
  <c i="197" r="H837"/>
  <c i="197" r="H836"/>
  <c i="197" r="H835"/>
  <c i="197" r="H834"/>
  <c i="197" r="H833"/>
  <c i="197" r="H832"/>
  <c i="197" r="H831"/>
  <c i="197" r="H830"/>
  <c i="197" r="H829"/>
  <c i="197" r="H828"/>
  <c i="197" r="H827"/>
  <c i="197" r="H826"/>
  <c i="197" r="H825"/>
  <c i="197" r="H824"/>
  <c i="197" r="H823"/>
  <c i="197" r="H822"/>
  <c i="197" r="H821"/>
  <c i="197" r="H820"/>
  <c i="197" r="H819"/>
  <c i="197" r="H818"/>
  <c i="197" r="H817"/>
  <c i="197" r="H816"/>
  <c i="197" r="H815"/>
  <c i="197" r="H814"/>
  <c i="197" r="H813"/>
  <c i="197" r="H812"/>
  <c i="197" r="H811"/>
  <c i="197" r="H810"/>
  <c i="197" r="H809"/>
  <c i="197" r="H808"/>
  <c i="197" r="H807"/>
  <c i="197" r="H806"/>
  <c i="197" r="H805"/>
  <c i="197" r="H804"/>
  <c i="197" r="H803"/>
  <c i="197" r="H802"/>
  <c i="197" r="H801"/>
  <c i="197" r="H800"/>
  <c i="197" r="H799"/>
  <c i="197" r="H798"/>
  <c i="197" r="H797"/>
  <c i="197" r="H796"/>
  <c i="197" r="H795"/>
  <c i="197" r="H794"/>
  <c i="197" r="H793"/>
  <c i="197" r="H792"/>
  <c i="197" r="H791"/>
  <c i="197" r="H790"/>
  <c i="197" r="H789"/>
  <c i="197" r="H788"/>
  <c i="197" r="H787"/>
  <c i="197" r="H786"/>
  <c i="197" r="H785"/>
  <c i="197" r="H784"/>
  <c i="197" r="H783"/>
  <c i="197" r="H782"/>
  <c i="197" r="H781"/>
  <c i="197" r="H780"/>
  <c i="197" r="H779"/>
  <c i="197" r="H778"/>
  <c i="197" r="H777"/>
  <c i="197" r="H776"/>
  <c i="197" r="H775"/>
  <c i="197" r="H774"/>
  <c i="197" r="H773"/>
  <c i="197" r="H772"/>
  <c i="197" r="H771"/>
  <c i="197" r="H770"/>
  <c i="197" r="H769"/>
  <c i="197" r="H768"/>
  <c i="197" r="H767"/>
  <c i="197" r="H766"/>
  <c i="197" r="H765"/>
  <c i="197" r="H764"/>
  <c i="197" r="H763"/>
  <c i="197" r="H762"/>
  <c i="197" r="H761"/>
  <c i="197" r="H760"/>
  <c i="197" r="H759"/>
  <c i="197" r="H758"/>
  <c i="197" r="H757"/>
  <c i="197" r="H756"/>
  <c i="197" r="H755"/>
  <c i="197" r="H754"/>
  <c i="197" r="H753"/>
  <c i="197" r="H752"/>
  <c i="197" r="H751"/>
  <c i="197" r="H750"/>
  <c i="197" r="H749"/>
  <c i="197" r="H748"/>
  <c i="197" r="H747"/>
  <c i="197" r="H746"/>
  <c i="197" r="H745"/>
  <c i="197" r="H744"/>
  <c i="197" r="H743"/>
  <c i="197" r="H742"/>
  <c i="197" r="H741"/>
  <c i="197" r="H740"/>
  <c i="197" r="H739"/>
  <c i="197" r="H738"/>
  <c i="197" r="H737"/>
  <c i="197" r="H736"/>
  <c i="197" r="H735"/>
  <c i="197" r="H734"/>
  <c i="197" r="H733"/>
  <c i="197" r="H732"/>
  <c i="197" r="H731"/>
  <c i="197" r="H730"/>
  <c i="197" r="H729"/>
  <c i="197" r="H728"/>
  <c i="197" r="H727"/>
  <c i="197" r="H726"/>
  <c i="197" r="H725"/>
  <c i="197" r="H724"/>
  <c i="197" r="H723"/>
  <c i="197" r="H722"/>
  <c i="197" r="H721"/>
  <c i="197" r="H720"/>
  <c i="197" r="H719"/>
  <c i="197" r="H718"/>
  <c i="197" r="H717"/>
  <c i="197" r="H716"/>
  <c i="197" r="H715"/>
  <c i="197" r="H714"/>
  <c i="197" r="H713"/>
  <c i="197" r="H712"/>
  <c i="197" r="H711"/>
  <c i="197" r="H710"/>
  <c i="197" r="H709"/>
  <c i="197" r="H708"/>
  <c i="197" r="H707"/>
  <c i="197" r="H706"/>
  <c i="197" r="H705"/>
  <c i="197" r="H704"/>
  <c i="197" r="H703"/>
  <c i="197" r="H702"/>
  <c i="197" r="H701"/>
  <c i="197" r="H700"/>
  <c i="197" r="H699"/>
  <c i="197" r="H698"/>
  <c i="197" r="H697"/>
  <c i="197" r="H696"/>
  <c i="197" r="H695"/>
  <c i="197" r="H694"/>
  <c i="197" r="H693"/>
  <c i="197" r="H692"/>
  <c i="197" r="H691"/>
  <c i="197" r="H690"/>
  <c i="197" r="H689"/>
  <c i="197" r="H688"/>
  <c i="197" r="H687"/>
  <c i="197" r="H686"/>
  <c i="197" r="H685"/>
  <c i="197" r="H684"/>
  <c i="197" r="H683"/>
  <c i="197" r="H682"/>
  <c i="197" r="H681"/>
  <c i="197" r="H680"/>
  <c i="197" r="H679"/>
  <c i="197" r="H678"/>
  <c i="197" r="H677"/>
  <c i="197" r="H676"/>
  <c i="197" r="H675"/>
  <c i="197" r="H674"/>
  <c i="197" r="H673"/>
  <c i="197" r="H672"/>
  <c i="197" r="H671"/>
  <c i="197" r="H670"/>
  <c i="197" r="H669"/>
  <c i="197" r="H668"/>
  <c i="197" r="H667"/>
  <c i="197" r="H666"/>
  <c i="197" r="H665"/>
  <c i="197" r="H664"/>
  <c i="197" r="H663"/>
  <c i="197" r="H662"/>
  <c i="197" r="H661"/>
  <c i="197" r="H660"/>
  <c i="197" r="H659"/>
  <c i="197" r="H658"/>
  <c i="197" r="H657"/>
  <c i="197" r="H656"/>
  <c i="197" r="H655"/>
  <c i="197" r="H654"/>
  <c i="197" r="H653"/>
  <c i="197" r="H652"/>
  <c i="197" r="H651"/>
  <c i="197" r="H650"/>
  <c i="197" r="H649"/>
  <c i="197" r="H648"/>
  <c i="197" r="H647"/>
  <c i="197" r="H646"/>
  <c i="197" r="H645"/>
  <c i="197" r="H644"/>
  <c i="197" r="H643"/>
  <c i="197" r="H642"/>
  <c i="197" r="H641"/>
  <c i="197" r="H640"/>
  <c i="197" r="H639"/>
  <c i="197" r="H638"/>
  <c i="197" r="H637"/>
  <c i="197" r="H636"/>
  <c i="197" r="H635"/>
  <c i="197" r="H634"/>
  <c i="197" r="H633"/>
  <c i="197" r="H632"/>
  <c i="197" r="H631"/>
  <c i="197" r="H630"/>
  <c i="197" r="H629"/>
  <c i="197" r="H628"/>
  <c i="197" r="H627"/>
  <c i="197" r="H626"/>
  <c i="197" r="H625"/>
  <c i="197" r="H624"/>
  <c i="197" r="H623"/>
  <c i="197" r="H622"/>
  <c i="197" r="H621"/>
  <c i="197" r="H620"/>
  <c i="197" r="H619"/>
  <c i="197" r="H618"/>
  <c i="197" r="H617"/>
  <c i="197" r="H616"/>
  <c i="197" r="H615"/>
  <c i="197" r="H614"/>
  <c i="197" r="H613"/>
  <c i="197" r="H612"/>
  <c i="197" r="H611"/>
  <c i="197" r="H610"/>
  <c i="197" r="H609"/>
  <c i="197" r="H608"/>
  <c i="197" r="H607"/>
  <c i="197" r="H606"/>
  <c i="197" r="H605"/>
  <c i="197" r="H604"/>
  <c i="197" r="H603"/>
  <c i="197" r="H602"/>
  <c i="197" r="H601"/>
  <c i="197" r="H600"/>
  <c i="197" r="H599"/>
  <c i="197" r="H598"/>
  <c i="197" r="H597"/>
  <c i="197" r="H596"/>
  <c i="197" r="H595"/>
  <c i="197" r="H594"/>
  <c i="197" r="H593"/>
  <c i="197" r="H592"/>
  <c i="197" r="H591"/>
  <c i="197" r="H590"/>
  <c i="197" r="H589"/>
  <c i="197" r="H588"/>
  <c i="197" r="H587"/>
  <c i="197" r="H586"/>
  <c i="197" r="H585"/>
  <c i="197" r="H584"/>
  <c i="197" r="H583"/>
  <c i="197" r="H582"/>
  <c i="197" r="H581"/>
  <c i="197" r="H580"/>
  <c i="197" r="H579"/>
  <c i="197" r="H578"/>
  <c i="197" r="H577"/>
  <c i="197" r="H576"/>
  <c i="197" r="H575"/>
  <c i="197" r="H574"/>
  <c i="197" r="H573"/>
  <c i="197" r="H572"/>
  <c i="197" r="H571"/>
  <c i="197" r="H570"/>
  <c i="197" r="H569"/>
  <c i="197" r="H568"/>
  <c i="197" r="H567"/>
  <c i="197" r="H566"/>
  <c i="197" r="H565"/>
  <c i="197" r="H564"/>
  <c i="197" r="H563"/>
  <c i="197" r="H562"/>
  <c i="197" r="H561"/>
  <c i="197" r="H560"/>
  <c i="197" r="H559"/>
  <c i="197" r="H558"/>
  <c i="197" r="H557"/>
  <c i="197" r="H556"/>
  <c i="197" r="H555"/>
  <c i="197" r="H554"/>
  <c i="197" r="H553"/>
  <c i="197" r="H552"/>
  <c i="197" r="H551"/>
  <c i="197" r="H550"/>
  <c i="197" r="H549"/>
  <c i="197" r="H548"/>
  <c i="197" r="H547"/>
  <c i="197" r="H546"/>
  <c i="197" r="H545"/>
  <c i="197" r="H544"/>
  <c i="197" r="H543"/>
  <c i="197" r="H542"/>
  <c i="197" r="H541"/>
  <c i="197" r="H540"/>
  <c i="197" r="H539"/>
  <c i="197" r="H538"/>
  <c i="197" r="H537"/>
  <c i="197" r="H536"/>
  <c i="197" r="H535"/>
  <c i="197" r="H534"/>
  <c i="197" r="H533"/>
  <c i="197" r="H532"/>
  <c i="197" r="H531"/>
  <c i="197" r="H530"/>
  <c i="197" r="H529"/>
  <c i="197" r="H528"/>
  <c i="197" r="H527"/>
  <c i="197" r="H526"/>
  <c i="197" r="H525"/>
  <c i="197" r="H524"/>
  <c i="197" r="H523"/>
  <c i="197" r="H522"/>
  <c i="197" r="H521"/>
  <c i="197" r="H520"/>
  <c i="197" r="H519"/>
  <c i="197" r="H518"/>
  <c i="197" r="H517"/>
  <c i="197" r="H516"/>
  <c i="197" r="H515"/>
  <c i="197" r="H514"/>
  <c i="197" r="H513"/>
  <c i="197" r="H512"/>
  <c i="197" r="H511"/>
  <c i="197" r="H510"/>
  <c i="197" r="H509"/>
  <c i="197" r="H508"/>
  <c i="197" r="H507"/>
  <c i="197" r="H506"/>
  <c i="197" r="H505"/>
  <c i="197" r="H504"/>
  <c i="197" r="H503"/>
  <c i="197" r="H502"/>
  <c i="197" r="H501"/>
  <c i="197" r="H500"/>
  <c i="197" r="H499"/>
  <c i="197" r="H498"/>
  <c i="197" r="H497"/>
  <c i="197" r="H496"/>
  <c i="197" r="H495"/>
  <c i="197" r="H494"/>
  <c i="197" r="H493"/>
  <c i="197" r="H492"/>
  <c i="197" r="H491"/>
  <c i="197" r="H490"/>
  <c i="197" r="H489"/>
  <c i="197" r="H488"/>
  <c i="197" r="H487"/>
  <c i="197" r="H486"/>
  <c i="197" r="H485"/>
  <c i="197" r="H484"/>
  <c i="197" r="H483"/>
  <c i="197" r="H482"/>
  <c i="197" r="H481"/>
  <c i="197" r="H480"/>
  <c i="197" r="H479"/>
  <c i="197" r="H478"/>
  <c i="197" r="H477"/>
  <c i="197" r="H476"/>
  <c i="197" r="H475"/>
  <c i="197" r="H474"/>
  <c i="197" r="H473"/>
  <c i="197" r="H472"/>
  <c i="197" r="H471"/>
  <c i="197" r="H470"/>
  <c i="197" r="H469"/>
  <c i="197" r="H468"/>
  <c i="197" r="H467"/>
  <c i="197" r="H466"/>
  <c i="197" r="H465"/>
  <c i="197" r="H464"/>
  <c i="197" r="H463"/>
  <c i="197" r="H462"/>
  <c i="197" r="H461"/>
  <c i="197" r="H460"/>
  <c i="197" r="H459"/>
  <c i="197" r="H458"/>
  <c i="197" r="H457"/>
  <c i="197" r="H456"/>
  <c i="197" r="H455"/>
  <c i="197" r="H454"/>
  <c i="197" r="H453"/>
  <c i="197" r="H452"/>
  <c i="197" r="H451"/>
  <c i="197" r="H450"/>
  <c i="197" r="H449"/>
  <c i="197" r="H448"/>
  <c i="197" r="H447"/>
  <c i="197" r="H446"/>
  <c i="197" r="H445"/>
  <c i="197" r="H444"/>
  <c i="197" r="H443"/>
  <c i="197" r="H442"/>
  <c i="197" r="H441"/>
  <c i="197" r="H440"/>
  <c i="197" r="H439"/>
  <c i="197" r="H438"/>
  <c i="197" r="H437"/>
  <c i="197" r="H436"/>
  <c i="197" r="H435"/>
  <c i="197" r="H434"/>
  <c i="197" r="H433"/>
  <c i="197" r="H432"/>
  <c i="197" r="H431"/>
  <c i="197" r="H430"/>
  <c i="197" r="H429"/>
  <c i="197" r="H428"/>
  <c i="197" r="H427"/>
  <c i="197" r="H426"/>
  <c i="197" r="H425"/>
  <c i="197" r="H424"/>
  <c i="197" r="H423"/>
  <c i="197" r="H422"/>
  <c i="197" r="H421"/>
  <c i="197" r="H420"/>
  <c i="197" r="H419"/>
  <c i="197" r="H418"/>
  <c i="197" r="H417"/>
  <c i="197" r="H416"/>
  <c i="197" r="H415"/>
  <c i="197" r="H414"/>
  <c i="197" r="H413"/>
  <c i="197" r="H412"/>
  <c i="197" r="H411"/>
  <c i="197" r="H410"/>
  <c i="197" r="H409"/>
  <c i="197" r="H408"/>
  <c i="197" r="H407"/>
  <c i="197" r="H406"/>
  <c i="197" r="H405"/>
  <c i="197" r="H404"/>
  <c i="197" r="H403"/>
  <c i="197" r="H402"/>
  <c i="197" r="H401"/>
  <c i="197" r="H400"/>
  <c i="197" r="H399"/>
  <c i="197" r="H398"/>
  <c i="197" r="H397"/>
  <c i="197" r="H396"/>
  <c i="197" r="H395"/>
  <c i="197" r="H394"/>
  <c i="197" r="H393"/>
  <c i="197" r="H392"/>
  <c i="197" r="H391"/>
  <c i="197" r="H390"/>
  <c i="197" r="H389"/>
  <c i="197" r="H388"/>
  <c i="197" r="H387"/>
  <c i="197" r="H386"/>
  <c i="197" r="H385"/>
  <c i="197" r="H384"/>
  <c i="197" r="H383"/>
  <c i="197" r="H382"/>
  <c i="197" r="H381"/>
  <c i="197" r="H380"/>
  <c i="197" r="H379"/>
  <c i="197" r="H378"/>
  <c i="197" r="H377"/>
  <c i="197" r="H376"/>
  <c i="197" r="H375"/>
  <c i="197" r="H374"/>
  <c i="197" r="H373"/>
  <c i="197" r="H372"/>
  <c i="197" r="H371"/>
  <c i="197" r="H370"/>
  <c i="197" r="H369"/>
  <c i="197" r="H368"/>
  <c i="197" r="H367"/>
  <c i="197" r="H366"/>
  <c i="197" r="H365"/>
  <c i="197" r="H364"/>
  <c i="197" r="H363"/>
  <c i="197" r="H362"/>
  <c i="197" r="H361"/>
  <c i="197" r="H360"/>
  <c i="197" r="H359"/>
  <c i="197" r="H358"/>
  <c i="197" r="H357"/>
  <c i="197" r="H356"/>
  <c i="197" r="H355"/>
  <c i="197" r="H354"/>
  <c i="197" r="H353"/>
  <c i="197" r="H352"/>
  <c i="197" r="H351"/>
  <c i="197" r="H350"/>
  <c i="197" r="H349"/>
  <c i="197" r="H348"/>
  <c i="197" r="H347"/>
  <c i="197" r="H346"/>
  <c i="197" r="H345"/>
  <c i="197" r="H344"/>
  <c i="197" r="H343"/>
  <c i="197" r="H342"/>
  <c i="197" r="H341"/>
  <c i="197" r="H340"/>
  <c i="197" r="H339"/>
  <c i="197" r="H338"/>
  <c i="197" r="H337"/>
  <c i="197" r="H336"/>
  <c i="197" r="H335"/>
  <c i="197" r="H334"/>
  <c i="197" r="H333"/>
  <c i="197" r="H332"/>
  <c i="197" r="H331"/>
  <c i="197" r="H330"/>
  <c i="197" r="H329"/>
  <c i="197" r="H328"/>
  <c i="197" r="H327"/>
  <c i="197" r="H326"/>
  <c i="197" r="H325"/>
  <c i="197" r="H324"/>
  <c i="197" r="H323"/>
  <c i="197" r="H322"/>
  <c i="197" r="H321"/>
  <c i="197" r="H320"/>
  <c i="197" r="H319"/>
  <c i="197" r="H318"/>
  <c i="197" r="H317"/>
  <c i="197" r="H316"/>
  <c i="197" r="H315"/>
  <c i="197" r="H314"/>
  <c i="197" r="H313"/>
  <c i="197" r="H312"/>
  <c i="197" r="H311"/>
  <c i="197" r="H310"/>
  <c i="197" r="H309"/>
  <c i="197" r="H308"/>
  <c i="197" r="H307"/>
  <c i="197" r="H306"/>
  <c i="197" r="H305"/>
  <c i="197" r="H304"/>
  <c i="197" r="H303"/>
  <c i="197" r="H302"/>
  <c i="197" r="H301"/>
  <c i="197" r="H300"/>
  <c i="197" r="H299"/>
  <c i="197" r="H298"/>
  <c i="197" r="H297"/>
  <c i="197" r="H296"/>
  <c i="197" r="H295"/>
  <c i="197" r="H294"/>
  <c i="197" r="H293"/>
  <c i="197" r="H292"/>
  <c i="197" r="H291"/>
  <c i="197" r="H290"/>
  <c i="197" r="H289"/>
  <c i="197" r="H288"/>
  <c i="197" r="H287"/>
  <c i="197" r="H286"/>
  <c i="197" r="H285"/>
  <c i="197" r="H284"/>
  <c i="197" r="H283"/>
  <c i="197" r="H282"/>
  <c i="197" r="H281"/>
  <c i="197" r="H280"/>
  <c i="197" r="H279"/>
  <c i="197" r="H278"/>
  <c i="197" r="H277"/>
  <c i="197" r="H276"/>
  <c i="197" r="H275"/>
  <c i="197" r="H274"/>
  <c i="197" r="H273"/>
  <c i="197" r="H272"/>
  <c i="197" r="H271"/>
  <c i="197" r="H270"/>
  <c i="197" r="H269"/>
  <c i="197" r="H268"/>
  <c i="197" r="H267"/>
  <c i="197" r="H266"/>
  <c i="197" r="H265"/>
  <c i="197" r="H264"/>
  <c i="197" r="H263"/>
  <c i="197" r="H262"/>
  <c i="197" r="H261"/>
  <c i="197" l="1" r="H922"/>
  <c i="197" r="H964"/>
  <c i="197" r="H1089"/>
  <c i="197" r="H68"/>
  <c i="197" r="H82"/>
  <c i="197" r="H98"/>
  <c i="197" r="H100"/>
  <c i="197" r="H102"/>
  <c i="197" r="H104"/>
  <c i="197" r="H118"/>
  <c i="197" r="H121"/>
  <c i="197" r="H125"/>
  <c i="197" r="H127"/>
  <c i="197" r="H129"/>
  <c i="197" r="H71"/>
  <c i="197" r="H74"/>
  <c i="197" r="H76"/>
  <c i="197" r="H86"/>
  <c i="197" r="H119"/>
  <c i="197" r="H122"/>
  <c i="197" r="H126"/>
  <c i="197" r="H128"/>
  <c i="197" r="H131"/>
  <c i="197" r="H133"/>
  <c i="197" r="H33"/>
  <c i="197" r="H35"/>
  <c i="197" r="H39"/>
  <c i="197" r="H41"/>
  <c i="197" r="H43"/>
  <c i="197" r="H50"/>
  <c i="197" r="H57"/>
  <c i="197" r="H59"/>
  <c i="197" r="H61"/>
  <c i="197" r="G155"/>
  <c i="197" r="G170"/>
  <c i="197" r="H176"/>
  <c i="197" r="H180"/>
  <c i="197" r="H184"/>
  <c i="197" r="H200"/>
  <c i="197" r="H204"/>
  <c i="197" r="H216"/>
  <c i="197" r="H232"/>
  <c i="197" r="H236"/>
  <c i="197" r="H240"/>
  <c i="197" r="H869"/>
  <c i="197" r="H890"/>
  <c i="197" r="H1008"/>
  <c i="197" r="H1021"/>
  <c i="197" r="H1024"/>
  <c i="197" r="H1026"/>
  <c i="197" r="H1042"/>
  <c i="197" r="H1051"/>
  <c i="197" r="H10"/>
  <c i="197" r="H34"/>
  <c i="197" r="H36"/>
  <c i="197" r="H42"/>
  <c i="197" r="H44"/>
  <c i="197" r="H47"/>
  <c i="197" r="H58"/>
  <c i="197" r="H60"/>
  <c i="197" r="H150"/>
  <c i="197" r="H154"/>
  <c i="197" r="H157"/>
  <c i="197" r="H172"/>
  <c i="197" r="H181"/>
  <c i="197" r="H183"/>
  <c i="197" r="H185"/>
  <c i="197" r="H201"/>
  <c i="197" r="H203"/>
  <c i="197" r="H205"/>
  <c i="197" r="H220"/>
  <c i="197" r="H233"/>
  <c i="197" r="H235"/>
  <c i="197" r="H237"/>
  <c i="197" r="H239"/>
  <c i="197" r="H241"/>
  <c i="197" r="H874"/>
  <c i="197" r="H876"/>
  <c i="197" r="H878"/>
  <c i="197" r="H892"/>
  <c i="197" r="H894"/>
  <c i="197" r="H1031"/>
  <c i="197" r="H1033"/>
  <c i="197" r="H1036"/>
  <c i="197" r="H1038"/>
  <c i="197" r="H1040"/>
  <c i="197" r="H1050"/>
  <c i="197" r="H1052"/>
  <c i="197" r="H1059"/>
  <c i="197" r="H1063"/>
  <c i="197" r="H1065"/>
  <c i="197" r="H1068"/>
  <c i="197" r="H1070"/>
  <c i="197" r="H1072"/>
  <c i="197" r="H1074"/>
  <c i="197" r="H1076"/>
  <c i="197" r="H65"/>
  <c i="197" r="H69"/>
  <c i="197" r="H79"/>
  <c i="197" r="H81"/>
  <c i="197" r="H83"/>
  <c i="197" r="H92"/>
  <c i="197" r="H94"/>
  <c i="197" r="H101"/>
  <c i="197" r="H913"/>
  <c i="197" r="G90"/>
  <c i="197" r="H49"/>
  <c i="197" r="H51"/>
  <c i="197" r="H55"/>
  <c i="197" r="H188"/>
  <c i="197" r="H192"/>
  <c i="197" r="H196"/>
  <c i="197" r="H208"/>
  <c i="197" r="H224"/>
  <c i="197" r="H228"/>
  <c i="197" r="H881"/>
  <c i="197" r="H885"/>
  <c i="197" r="H1010"/>
  <c i="197" r="H1012"/>
  <c i="197" r="H1016"/>
  <c i="197" r="H1018"/>
  <c i="197" r="H1020"/>
  <c i="197" r="H11"/>
  <c i="197" r="H75"/>
  <c i="197" r="H85"/>
  <c i="197" r="H87"/>
  <c i="197" r="H145"/>
  <c i="197" r="H171"/>
  <c i="197" r="H173"/>
  <c i="197" r="H189"/>
  <c i="197" r="H191"/>
  <c i="197" r="H197"/>
  <c i="197" r="H207"/>
  <c i="197" r="H209"/>
  <c i="197" r="H211"/>
  <c i="197" r="H219"/>
  <c i="197" r="H221"/>
  <c i="197" r="H225"/>
  <c i="197" r="H227"/>
  <c i="197" r="H229"/>
  <c i="197" r="H882"/>
  <c i="197" r="H884"/>
  <c i="197" r="H886"/>
  <c i="197" r="H1032"/>
  <c i="197" r="H1044"/>
  <c i="197" r="H1046"/>
  <c i="197" r="H1054"/>
  <c i="197" r="H1056"/>
  <c i="197" r="H1060"/>
  <c i="197" r="H1062"/>
  <c i="197" r="H1064"/>
  <c i="197" r="H1067"/>
  <c i="197" r="H1071"/>
  <c i="197" r="H1073"/>
  <c i="197" r="H1075"/>
  <c i="197" r="H138"/>
  <c i="197" r="H140"/>
  <c i="197" r="H142"/>
  <c i="197" r="H144"/>
  <c i="197" r="H146"/>
  <c i="197" r="H148"/>
  <c i="197" r="H152"/>
  <c i="197" r="H1023"/>
  <c i="197" r="H1027"/>
  <c i="197" r="H97"/>
  <c i="197" r="H99"/>
  <c i="197" r="H103"/>
  <c i="197" r="H1006"/>
  <c i="197" r="G1005"/>
  <c i="197" r="H1035"/>
  <c i="197" r="H1039"/>
  <c i="197" r="H1043"/>
  <c i="197" r="H40"/>
  <c i="197" r="H46"/>
  <c i="197" r="H48"/>
  <c i="197" r="H54"/>
  <c i="197" r="H62"/>
  <c i="197" r="H70"/>
  <c i="197" r="H72"/>
  <c i="197" r="H78"/>
  <c i="197" r="H80"/>
  <c i="197" r="H88"/>
  <c i="197" r="H91"/>
  <c i="197" r="H93"/>
  <c i="197" r="H961"/>
  <c i="197" r="H967"/>
  <c i="197" r="H969"/>
  <c i="197" r="H1015"/>
  <c i="197" r="H1019"/>
  <c i="197" r="H175"/>
  <c i="197" r="H177"/>
  <c i="197" r="H215"/>
  <c i="197" r="H217"/>
  <c i="197" r="H868"/>
  <c i="197" r="H870"/>
  <c i="197" r="H906"/>
  <c i="197" r="H910"/>
  <c i="197" r="H914"/>
  <c i="197" r="H916"/>
  <c i="197" r="H918"/>
  <c i="197" r="H957"/>
  <c i="197" r="H1007"/>
  <c i="197" r="H1011"/>
  <c i="197" r="H1055"/>
  <c i="197" r="H132"/>
  <c i="197" r="H134"/>
  <c i="197" r="H139"/>
  <c i="197" r="H141"/>
  <c i="197" r="H143"/>
  <c i="197" r="H149"/>
  <c i="197" r="H151"/>
  <c i="197" r="H153"/>
  <c i="197" r="H156"/>
  <c i="197" r="H158"/>
  <c i="197" r="H182"/>
  <c i="197" r="H186"/>
  <c i="197" r="H190"/>
  <c i="197" r="H198"/>
  <c i="197" r="H202"/>
  <c i="197" r="H210"/>
  <c i="197" r="H226"/>
  <c i="197" r="H230"/>
  <c i="197" r="H234"/>
  <c i="197" r="H238"/>
  <c i="197" r="H242"/>
  <c i="197" r="H871"/>
  <c i="197" r="H875"/>
  <c i="197" r="H877"/>
  <c i="197" r="H879"/>
  <c i="197" r="H883"/>
  <c i="197" r="H889"/>
  <c i="197" r="H893"/>
  <c i="197" r="H895"/>
  <c i="197" r="H897"/>
  <c i="197" r="H905"/>
  <c i="197" r="H907"/>
  <c i="197" r="H909"/>
  <c i="197" r="H911"/>
  <c i="197" r="H915"/>
  <c i="197" r="H921"/>
  <c i="197" r="H923"/>
  <c i="197" r="H956"/>
  <c i="197" r="H960"/>
  <c i="197" r="H962"/>
  <c i="197" r="H966"/>
  <c i="197" r="G971"/>
  <c i="197" r="H971" s="1"/>
  <c i="197" r="G952"/>
  <c i="197" r="H953"/>
  <c i="197" r="G95"/>
  <c i="197" r="H96"/>
  <c i="197" r="G137"/>
  <c i="197" r="H896"/>
  <c i="197" r="H904"/>
  <c i="197" r="H920"/>
  <c i="197" r="H963"/>
  <c i="197" r="H1017"/>
  <c i="197" r="H1025"/>
  <c i="197" r="H147"/>
  <c i="197" r="H1037"/>
  <c i="197" r="H1045"/>
  <c i="197" r="H1061"/>
  <c i="197" r="H1069"/>
  <c i="197" r="H1077"/>
  <c i="197" l="1" r="G89"/>
  <c i="197" r="G135"/>
  <c i="37" l="1" r="C1112"/>
  <c i="37" r="D1112" s="1"/>
  <c i="37" r="D1061"/>
  <c i="37" r="D1062"/>
  <c i="37" r="D1063"/>
  <c i="37" r="D1064"/>
  <c i="37" r="D1065"/>
  <c i="37" r="D1066"/>
  <c i="37" r="D1067"/>
  <c i="37" r="D1068"/>
  <c i="37" r="D1060"/>
  <c i="37" r="C5"/>
  <c i="37" r="D5" s="1"/>
  <c i="37" r="C6"/>
  <c i="37" r="D6" s="1"/>
  <c i="37" r="C7"/>
  <c i="37" r="D7" s="1"/>
  <c i="37" r="C8"/>
  <c i="37" r="D8" s="1"/>
  <c i="37" r="C3"/>
  <c i="37" l="1" r="D3"/>
  <c i="168" l="1" r="M16"/>
  <c i="168" r="L16"/>
  <c i="168" r="K16"/>
  <c i="168" r="J16"/>
  <c i="168" r="I16"/>
  <c i="168" r="F16"/>
  <c i="168" r="E16"/>
  <c i="168" r="D16"/>
  <c i="168" r="C16"/>
  <c i="168" r="B16"/>
  <c i="168" r="B35" s="1"/>
  <c i="168" r="M15"/>
  <c i="168" r="L15"/>
  <c i="168" r="K15"/>
  <c i="168" r="J15"/>
  <c i="168" r="I15"/>
  <c i="168" r="F15"/>
  <c i="168" r="E15"/>
  <c i="168" r="D15"/>
  <c i="168" r="C15"/>
  <c i="168" r="B15"/>
  <c i="168" r="M14"/>
  <c i="168" r="L14"/>
  <c i="168" r="K14"/>
  <c i="168" r="J14"/>
  <c i="168" r="I14"/>
  <c i="168" r="F14"/>
  <c i="168" r="E14"/>
  <c i="168" r="D14"/>
  <c i="168" r="C14"/>
  <c i="168" r="B14"/>
  <c i="168" r="B33" s="1"/>
  <c i="168" r="M13"/>
  <c i="168" r="L13"/>
  <c i="168" r="K13"/>
  <c i="168" r="J13"/>
  <c i="168" r="I13"/>
  <c i="168" r="F13"/>
  <c i="168" r="E13"/>
  <c i="168" r="D13"/>
  <c i="168" r="C13"/>
  <c i="168" r="B13"/>
  <c i="168" r="B32" s="1"/>
  <c i="168" r="M12"/>
  <c i="168" r="L12"/>
  <c i="168" r="K12"/>
  <c i="168" r="J12"/>
  <c i="168" r="I12"/>
  <c i="168" r="F12"/>
  <c i="168" r="E12"/>
  <c i="168" r="G12" s="1"/>
  <c i="168" r="D12"/>
  <c i="168" r="C12"/>
  <c i="168" r="B12"/>
  <c i="168" r="B31" s="1"/>
  <c i="168" r="M11"/>
  <c i="168" r="L11"/>
  <c i="168" r="K11"/>
  <c i="168" r="J11"/>
  <c i="168" r="I11"/>
  <c i="168" r="F11"/>
  <c i="168" r="E11"/>
  <c i="168" r="D11"/>
  <c i="168" r="C11"/>
  <c i="168" r="B11"/>
  <c i="168" r="B30" s="1"/>
  <c i="168" r="M10"/>
  <c i="168" r="L10"/>
  <c i="168" r="K10"/>
  <c i="168" r="J10"/>
  <c i="168" r="I10"/>
  <c i="168" r="F10"/>
  <c i="168" r="E10"/>
  <c i="168" r="D10"/>
  <c i="168" r="C10"/>
  <c i="168" r="B10"/>
  <c i="168" r="B29" s="1"/>
  <c i="168" r="M9"/>
  <c i="168" r="L9"/>
  <c i="168" r="K9"/>
  <c i="168" r="J9"/>
  <c i="168" r="I9"/>
  <c i="168" r="F9"/>
  <c i="168" r="E9"/>
  <c i="168" r="D9"/>
  <c i="168" r="C9"/>
  <c i="168" r="B9"/>
  <c i="168" r="M8"/>
  <c i="168" r="L8"/>
  <c i="168" r="K8"/>
  <c i="168" r="J8"/>
  <c i="168" r="I8"/>
  <c i="168" r="F8"/>
  <c i="168" r="E8"/>
  <c i="168" r="D8"/>
  <c i="168" r="C8"/>
  <c i="168" r="B8"/>
  <c i="168" r="B27" s="1"/>
  <c i="168" r="M7"/>
  <c i="168" r="L7"/>
  <c i="168" r="K7"/>
  <c i="168" r="J7"/>
  <c i="168" r="I7"/>
  <c i="168" r="F7"/>
  <c i="168" r="E7"/>
  <c i="168" r="D7"/>
  <c i="168" r="C7"/>
  <c i="168" r="B7"/>
  <c i="168" r="M6"/>
  <c i="168" r="L6"/>
  <c i="168" r="K6"/>
  <c i="168" r="J6"/>
  <c i="168" r="I6"/>
  <c i="168" r="F6"/>
  <c i="168" r="E6"/>
  <c i="168" r="D6"/>
  <c i="168" r="C6"/>
  <c i="168" r="B6"/>
  <c i="168" r="B25" s="1"/>
  <c i="168" r="M5"/>
  <c i="168" r="L5"/>
  <c i="168" r="I5"/>
  <c i="168" r="F5"/>
  <c i="168" r="E5"/>
  <c i="168" r="E17" s="1"/>
  <c i="168" r="D5"/>
  <c i="168" r="C5"/>
  <c i="168" r="B5"/>
  <c i="168" r="B24" s="1"/>
  <c i="168" r="C2"/>
  <c i="168" r="C1"/>
  <c i="168" r="A36"/>
  <c i="168" r="A35"/>
  <c i="168" r="D35" s="1"/>
  <c i="168" r="A34"/>
  <c i="168" r="D34" s="1"/>
  <c i="168" r="A33"/>
  <c i="168" r="D33" s="1"/>
  <c i="168" r="A32"/>
  <c i="168" r="D32" s="1"/>
  <c i="168" r="A31"/>
  <c i="168" r="D31" s="1"/>
  <c i="168" r="A30"/>
  <c i="168" r="D30" s="1"/>
  <c i="168" r="A29"/>
  <c i="168" r="D29" s="1"/>
  <c i="168" r="B28"/>
  <c i="168" r="A28"/>
  <c i="168" r="D28" s="1"/>
  <c i="168" r="A27"/>
  <c i="168" r="D27" s="1"/>
  <c i="168" r="A26"/>
  <c i="168" r="D26" s="1"/>
  <c i="168" r="A25"/>
  <c i="168" r="D25" s="1"/>
  <c i="168" r="A24"/>
  <c i="168" r="D24" s="1"/>
  <c i="168" r="B34"/>
  <c i="168" r="B26"/>
  <c i="168" r="H4"/>
  <c i="168" r="G4"/>
  <c i="168" r="F4"/>
  <c i="168" r="E4"/>
  <c i="168" l="1" r="H7"/>
  <c i="168" r="H9"/>
  <c i="168" r="H11"/>
  <c i="168" r="H13"/>
  <c i="168" r="H15"/>
  <c i="168" r="G7"/>
  <c i="168" r="H5"/>
  <c i="168" r="G8"/>
  <c i="168" r="G9"/>
  <c i="168" r="G10"/>
  <c i="168" r="G11"/>
  <c i="168" r="G13"/>
  <c i="168" r="G14"/>
  <c i="168" r="J17"/>
  <c i="168" r="J19" s="1"/>
  <c i="168" r="G15"/>
  <c i="168" r="K17"/>
  <c i="168" r="K19" s="1"/>
  <c i="168" r="G16"/>
  <c i="168" r="D36"/>
  <c i="168" r="H8"/>
  <c i="168" r="C26"/>
  <c i="168" r="C30"/>
  <c i="168" r="C34"/>
  <c i="168" r="C27"/>
  <c i="168" r="C31"/>
  <c i="168" r="C35"/>
  <c i="168" r="C28"/>
  <c i="168" r="C32"/>
  <c i="168" r="C25"/>
  <c i="168" r="C29"/>
  <c i="168" r="C33"/>
  <c i="168" r="C24"/>
  <c i="168" r="B17"/>
  <c i="168" r="B36" s="1"/>
  <c i="168" r="F17"/>
  <c i="168" r="L17"/>
  <c i="168" r="H6"/>
  <c i="168" r="I17"/>
  <c i="168" r="I18" s="1"/>
  <c i="168" r="G6"/>
  <c i="168" r="H10"/>
  <c i="168" r="H12"/>
  <c i="168" r="H14"/>
  <c i="168" r="H16"/>
  <c i="168" r="C17"/>
  <c i="168" r="D17"/>
  <c i="168" r="G5"/>
  <c i="168" l="1" r="K18"/>
  <c i="168" r="J18"/>
  <c i="168" r="C36"/>
  <c i="168" r="I19"/>
  <c i="168" r="H17"/>
  <c i="168" r="G17"/>
  <c i="37" l="1" r="C1085"/>
  <c i="37" r="D1085" s="1"/>
  <c i="37" r="C1086"/>
  <c i="37" r="D1086" s="1"/>
  <c i="37" r="C1087"/>
  <c i="37" r="D1087" s="1"/>
  <c i="37" r="C1088"/>
  <c i="37" r="D1088" s="1"/>
  <c i="37" r="C1089"/>
  <c i="37" r="D1089" s="1"/>
  <c i="37" r="C1090"/>
  <c i="37" r="D1090" s="1"/>
  <c i="37" r="C1091"/>
  <c i="37" r="D1091" s="1"/>
  <c i="37" r="C1092"/>
  <c i="37" r="D1092" s="1"/>
  <c i="37" r="C1093"/>
  <c i="37" r="D1093" s="1"/>
  <c i="37" r="C1094"/>
  <c i="37" r="D1094" s="1"/>
  <c i="37" r="C1095"/>
  <c i="37" r="D1095" s="1"/>
  <c i="37" r="C1096"/>
  <c i="37" r="D1096" s="1"/>
  <c i="37" r="C1097"/>
  <c i="37" r="D1097" s="1"/>
  <c i="37" r="C1098"/>
  <c i="37" r="D1098" s="1"/>
  <c i="37" r="C1099"/>
  <c i="37" r="D1099" s="1"/>
  <c i="37" r="C1100"/>
  <c i="37" r="D1100" s="1"/>
  <c i="37" r="C1101"/>
  <c i="37" r="D1101" s="1"/>
  <c i="37" r="C1102"/>
  <c i="37" r="D1102" s="1"/>
  <c i="37" r="C1103"/>
  <c i="37" r="D1103" s="1"/>
  <c i="37" r="C1104"/>
  <c i="37" r="D1104" s="1"/>
  <c i="37" r="C1105"/>
  <c i="37" r="D1105" s="1"/>
  <c i="37" r="C1106"/>
  <c i="37" r="D1106" s="1"/>
  <c i="37" r="C1107"/>
  <c i="37" r="D1107" s="1"/>
  <c i="37" r="C1108"/>
  <c i="37" r="D1108" s="1"/>
  <c i="37" r="C1109"/>
  <c i="37" r="D1109" s="1"/>
  <c i="37" r="C1110"/>
  <c i="37" r="D1110" s="1"/>
  <c i="37" r="C1111"/>
  <c i="37" r="D1111" s="1"/>
  <c i="37" r="C1113"/>
  <c i="37" r="D1113" s="1"/>
  <c i="37" r="C1114"/>
  <c i="37" r="D1114" s="1"/>
  <c i="37" r="C1115"/>
  <c i="37" r="D1115" s="1"/>
  <c i="37" r="C1116"/>
  <c i="37" r="D1116" s="1"/>
  <c i="37" r="C1117"/>
  <c i="37" r="D1117" s="1"/>
  <c i="37" r="C1118"/>
  <c i="37" r="D1118" s="1"/>
  <c i="37" r="C1119"/>
  <c i="37" r="D1119" s="1"/>
  <c i="37" r="C1120"/>
  <c i="37" r="D1120" s="1"/>
  <c i="37" r="C1121"/>
  <c i="37" r="D1121" s="1"/>
  <c i="37" r="C1122"/>
  <c i="37" r="D1122" s="1"/>
  <c i="37" r="C1123"/>
  <c i="37" r="D1123" s="1"/>
  <c i="37" r="C1124"/>
  <c i="37" r="D1124" s="1"/>
  <c i="37" r="C1125"/>
  <c i="37" r="D1125" s="1"/>
  <c i="37" r="C1126"/>
  <c i="37" r="D1126" s="1"/>
  <c i="37" r="C1127"/>
  <c i="37" r="D1127" s="1"/>
  <c i="37" r="C1128"/>
  <c i="37" r="D1128" s="1"/>
  <c i="37" r="C1129"/>
  <c i="37" r="D1129" s="1"/>
  <c i="37" r="C1130"/>
  <c i="37" r="D1130" s="1"/>
  <c i="37" r="C1131"/>
  <c i="37" r="D1131" s="1"/>
  <c i="37" r="C1132"/>
  <c i="37" r="D1132" s="1"/>
  <c i="37" r="C1133"/>
  <c i="37" r="D1133" s="1"/>
  <c i="37" r="C1134"/>
  <c i="37" r="D1134" s="1"/>
  <c i="37" r="C1135"/>
  <c i="37" r="D1135" s="1"/>
  <c i="37" r="C1136"/>
  <c i="37" r="D1136" s="1"/>
  <c i="37" r="C1137"/>
  <c i="37" r="D1137" s="1"/>
  <c i="37" r="C1138"/>
  <c i="37" r="D1138" s="1"/>
  <c i="37" r="C1139"/>
  <c i="37" r="D1139" s="1"/>
  <c i="37" r="C1140"/>
  <c i="37" r="D1140" s="1"/>
  <c i="37" r="C1141"/>
  <c i="37" r="D1141" s="1"/>
  <c i="37" r="C1142"/>
  <c i="37" r="D1142" s="1"/>
  <c i="37" r="C1143"/>
  <c i="37" r="D1143" s="1"/>
  <c i="37" r="C1144"/>
  <c i="37" r="D1144" s="1"/>
  <c i="37" r="C1145"/>
  <c i="37" r="D1145" s="1"/>
  <c i="37" r="C1146"/>
  <c i="37" r="D1146" s="1"/>
  <c i="37" r="C1147"/>
  <c i="37" r="D1147" s="1"/>
  <c i="37" r="C1148"/>
  <c i="37" r="D1148" s="1"/>
  <c i="37" r="C1149"/>
  <c i="37" r="D1149" s="1"/>
  <c i="37" r="C1150"/>
  <c i="37" r="D1150" s="1"/>
  <c i="37" r="C1151"/>
  <c i="37" r="D1151" s="1"/>
  <c i="37" r="C1152"/>
  <c i="37" r="D1152" s="1"/>
  <c i="37" r="C1153"/>
  <c i="37" r="D1153" s="1"/>
  <c i="37" r="C1154"/>
  <c i="37" r="D1154" s="1"/>
  <c i="37" r="C1155"/>
  <c i="37" r="D1155" s="1"/>
  <c i="37" r="C1156"/>
  <c i="37" r="D1156" s="1"/>
  <c i="37" r="C1157"/>
  <c i="37" r="D1157" s="1"/>
  <c i="37" r="C1158"/>
  <c i="37" r="D1158" s="1"/>
  <c i="37" r="C1159"/>
  <c i="37" r="D1159" s="1"/>
  <c i="37" r="C1160"/>
  <c i="37" r="D1160" s="1"/>
  <c i="37" r="C1161"/>
  <c i="37" r="D1161" s="1"/>
  <c i="37" r="C1162"/>
  <c i="37" r="D1162" s="1"/>
  <c i="37" r="C1163"/>
  <c i="37" r="D1163" s="1"/>
  <c i="37" r="C1164"/>
  <c i="37" r="D1164" s="1"/>
  <c i="37" r="C1165"/>
  <c i="37" r="D1165" s="1"/>
  <c i="37" r="C1166"/>
  <c i="37" r="D1166" s="1"/>
  <c i="37" r="C1167"/>
  <c i="37" r="D1167" s="1"/>
  <c i="37" r="C1168"/>
  <c i="37" r="D1168" s="1"/>
  <c i="37" r="C1169"/>
  <c i="37" r="D1169" s="1"/>
  <c i="37" r="C1170"/>
  <c i="37" r="D1170" s="1"/>
  <c i="37" r="C1171"/>
  <c i="37" r="D1171" s="1"/>
  <c i="37" r="C1172"/>
  <c i="37" r="D1172" s="1"/>
  <c i="37" r="C1173"/>
  <c i="37" r="D1173" s="1"/>
  <c i="37" r="C1174"/>
  <c i="37" r="D1174" s="1"/>
  <c i="37" r="C1175"/>
  <c i="37" r="D1175" s="1"/>
  <c i="37" r="C1176"/>
  <c i="37" r="D1176" s="1"/>
  <c i="37" r="C1177"/>
  <c i="37" r="D1177" s="1"/>
  <c i="37" r="C1178"/>
  <c i="37" r="D1178" s="1"/>
  <c i="37" r="C1179"/>
  <c i="37" r="D1179" s="1"/>
  <c i="37" r="C1180"/>
  <c i="37" r="D1180" s="1"/>
  <c i="37" r="C1181"/>
  <c i="37" r="D1181" s="1"/>
  <c i="37" r="C1182"/>
  <c i="37" r="D1182" s="1"/>
  <c i="37" r="C1183"/>
  <c i="37" r="D1183" s="1"/>
  <c i="37" r="C1184"/>
  <c i="37" r="D1184" s="1"/>
  <c i="37" r="C1185"/>
  <c i="37" r="D1185" s="1"/>
  <c i="37" r="C1186"/>
  <c i="37" r="D1186" s="1"/>
  <c i="37" r="C1187"/>
  <c i="37" r="D1187" s="1"/>
  <c i="37" r="C1188"/>
  <c i="37" r="D1188" s="1"/>
  <c i="37" r="C1189"/>
  <c i="37" r="D1189" s="1"/>
  <c i="37" r="C1190"/>
  <c i="37" r="D1190" s="1"/>
  <c i="37" r="C1191"/>
  <c i="37" r="D1191" s="1"/>
  <c i="37" r="C1192"/>
  <c i="37" r="D1192" s="1"/>
  <c i="37" r="C1193"/>
  <c i="37" r="D1193" s="1"/>
  <c i="37" r="C1194"/>
  <c i="37" r="D1194" s="1"/>
  <c i="37" r="C1195"/>
  <c i="37" r="D1195" s="1"/>
  <c i="37" r="C1196"/>
  <c i="37" r="D1196" s="1"/>
  <c i="37" r="C1197"/>
  <c i="37" r="D1197" s="1"/>
  <c i="37" r="C1198"/>
  <c i="37" r="D1198" s="1"/>
  <c i="37" r="C1199"/>
  <c i="37" r="D1199" s="1"/>
  <c i="37" r="C1200"/>
  <c i="37" r="D1200" s="1"/>
  <c i="37" r="C1201"/>
  <c i="37" r="D1201" s="1"/>
  <c i="37" r="C1202"/>
  <c i="37" r="D1202" s="1"/>
  <c i="37" r="C1203"/>
  <c i="37" r="D1203" s="1"/>
  <c i="37" r="C1204"/>
  <c i="37" r="D1204" s="1"/>
  <c i="37" r="C1205"/>
  <c i="37" r="D1205" s="1"/>
  <c i="37" r="C1206"/>
  <c i="37" r="D1206" s="1"/>
  <c i="37" r="C1207"/>
  <c i="37" r="D1207" s="1"/>
  <c i="37" r="C1208"/>
  <c i="37" r="D1208" s="1"/>
  <c i="37" r="C1209"/>
  <c i="37" r="D1209" s="1"/>
  <c i="37" r="C1210"/>
  <c i="37" r="D1210" s="1"/>
  <c i="37" r="C1211"/>
  <c i="37" r="D1211" s="1"/>
  <c i="37" r="C1212"/>
  <c i="37" r="D1212" s="1"/>
  <c i="37" r="C1213"/>
  <c i="37" r="D1213" s="1"/>
  <c i="37" r="C1214"/>
  <c i="37" r="D1214" s="1"/>
  <c i="37" r="C1215"/>
  <c i="37" r="D1215" s="1"/>
  <c i="37" r="C1216"/>
  <c i="37" r="D1216" s="1"/>
  <c i="37" r="C1217"/>
  <c i="37" r="D1217" s="1"/>
  <c i="37" r="C1218"/>
  <c i="37" r="D1218" s="1"/>
  <c i="37" r="C1219"/>
  <c i="37" r="D1219" s="1"/>
  <c i="37" r="C1220"/>
  <c i="37" r="D1220" s="1"/>
  <c i="37" r="C1221"/>
  <c i="37" r="D1221" s="1"/>
  <c i="37" r="C1222"/>
  <c i="37" r="D1222" s="1"/>
  <c i="37" r="C1223"/>
  <c i="37" r="D1223" s="1"/>
  <c i="37" r="C1224"/>
  <c i="37" r="D1224" s="1"/>
  <c i="37" r="C1225"/>
  <c i="37" r="D1225" s="1"/>
  <c i="37" r="C1226"/>
  <c i="37" r="D1226" s="1"/>
  <c i="37" r="C1227"/>
  <c i="37" r="D1227" s="1"/>
  <c i="37" r="C1228"/>
  <c i="37" r="D1228" s="1"/>
  <c i="37" r="C1080"/>
  <c i="37" r="D1080" s="1"/>
  <c i="37" r="C1081"/>
  <c i="37" r="D1081" s="1"/>
  <c i="37" r="C1082"/>
  <c i="37" r="D1082" s="1"/>
  <c i="37" r="C1083"/>
  <c i="37" r="D1083" s="1"/>
  <c i="37" r="C1084"/>
  <c i="37" r="D1084" s="1"/>
  <c i="37" r="C1079"/>
  <c i="37" r="D1079" s="1"/>
  <c i="37" l="1" r="E2"/>
  <c i="37" r="E3"/>
  <c i="37" r="E4"/>
  <c i="37" r="E5"/>
  <c i="37" r="E6"/>
  <c i="37" r="E7"/>
  <c i="37" r="E8"/>
  <c i="37" r="E9"/>
  <c i="37" r="E10"/>
  <c i="37" r="E11"/>
  <c i="37" r="E12"/>
  <c i="37" r="E13"/>
  <c i="37" r="E14"/>
  <c i="37" r="E15"/>
  <c i="37" r="E16"/>
  <c i="37" r="E17"/>
  <c i="37" r="E18"/>
  <c i="37" r="E19"/>
  <c i="37" r="E20"/>
  <c i="37" r="E21"/>
  <c i="37" r="E22"/>
  <c i="37" r="E23"/>
  <c i="37" r="E24"/>
  <c i="37" r="E25"/>
  <c i="37" r="E26"/>
  <c i="37" r="E27"/>
  <c i="37" r="E28"/>
  <c i="37" r="E29"/>
  <c i="37" r="E30"/>
  <c i="37" r="E31"/>
  <c i="37" r="E32"/>
  <c i="37" r="E33"/>
  <c i="37" r="E34"/>
  <c i="37" r="E35"/>
  <c i="37" r="E36"/>
  <c i="37" r="E37"/>
  <c i="37" r="E38"/>
  <c i="37" r="E39"/>
  <c i="37" r="E40"/>
  <c i="37" r="E41"/>
  <c i="37" r="E42"/>
  <c i="37" r="E43"/>
  <c i="37" r="E44"/>
  <c i="37" r="E45"/>
  <c i="37" r="E46"/>
  <c i="37" r="E47"/>
  <c i="37" r="E48"/>
  <c i="37" r="E49"/>
  <c i="37" r="E50"/>
  <c i="37" r="E51"/>
  <c i="37" r="E52"/>
  <c i="37" r="E53"/>
  <c i="37" r="E54"/>
  <c i="37" r="E55"/>
  <c i="37" r="E56"/>
  <c i="37" r="E57"/>
  <c i="37" r="E58"/>
  <c i="37" r="E59"/>
  <c i="37" r="E60"/>
  <c i="37" r="E61"/>
  <c i="37" r="E62"/>
  <c i="37" r="E63"/>
  <c i="37" r="E64"/>
  <c i="37" r="E65"/>
  <c i="37" r="E66"/>
  <c i="37" r="E67"/>
  <c i="37" r="E68"/>
  <c i="37" r="E69"/>
  <c i="37" r="E70"/>
  <c i="37" r="E71"/>
  <c i="37" r="E72"/>
  <c i="37" r="E73"/>
  <c i="37" r="E74"/>
  <c i="37" r="E75"/>
  <c i="37" r="E76"/>
  <c i="37" r="E77"/>
  <c i="37" r="E78"/>
  <c i="37" r="E79"/>
  <c i="37" r="E80"/>
  <c i="37" r="E81"/>
  <c i="37" r="E82"/>
  <c i="37" r="E83"/>
  <c i="37" r="E84"/>
  <c i="37" r="E85"/>
  <c i="37" r="E86"/>
  <c i="37" r="E87"/>
  <c i="37" r="E88"/>
  <c i="37" r="E89"/>
  <c i="37" r="E90"/>
  <c i="37" r="E91"/>
  <c i="37" r="E92"/>
  <c i="37" r="E93"/>
  <c i="37" r="E94"/>
  <c i="37" r="E95"/>
  <c i="37" r="E96"/>
  <c i="37" r="E97"/>
  <c i="37" r="E98"/>
  <c i="37" r="E99"/>
  <c i="37" r="E100"/>
  <c i="37" r="E101"/>
  <c i="37" r="E102"/>
  <c i="37" r="E103"/>
  <c i="37" r="E104"/>
  <c i="37" r="E105"/>
  <c i="37" r="E106"/>
  <c i="37" r="E107"/>
  <c i="37" r="E108"/>
  <c i="37" r="E109"/>
  <c i="37" r="E110"/>
  <c i="37" r="E111"/>
  <c i="37" r="E112"/>
  <c i="37" r="E113"/>
  <c i="37" r="E114"/>
  <c i="37" r="E115"/>
  <c i="37" r="E116"/>
  <c i="37" r="E117"/>
  <c i="37" r="E118"/>
  <c i="37" r="E119"/>
  <c i="37" r="E120"/>
  <c i="37" r="E121"/>
  <c i="37" r="E122"/>
  <c i="37" r="E123"/>
  <c i="37" r="E124"/>
  <c i="37" r="E125"/>
  <c i="37" r="E126"/>
  <c i="37" r="E127"/>
  <c i="37" r="E128"/>
  <c i="37" r="E129"/>
  <c i="37" r="E130"/>
  <c i="37" r="E131"/>
  <c i="37" r="E132"/>
  <c i="37" r="E133"/>
  <c i="37" r="E134"/>
  <c i="37" r="E135"/>
  <c i="37" r="E136"/>
  <c i="37" r="E137"/>
  <c i="37" r="E138"/>
  <c i="37" r="E139"/>
  <c i="37" r="E140"/>
  <c i="37" r="E141"/>
  <c i="37" r="E142"/>
  <c i="37" r="E143"/>
  <c i="37" r="E144"/>
  <c i="37" r="E145"/>
  <c i="37" r="E146"/>
  <c i="37" r="E147"/>
  <c i="37" r="E148"/>
  <c i="37" r="E149"/>
  <c i="37" r="E150"/>
  <c i="37" r="E151"/>
  <c i="37" r="E152"/>
  <c i="37" r="E153"/>
  <c i="37" r="E154"/>
  <c i="37" r="E155"/>
  <c i="37" r="E156"/>
  <c i="37" r="E157"/>
  <c i="37" r="E158"/>
  <c i="37" r="E159"/>
  <c i="37" r="E160"/>
  <c i="37" r="E161"/>
  <c i="37" r="E162"/>
  <c i="37" r="E163"/>
  <c i="37" r="E164"/>
  <c i="37" r="E165"/>
  <c i="37" r="E166"/>
  <c i="37" r="E167"/>
  <c i="37" r="E168"/>
  <c i="37" r="E169"/>
  <c i="37" r="E170"/>
  <c i="37" r="E171"/>
  <c i="37" r="E172"/>
  <c i="37" r="E173"/>
  <c i="37" r="E174"/>
  <c i="37" r="E175"/>
  <c i="37" r="E176"/>
  <c i="37" r="E177"/>
  <c i="37" r="E178"/>
  <c i="37" r="E179"/>
  <c i="37" r="E180"/>
  <c i="37" r="E181"/>
  <c i="37" r="E182"/>
  <c i="37" r="E183"/>
  <c i="37" r="E184"/>
  <c i="37" r="E185"/>
  <c i="37" r="E186"/>
  <c i="37" r="E187"/>
  <c i="37" r="E188"/>
  <c i="37" r="E189"/>
  <c i="37" r="E190"/>
  <c i="37" r="E191"/>
  <c i="37" r="E192"/>
  <c i="37" r="E193"/>
  <c i="37" r="E194"/>
  <c i="37" r="E195"/>
  <c i="37" r="E196"/>
  <c i="37" r="E197"/>
  <c i="37" r="E198"/>
  <c i="37" r="E199"/>
  <c i="37" r="E200"/>
  <c i="37" r="E201"/>
  <c i="37" r="E202"/>
  <c i="37" r="E203"/>
  <c i="37" r="E204"/>
  <c i="37" r="E205"/>
  <c i="37" r="E206"/>
  <c i="37" r="E207"/>
  <c i="37" r="E208"/>
  <c i="37" r="E209"/>
  <c i="37" r="E210"/>
  <c i="37" r="E211"/>
  <c i="37" r="E212"/>
  <c i="37" r="E213"/>
  <c i="37" r="E214"/>
  <c i="37" r="E215"/>
  <c i="37" r="E216"/>
  <c i="37" r="E217"/>
  <c i="37" r="E218"/>
  <c i="37" r="E219"/>
  <c i="37" r="E220"/>
  <c i="37" r="E221"/>
  <c i="37" r="E222"/>
  <c i="37" r="E223"/>
  <c i="37" r="E224"/>
  <c i="37" r="E225"/>
  <c i="37" r="E226"/>
  <c i="37" r="E227"/>
  <c i="37" r="E228"/>
  <c i="37" r="E229"/>
  <c i="37" r="E230"/>
  <c i="37" r="E231"/>
  <c i="37" r="E232"/>
  <c i="37" r="E233"/>
  <c i="37" r="E234"/>
  <c i="37" r="E235"/>
  <c i="37" r="E236"/>
  <c i="37" r="E237"/>
  <c i="37" r="E238"/>
  <c i="37" r="E239"/>
  <c i="37" r="E240"/>
  <c i="37" r="E241"/>
  <c i="37" r="E242"/>
  <c i="37" r="E243"/>
  <c i="37" r="E244"/>
  <c i="37" r="E245"/>
  <c i="37" r="E246"/>
  <c i="37" r="E247"/>
  <c i="37" r="E248"/>
  <c i="37" r="E249"/>
  <c i="37" r="E250"/>
  <c i="37" r="E251"/>
  <c i="37" r="E252"/>
  <c i="37" r="E253"/>
  <c i="37" r="E254"/>
  <c i="37" r="E255"/>
  <c i="37" r="E256"/>
  <c i="37" r="E257"/>
  <c i="37" r="E258"/>
  <c i="37" r="E259"/>
  <c i="37" r="E260"/>
  <c i="37" r="E261"/>
  <c i="37" r="E262"/>
  <c i="37" r="E263"/>
  <c i="37" r="E264"/>
  <c i="37" r="E265"/>
  <c i="37" r="E266"/>
  <c i="37" r="E267"/>
  <c i="37" r="E268"/>
  <c i="37" r="E269"/>
  <c i="37" r="E270"/>
  <c i="37" r="E271"/>
  <c i="37" r="E272"/>
  <c i="37" r="E273"/>
  <c i="37" r="E274"/>
  <c i="37" r="E275"/>
  <c i="37" r="E276"/>
  <c i="37" r="E277"/>
  <c i="37" r="E278"/>
  <c i="37" r="E279"/>
  <c i="37" r="E280"/>
  <c i="37" r="E281"/>
  <c i="37" r="E282"/>
  <c i="37" r="E283"/>
  <c i="37" r="E284"/>
  <c i="37" r="E285"/>
  <c i="37" r="E286"/>
  <c i="37" r="E287"/>
  <c i="37" r="E288"/>
  <c i="37" r="E289"/>
  <c i="37" r="E290"/>
  <c i="37" r="E291"/>
  <c i="37" r="E292"/>
  <c i="37" r="E293"/>
  <c i="37" r="E294"/>
  <c i="37" r="E295"/>
  <c i="37" r="E296"/>
  <c i="37" r="E297"/>
  <c i="37" r="E298"/>
  <c i="37" r="E299"/>
  <c i="37" r="E300"/>
  <c i="37" r="E301"/>
  <c i="37" r="E302"/>
  <c i="37" r="E303"/>
  <c i="37" r="E304"/>
  <c i="37" r="E305"/>
  <c i="37" r="E306"/>
  <c i="37" r="E307"/>
  <c i="37" r="E308"/>
  <c i="37" r="E309"/>
  <c i="37" r="E310"/>
  <c i="37" r="E311"/>
  <c i="37" r="E312"/>
  <c i="37" r="E313"/>
  <c i="37" r="E314"/>
  <c i="37" r="E315"/>
  <c i="37" r="E316"/>
  <c i="37" r="E317"/>
  <c i="37" r="E318"/>
  <c i="37" r="E319"/>
  <c i="37" r="E320"/>
  <c i="37" r="E321"/>
  <c i="37" r="E322"/>
  <c i="37" r="E323"/>
  <c i="37" r="E324"/>
  <c i="37" r="E325"/>
  <c i="37" r="E326"/>
  <c i="37" r="E327"/>
  <c i="37" r="E328"/>
  <c i="37" r="E329"/>
  <c i="37" r="E330"/>
  <c i="37" r="E331"/>
  <c i="37" r="E332"/>
  <c i="37" r="E333"/>
  <c i="37" r="E334"/>
  <c i="37" r="E335"/>
  <c i="37" r="E336"/>
  <c i="37" r="E337"/>
  <c i="37" r="E338"/>
  <c i="37" r="E339"/>
  <c i="37" r="E340"/>
  <c i="37" r="E341"/>
  <c i="37" r="E342"/>
  <c i="37" r="E343"/>
  <c i="37" r="E344"/>
  <c i="37" r="E345"/>
  <c i="37" r="E346"/>
  <c i="37" r="E347"/>
  <c i="37" r="E348"/>
  <c i="37" r="E349"/>
  <c i="37" r="E350"/>
  <c i="37" r="E351"/>
  <c i="37" r="E352"/>
  <c i="37" r="E353"/>
  <c i="37" r="E354"/>
  <c i="37" r="E355"/>
  <c i="37" r="E356"/>
  <c i="37" r="E357"/>
  <c i="37" r="E358"/>
  <c i="37" r="E359"/>
  <c i="37" r="E360"/>
  <c i="37" r="E361"/>
  <c i="37" r="E362"/>
  <c i="37" r="E363"/>
  <c i="37" r="E364"/>
  <c i="37" r="E365"/>
  <c i="37" r="E366"/>
  <c i="37" r="E367"/>
  <c i="37" r="E368"/>
  <c i="37" r="E369"/>
  <c i="37" r="E370"/>
  <c i="37" r="E371"/>
  <c i="37" r="E372"/>
  <c i="37" r="E373"/>
  <c i="37" r="E374"/>
  <c i="37" r="E375"/>
  <c i="37" r="E376"/>
  <c i="37" r="E377"/>
  <c i="37" r="E378"/>
  <c i="37" r="E379"/>
  <c i="37" r="E380"/>
  <c i="37" r="E381"/>
  <c i="37" r="E382"/>
  <c i="37" r="E383"/>
  <c i="37" r="E384"/>
  <c i="37" r="E385"/>
  <c i="37" r="E386"/>
  <c i="37" r="E387"/>
  <c i="37" r="E388"/>
  <c i="37" r="E389"/>
  <c i="37" r="E390"/>
  <c i="37" r="E391"/>
  <c i="37" r="E392"/>
  <c i="37" r="E393"/>
  <c i="37" r="E394"/>
  <c i="37" r="E395"/>
  <c i="37" r="E396"/>
  <c i="37" r="E397"/>
  <c i="37" r="E398"/>
  <c i="37" r="E399"/>
  <c i="37" r="E400"/>
  <c i="37" r="E401"/>
  <c i="37" r="E402"/>
  <c i="37" r="E403"/>
  <c i="37" r="E404"/>
  <c i="37" r="E405"/>
  <c i="37" r="E406"/>
  <c i="37" r="E407"/>
  <c i="37" r="E408"/>
  <c i="37" r="E409"/>
  <c i="37" r="E410"/>
  <c i="37" r="E411"/>
  <c i="37" r="E412"/>
  <c i="37" r="E413"/>
  <c i="37" r="E414"/>
  <c i="37" r="E415"/>
  <c i="37" r="E416"/>
  <c i="37" r="E417"/>
  <c i="37" r="E418"/>
  <c i="37" r="E419"/>
  <c i="37" r="E420"/>
  <c i="37" r="E421"/>
  <c i="37" r="E422"/>
  <c i="37" r="E423"/>
  <c i="37" r="E424"/>
  <c i="37" r="E425"/>
  <c i="37" r="E426"/>
  <c i="37" r="E427"/>
  <c i="37" r="E428"/>
  <c i="37" r="E429"/>
  <c i="37" r="E430"/>
  <c i="37" r="E431"/>
  <c i="37" r="E432"/>
  <c i="37" r="E433"/>
  <c i="37" r="E434"/>
  <c i="37" r="E435"/>
  <c i="37" r="E436"/>
  <c i="37" r="E437"/>
  <c i="37" r="E438"/>
  <c i="37" r="E439"/>
  <c i="37" r="E440"/>
  <c i="37" r="E441"/>
  <c i="37" r="E442"/>
  <c i="37" r="E443"/>
  <c i="37" r="E444"/>
  <c i="37" r="E445"/>
  <c i="37" r="E446"/>
  <c i="37" r="E447"/>
  <c i="37" r="E448"/>
  <c i="37" r="E449"/>
  <c i="37" r="E450"/>
  <c i="37" r="E451"/>
  <c i="37" r="E452"/>
  <c i="37" r="E453"/>
  <c i="37" r="E454"/>
  <c i="37" r="E455"/>
  <c i="37" r="E456"/>
  <c i="37" r="E457"/>
  <c i="37" r="E458"/>
  <c i="37" r="E459"/>
  <c i="37" r="E460"/>
  <c i="37" r="E461"/>
  <c i="37" r="E462"/>
  <c i="37" r="E463"/>
  <c i="37" r="E464"/>
  <c i="37" r="E465"/>
  <c i="37" r="E466"/>
  <c i="37" r="E467"/>
  <c i="37" r="E468"/>
  <c i="37" r="E469"/>
  <c i="37" r="E470"/>
  <c i="37" r="E471"/>
  <c i="37" r="E472"/>
  <c i="37" r="E473"/>
  <c i="37" r="E474"/>
  <c i="37" r="E475"/>
  <c i="37" r="E476"/>
  <c i="37" r="E477"/>
  <c i="37" r="E478"/>
  <c i="37" r="E479"/>
  <c i="37" r="E480"/>
  <c i="37" r="E481"/>
  <c i="37" r="E482"/>
  <c i="37" r="E483"/>
  <c i="37" r="E484"/>
  <c i="37" r="E485"/>
  <c i="37" r="E486"/>
  <c i="37" r="E487"/>
  <c i="37" r="E488"/>
  <c i="37" r="E489"/>
  <c i="37" r="E490"/>
  <c i="37" r="E491"/>
  <c i="37" r="E492"/>
  <c i="37" r="E493"/>
  <c i="37" r="E494"/>
  <c i="37" r="E495"/>
  <c i="37" r="E496"/>
  <c i="37" r="E497"/>
  <c i="37" r="E498"/>
  <c i="37" r="E499"/>
  <c i="37" r="E500"/>
  <c i="37" r="E501"/>
  <c i="37" r="E502"/>
  <c i="37" r="E503"/>
  <c i="37" r="E504"/>
  <c i="37" r="E505"/>
  <c i="37" r="E506"/>
  <c i="37" r="E507"/>
  <c i="37" r="E508"/>
  <c i="37" r="E509"/>
  <c i="37" r="E510"/>
  <c i="37" r="E511"/>
  <c i="37" r="E512"/>
  <c i="37" r="E513"/>
  <c i="37" r="E514"/>
  <c i="37" r="E515"/>
  <c i="37" r="E516"/>
  <c i="37" r="E517"/>
  <c i="37" r="E518"/>
  <c i="37" r="E519"/>
  <c i="37" r="E520"/>
  <c i="37" r="E521"/>
  <c i="37" r="E522"/>
  <c i="37" r="E523"/>
  <c i="37" r="E524"/>
  <c i="37" r="E525"/>
  <c i="37" r="E526"/>
  <c i="37" r="E527"/>
  <c i="37" r="E528"/>
  <c i="37" r="E529"/>
  <c i="37" r="E530"/>
  <c i="37" r="E531"/>
  <c i="37" r="E532"/>
  <c i="37" r="E533"/>
  <c i="37" r="E534"/>
  <c i="37" r="E535"/>
  <c i="37" r="E536"/>
  <c i="37" r="E537"/>
  <c i="37" r="E538"/>
  <c i="37" r="E539"/>
  <c i="37" r="E540"/>
  <c i="37" r="E541"/>
  <c i="37" r="E542"/>
  <c i="37" r="E543"/>
  <c i="37" r="E544"/>
  <c i="37" r="E545"/>
  <c i="37" r="E546"/>
  <c i="37" r="E547"/>
  <c i="37" r="E548"/>
  <c i="37" r="E549"/>
  <c i="37" r="E550"/>
  <c i="37" r="E551"/>
  <c i="37" r="E552"/>
  <c i="37" r="E553"/>
  <c i="37" r="E554"/>
  <c i="37" r="E555"/>
  <c i="37" r="E556"/>
  <c i="37" r="E557"/>
  <c i="37" r="E558"/>
  <c i="37" r="E559"/>
  <c i="37" r="E560"/>
  <c i="37" r="E561"/>
  <c i="37" r="E562"/>
  <c i="37" r="E563"/>
  <c i="37" r="E564"/>
  <c i="37" r="E565"/>
  <c i="37" r="E566"/>
  <c i="37" r="E567"/>
  <c i="37" r="E568"/>
  <c i="37" r="E569"/>
  <c i="37" r="E570"/>
  <c i="37" r="E571"/>
  <c i="37" r="E572"/>
  <c i="37" r="E573"/>
  <c i="37" r="E574"/>
  <c i="37" r="E575"/>
  <c i="37" r="E576"/>
  <c i="37" r="E577"/>
  <c i="37" r="E578"/>
  <c i="37" r="E579"/>
  <c i="37" r="E580"/>
  <c i="37" r="E581"/>
  <c i="37" r="E582"/>
  <c i="37" r="E583"/>
  <c i="37" r="E584"/>
  <c i="37" r="E585"/>
  <c i="37" r="E586"/>
  <c i="37" r="E587"/>
  <c i="37" r="E588"/>
  <c i="37" r="E589"/>
  <c i="37" r="E590"/>
  <c i="37" r="E591"/>
  <c i="37" r="E592"/>
  <c i="37" r="E593"/>
  <c i="37" r="E594"/>
  <c i="37" r="E595"/>
  <c i="37" r="E596"/>
  <c i="37" r="E597"/>
  <c i="37" r="E598"/>
  <c i="37" r="E599"/>
  <c i="37" r="E600"/>
  <c i="37" r="E601"/>
  <c i="37" r="E602"/>
  <c i="37" r="E603"/>
  <c i="37" r="E604"/>
  <c i="37" r="E605"/>
  <c i="37" r="E606"/>
  <c i="37" r="E607"/>
  <c i="37" r="E608"/>
  <c i="37" r="E609"/>
  <c i="37" r="E610"/>
  <c i="37" r="E611"/>
  <c i="37" r="E612"/>
  <c i="37" r="E613"/>
  <c i="37" r="E614"/>
  <c i="37" r="E615"/>
  <c i="37" r="E616"/>
  <c i="37" r="E617"/>
  <c i="37" r="E618"/>
  <c i="37" r="E619"/>
  <c i="37" r="E620"/>
  <c i="37" r="E621"/>
  <c i="37" r="E622"/>
  <c i="37" r="E623"/>
  <c i="37" r="E624"/>
  <c i="37" r="E625"/>
  <c i="37" r="E626"/>
  <c i="37" r="E627"/>
  <c i="37" r="E628"/>
  <c i="37" r="E629"/>
  <c i="37" r="E630"/>
  <c i="37" r="E631"/>
  <c i="37" r="E632"/>
  <c i="37" r="E633"/>
  <c i="37" r="E634"/>
  <c i="37" r="E635"/>
  <c i="37" r="E636"/>
  <c i="37" r="E637"/>
  <c i="37" r="E638"/>
  <c i="37" r="E639"/>
  <c i="37" r="E640"/>
  <c i="37" r="E641"/>
  <c i="37" r="E642"/>
  <c i="37" r="E643"/>
  <c i="37" r="E644"/>
  <c i="37" r="E645"/>
  <c i="37" r="E646"/>
  <c i="37" r="E647"/>
  <c i="37" r="E648"/>
  <c i="37" r="E649"/>
  <c i="37" r="E650"/>
  <c i="37" r="E651"/>
  <c i="37" r="E652"/>
  <c i="37" r="E653"/>
  <c i="37" r="E654"/>
  <c i="37" r="E655"/>
  <c i="37" r="E656"/>
  <c i="37" r="E657"/>
  <c i="37" r="E658"/>
  <c i="37" r="E659"/>
  <c i="37" r="E660"/>
  <c i="37" r="E661"/>
  <c i="37" r="E662"/>
  <c i="37" r="E663"/>
  <c i="37" r="E664"/>
  <c i="37" r="E665"/>
  <c i="37" r="E666"/>
  <c i="37" r="E667"/>
  <c i="37" r="E668"/>
  <c i="37" r="E669"/>
  <c i="37" r="E670"/>
  <c i="37" r="E671"/>
  <c i="37" r="E672"/>
  <c i="37" r="E673"/>
  <c i="37" r="E674"/>
  <c i="37" r="E675"/>
  <c i="37" r="E676"/>
  <c i="37" r="E677"/>
  <c i="37" r="E678"/>
  <c i="37" r="E679"/>
  <c i="37" r="E680"/>
  <c i="37" r="E681"/>
  <c i="37" r="E682"/>
  <c i="37" r="E683"/>
  <c i="37" r="E684"/>
  <c i="37" r="E685"/>
  <c i="37" r="E686"/>
  <c i="37" r="E687"/>
  <c i="37" r="E688"/>
  <c i="37" r="E689"/>
  <c i="37" r="E690"/>
  <c i="37" r="E691"/>
  <c i="37" r="E692"/>
  <c i="37" r="E693"/>
  <c i="37" r="E694"/>
  <c i="37" r="E695"/>
  <c i="37" r="E696"/>
  <c i="37" r="E697"/>
  <c i="37" r="E698"/>
  <c i="37" r="E699"/>
  <c i="37" r="E700"/>
  <c i="37" r="E701"/>
  <c i="37" r="E702"/>
  <c i="37" r="E703"/>
  <c i="37" r="E704"/>
  <c i="37" r="E705"/>
  <c i="37" r="E706"/>
  <c i="37" r="E707"/>
  <c i="37" r="E708"/>
  <c i="37" r="E709"/>
  <c i="37" r="E710"/>
  <c i="37" r="E711"/>
  <c i="37" r="E712"/>
  <c i="37" r="E713"/>
  <c i="37" r="E714"/>
  <c i="37" r="E715"/>
  <c i="37" r="E716"/>
  <c i="37" r="E717"/>
  <c i="37" r="E718"/>
  <c i="37" r="E719"/>
  <c i="37" r="E720"/>
  <c i="37" r="E721"/>
  <c i="37" r="E722"/>
  <c i="37" r="E723"/>
  <c i="37" r="E724"/>
  <c i="37" r="E725"/>
  <c i="37" r="E726"/>
  <c i="37" r="E727"/>
  <c i="37" r="E728"/>
  <c i="37" r="E729"/>
  <c i="37" r="E730"/>
  <c i="37" r="E731"/>
  <c i="37" r="E732"/>
  <c i="37" r="E733"/>
  <c i="37" r="E734"/>
  <c i="37" r="E735"/>
  <c i="37" r="E736"/>
  <c i="37" r="E737"/>
  <c i="37" r="E738"/>
  <c i="37" r="E739"/>
  <c i="37" r="E740"/>
  <c i="37" r="E741"/>
  <c i="37" r="E742"/>
  <c i="37" r="E743"/>
  <c i="37" r="E744"/>
  <c i="37" r="E745"/>
  <c i="37" r="E746"/>
  <c i="37" r="E747"/>
  <c i="37" r="E748"/>
  <c i="37" r="E749"/>
  <c i="37" r="E750"/>
  <c i="37" r="E751"/>
  <c i="37" r="E752"/>
  <c i="37" r="E753"/>
  <c i="37" r="E754"/>
  <c i="37" r="E755"/>
  <c i="37" r="E756"/>
  <c i="37" r="E757"/>
  <c i="37" r="E758"/>
  <c i="37" r="E759"/>
  <c i="37" r="E760"/>
  <c i="37" r="E761"/>
  <c i="37" r="E762"/>
  <c i="37" r="E763"/>
  <c i="37" r="E764"/>
  <c i="37" r="E765"/>
  <c i="37" r="E766"/>
  <c i="37" r="E767"/>
  <c i="37" r="E768"/>
  <c i="37" r="E769"/>
  <c i="37" r="E770"/>
  <c i="37" r="E771"/>
  <c i="37" r="E772"/>
  <c i="37" r="E773"/>
  <c i="37" r="E774"/>
  <c i="37" r="E775"/>
  <c i="37" r="E776"/>
  <c i="37" r="E777"/>
  <c i="37" r="E778"/>
  <c i="37" r="E779"/>
  <c i="37" r="E780"/>
  <c i="37" r="E781"/>
  <c i="37" r="E782"/>
  <c i="37" r="E783"/>
  <c i="37" r="E784"/>
  <c i="37" r="E785"/>
  <c i="37" r="E786"/>
  <c i="37" r="E787"/>
  <c i="37" r="E788"/>
  <c i="37" r="E789"/>
  <c i="37" r="E790"/>
  <c i="37" r="E791"/>
  <c i="37" r="E792"/>
  <c i="37" r="E793"/>
  <c i="37" r="E794"/>
  <c i="37" r="E795"/>
  <c i="37" r="E796"/>
  <c i="37" r="E797"/>
  <c i="37" r="E798"/>
  <c i="37" r="E799"/>
  <c i="37" r="E800"/>
  <c i="37" r="E801"/>
  <c i="37" r="E802"/>
  <c i="37" r="E803"/>
  <c i="37" r="E804"/>
  <c i="37" r="E805"/>
  <c i="37" r="E806"/>
  <c i="37" r="E807"/>
  <c i="37" r="E808"/>
  <c i="37" r="E809"/>
  <c i="37" r="E810"/>
  <c i="37" r="E811"/>
  <c i="37" r="E812"/>
  <c i="37" r="E813"/>
  <c i="37" r="E814"/>
  <c i="37" r="E815"/>
  <c i="37" r="E816"/>
  <c i="37" r="E817"/>
  <c i="37" r="E818"/>
  <c i="37" r="E819"/>
  <c i="37" r="E820"/>
  <c i="37" r="E821"/>
  <c i="37" r="E822"/>
  <c i="37" r="E823"/>
  <c i="37" r="E824"/>
  <c i="37" r="E825"/>
  <c i="37" r="E826"/>
  <c i="37" r="E827"/>
  <c i="37" r="E828"/>
  <c i="37" r="E829"/>
  <c i="37" r="E830"/>
  <c i="37" r="E831"/>
  <c i="37" r="E832"/>
  <c i="37" r="E833"/>
  <c i="37" r="E834"/>
  <c i="37" r="E835"/>
  <c i="37" r="E836"/>
  <c i="37" r="G6"/>
  <c i="37" r="G5"/>
  <c i="116" l="1" r="G11"/>
  <c i="116" r="G12"/>
  <c i="116" r="G13"/>
  <c i="116" r="G14"/>
  <c i="116" r="G16"/>
  <c i="116" r="G17"/>
  <c i="116" r="G19"/>
  <c i="116" r="G20"/>
  <c i="116" r="G21"/>
  <c i="116" r="G23"/>
  <c i="116" r="G24"/>
  <c i="116" r="G25"/>
  <c i="116" r="G26"/>
  <c i="116" r="G28"/>
  <c i="116" r="G29"/>
  <c i="116" r="G31"/>
  <c i="116" r="E11"/>
  <c i="116" r="E12"/>
  <c i="116" r="E13"/>
  <c i="116" r="E14"/>
  <c i="116" r="E16"/>
  <c i="116" r="E17"/>
  <c i="116" r="E19"/>
  <c i="116" r="E20"/>
  <c i="116" r="E21"/>
  <c i="116" r="E23"/>
  <c i="116" r="E24"/>
  <c i="116" r="E25"/>
  <c i="116" r="E26"/>
  <c i="116" r="E28"/>
  <c i="116" r="E29"/>
  <c i="116" r="E31"/>
  <c i="116" r="C11"/>
  <c i="116" r="C12"/>
  <c i="116" r="C13"/>
  <c i="116" r="C14"/>
  <c i="116" r="C16"/>
  <c i="116" r="C17"/>
  <c i="116" r="C19"/>
  <c i="116" r="C20"/>
  <c i="116" r="C21"/>
  <c i="116" r="C23"/>
  <c i="116" r="C24"/>
  <c i="116" r="C25"/>
  <c i="116" r="C26"/>
  <c i="116" r="C28"/>
  <c i="116" r="C29"/>
  <c i="116" r="C31"/>
  <c i="115" r="G13"/>
  <c i="115" r="G14"/>
  <c i="115" r="G15"/>
  <c i="115" r="G16"/>
  <c i="115" r="G17"/>
  <c i="115" r="G19"/>
  <c i="115" r="G20"/>
  <c i="115" r="G21"/>
  <c i="115" r="G22"/>
  <c i="115" r="G23"/>
  <c i="115" r="G25"/>
  <c i="115" r="G26"/>
  <c i="115" r="G27"/>
  <c i="115" r="G28"/>
  <c i="115" r="G30"/>
  <c i="115" r="G31"/>
  <c i="115" r="G32"/>
  <c i="115" r="G33"/>
  <c i="115" r="G34"/>
  <c i="115" r="G35"/>
  <c i="115" r="G36"/>
  <c i="115" r="G38"/>
  <c i="115" r="G39"/>
  <c i="115" r="G40"/>
  <c i="115" r="G42"/>
  <c i="115" r="G43"/>
  <c i="115" r="G44"/>
  <c i="115" r="G45"/>
  <c i="115" r="G47"/>
  <c i="115" r="G48"/>
  <c i="115" r="G49"/>
  <c i="115" r="G51"/>
  <c i="115" r="G52"/>
  <c i="115" r="G53"/>
  <c i="115" r="G54"/>
  <c i="115" r="G55"/>
  <c i="115" r="G56"/>
  <c i="115" r="G57"/>
  <c i="115" r="G58"/>
  <c i="115" r="G59"/>
  <c i="115" r="G61"/>
  <c i="115" r="G62"/>
  <c i="115" r="G65"/>
  <c i="115" r="G67"/>
  <c i="115" r="G70"/>
  <c i="115" r="G72"/>
  <c i="115" r="G75"/>
  <c i="115" r="G76"/>
  <c i="115" r="G78"/>
  <c i="115" r="G79"/>
  <c i="115" r="G80"/>
  <c i="115" r="G81"/>
  <c i="115" r="G82"/>
  <c i="115" r="G83"/>
  <c i="115" r="G84"/>
  <c i="115" r="G85"/>
  <c i="115" r="G88"/>
  <c i="115" r="G89"/>
  <c i="115" r="G90"/>
  <c i="115" r="G91"/>
  <c i="115" r="G92"/>
  <c i="115" r="G94"/>
  <c i="115" r="G96"/>
  <c i="115" r="G97"/>
  <c i="115" r="G98"/>
  <c i="115" r="E98"/>
  <c i="115" r="E97"/>
  <c i="115" r="E96"/>
  <c i="115" r="E94"/>
  <c i="115" r="E92"/>
  <c i="115" r="E91"/>
  <c i="115" r="E90"/>
  <c i="115" r="E89"/>
  <c i="115" r="E88"/>
  <c i="115" r="E85"/>
  <c i="115" r="E84"/>
  <c i="115" r="E83"/>
  <c i="115" r="E82"/>
  <c i="115" r="E81"/>
  <c i="115" r="E80"/>
  <c i="115" r="E79"/>
  <c i="115" r="E78"/>
  <c i="115" r="E76"/>
  <c i="115" r="E75"/>
  <c i="115" r="E72"/>
  <c i="115" r="E70"/>
  <c i="115" r="E67"/>
  <c i="115" r="E65"/>
  <c i="115" r="E62"/>
  <c i="115" r="E61"/>
  <c i="115" r="E59"/>
  <c i="115" r="E58"/>
  <c i="115" r="E57"/>
  <c i="115" r="E56"/>
  <c i="115" r="E55"/>
  <c i="115" r="E54"/>
  <c i="115" r="E53"/>
  <c i="115" r="E52"/>
  <c i="115" r="E51"/>
  <c i="115" r="E49"/>
  <c i="115" r="E48"/>
  <c i="115" r="E47"/>
  <c i="115" r="E45"/>
  <c i="115" r="E44"/>
  <c i="115" r="E43"/>
  <c i="115" r="E42"/>
  <c i="115" r="E40"/>
  <c i="115" r="E39"/>
  <c i="115" r="E38"/>
  <c i="115" r="E36"/>
  <c i="115" r="E35"/>
  <c i="115" r="E34"/>
  <c i="115" r="E33"/>
  <c i="115" r="E32"/>
  <c i="115" r="E31"/>
  <c i="115" r="E30"/>
  <c i="115" r="E28"/>
  <c i="115" r="E27"/>
  <c i="115" r="E26"/>
  <c i="115" r="E25"/>
  <c i="115" r="E23"/>
  <c i="115" r="E22"/>
  <c i="115" r="E21"/>
  <c i="115" r="E20"/>
  <c i="115" r="E19"/>
  <c i="115" r="E17"/>
  <c i="115" r="E16"/>
  <c i="115" r="E15"/>
  <c i="115" r="E14"/>
  <c i="115" r="E13"/>
  <c i="115" r="C98"/>
  <c i="115" r="C97"/>
  <c i="115" r="C96"/>
  <c i="115" r="C94"/>
  <c i="115" r="C92"/>
  <c i="115" r="C91"/>
  <c i="115" r="C90"/>
  <c i="115" r="C89"/>
  <c i="115" r="C88"/>
  <c i="115" r="C85"/>
  <c i="115" r="C84"/>
  <c i="115" r="C83"/>
  <c i="115" r="C82"/>
  <c i="115" r="C81"/>
  <c i="115" r="C80"/>
  <c i="115" r="C79"/>
  <c i="115" r="C78"/>
  <c i="115" r="C76"/>
  <c i="115" r="C75"/>
  <c i="115" r="C72"/>
  <c i="115" r="C70"/>
  <c i="115" r="C67"/>
  <c i="115" r="C65"/>
  <c i="115" r="C62"/>
  <c i="115" r="C61"/>
  <c i="115" r="C59"/>
  <c i="115" r="C58"/>
  <c i="115" r="C57"/>
  <c i="115" r="C56"/>
  <c i="115" r="C55"/>
  <c i="115" r="C54"/>
  <c i="115" r="C53"/>
  <c i="115" r="C52"/>
  <c i="115" r="C51"/>
  <c i="115" r="C49"/>
  <c i="115" r="C48"/>
  <c i="115" r="C47"/>
  <c i="115" r="C45"/>
  <c i="115" r="C44"/>
  <c i="115" r="C43"/>
  <c i="115" r="C42"/>
  <c i="115" r="C40"/>
  <c i="115" r="C39"/>
  <c i="115" r="C38"/>
  <c i="115" r="C36"/>
  <c i="115" r="C35"/>
  <c i="115" r="C34"/>
  <c i="115" r="C33"/>
  <c i="115" r="C32"/>
  <c i="115" r="C31"/>
  <c i="115" r="C30"/>
  <c i="115" r="C28"/>
  <c i="115" r="C27"/>
  <c i="115" r="C26"/>
  <c i="115" r="C25"/>
  <c i="115" r="C23"/>
  <c i="115" r="C22"/>
  <c i="115" r="C21"/>
  <c i="115" r="C20"/>
  <c i="115" r="C19"/>
  <c i="115" r="C17"/>
  <c i="115" r="C16"/>
  <c i="115" r="C15"/>
  <c i="115" r="C14"/>
  <c i="115" r="C13"/>
  <c i="114" l="1" r="B4"/>
  <c i="115" r="B3"/>
  <c i="116" r="B3"/>
  <c i="20" l="1" r="D103"/>
  <c i="20" r="D102" s="1"/>
  <c i="20" r="C103"/>
  <c i="20" r="C102" s="1"/>
  <c i="20" r="D98"/>
  <c i="20" r="C98"/>
  <c i="20" r="D96"/>
  <c i="20" r="C96"/>
  <c i="20" r="D89"/>
  <c i="20" r="C89"/>
  <c i="20" r="E84"/>
  <c i="20" r="D84"/>
  <c i="20" r="C84"/>
  <c i="20" r="D75"/>
  <c i="20" r="C75"/>
  <c i="20" r="D72"/>
  <c i="20" r="C72"/>
  <c i="20" r="D69"/>
  <c i="20" r="C69"/>
  <c i="20" r="D67"/>
  <c i="20" r="D66" s="1"/>
  <c i="20" r="C67"/>
  <c i="20" r="D64"/>
  <c i="20" r="C64"/>
  <c i="20" r="D62"/>
  <c i="20" r="D61" s="1"/>
  <c i="20" r="C62"/>
  <c i="20" r="D58"/>
  <c i="20" r="C58"/>
  <c i="20" r="D48"/>
  <c i="20" r="C48"/>
  <c i="20" r="D44"/>
  <c i="20" r="C44"/>
  <c i="20" r="D39"/>
  <c i="20" r="C39"/>
  <c i="20" r="D35"/>
  <c i="20" r="C35"/>
  <c i="20" r="D28"/>
  <c i="20" r="C28"/>
  <c i="20" r="D23"/>
  <c i="20" r="C23"/>
  <c i="20" r="D17"/>
  <c i="20" r="C17"/>
  <c i="20" r="D11"/>
  <c i="20" r="C11"/>
  <c i="10" r="H147"/>
  <c i="10" r="G147"/>
  <c i="10" r="F147"/>
  <c i="10" r="E147"/>
  <c i="10" r="H143"/>
  <c i="10" r="G143"/>
  <c i="10" r="F143"/>
  <c i="10" r="E143"/>
  <c i="10" r="H140"/>
  <c i="10" r="G140"/>
  <c i="10" r="F140"/>
  <c i="10" r="E140"/>
  <c i="10" r="H137"/>
  <c i="10" r="G137"/>
  <c i="10" r="F137"/>
  <c i="10" r="E137"/>
  <c i="10" r="H134"/>
  <c i="10" r="G134"/>
  <c i="10" r="F134"/>
  <c i="10" r="E134"/>
  <c i="10" r="H133"/>
  <c i="10" r="G133"/>
  <c i="10" r="F133"/>
  <c i="10" r="E133"/>
  <c i="10" r="H128"/>
  <c i="10" r="G128"/>
  <c i="10" r="F128"/>
  <c i="10" r="E128"/>
  <c i="10" r="H125"/>
  <c i="10" r="G125"/>
  <c i="10" r="F125"/>
  <c i="10" r="E125"/>
  <c i="10" r="H120"/>
  <c i="116" r="G30" s="1"/>
  <c i="10" r="G120"/>
  <c i="116" r="E30" s="1"/>
  <c i="10" r="F120"/>
  <c i="116" r="C30" s="1"/>
  <c i="10" r="E120"/>
  <c i="10" r="H117"/>
  <c i="116" r="G27" s="1"/>
  <c i="10" r="G117"/>
  <c i="116" r="E27" s="1"/>
  <c i="10" r="F117"/>
  <c i="116" r="C27" s="1"/>
  <c i="10" r="E117"/>
  <c i="10" r="H112"/>
  <c i="116" r="G22" s="1"/>
  <c i="10" r="G112"/>
  <c i="116" r="E22" s="1"/>
  <c i="10" r="F112"/>
  <c i="116" r="C22" s="1"/>
  <c i="10" r="E112"/>
  <c i="10" r="H108"/>
  <c i="116" r="G18" s="1"/>
  <c i="10" r="G108"/>
  <c i="116" r="E18" s="1"/>
  <c i="10" r="F108"/>
  <c i="116" r="C18" s="1"/>
  <c i="10" r="E108"/>
  <c i="10" r="H105"/>
  <c i="116" r="G15" s="1"/>
  <c i="10" r="G105"/>
  <c i="116" r="E15" s="1"/>
  <c i="10" r="F105"/>
  <c i="116" r="C15" s="1"/>
  <c i="10" r="E105"/>
  <c i="10" r="H100"/>
  <c i="116" r="G10" s="1"/>
  <c i="10" r="G100"/>
  <c i="116" r="E10" s="1"/>
  <c i="10" r="F100"/>
  <c i="116" r="C10" s="1"/>
  <c i="10" r="E100"/>
  <c i="10" r="H99"/>
  <c i="116" r="G9" s="1"/>
  <c i="116" r="H9" s="1"/>
  <c i="10" r="G99"/>
  <c i="116" r="E9" s="1"/>
  <c i="10" r="F99"/>
  <c i="116" r="C9" s="1"/>
  <c i="10" r="E99"/>
  <c i="10" r="H95"/>
  <c i="115" r="G95" s="1"/>
  <c i="10" r="G95"/>
  <c i="115" r="E95" s="1"/>
  <c i="10" r="F95"/>
  <c i="115" r="C95" s="1"/>
  <c i="10" r="E95"/>
  <c i="10" r="H93"/>
  <c i="115" r="G93" s="1"/>
  <c i="10" r="G93"/>
  <c i="115" r="E93" s="1"/>
  <c i="10" r="F93"/>
  <c i="115" r="C93" s="1"/>
  <c i="10" r="E93"/>
  <c i="10" r="H87"/>
  <c i="115" r="G87" s="1"/>
  <c i="10" r="G87"/>
  <c i="115" r="E87" s="1"/>
  <c i="10" r="F87"/>
  <c i="115" r="C87" s="1"/>
  <c i="10" r="E87"/>
  <c i="10" r="E86" s="1"/>
  <c i="10" r="H86"/>
  <c i="115" r="G86" s="1"/>
  <c i="10" r="H77"/>
  <c i="115" r="G77" s="1"/>
  <c i="10" r="G77"/>
  <c i="115" r="E77" s="1"/>
  <c i="10" r="F77"/>
  <c i="115" r="C77" s="1"/>
  <c i="10" r="E77"/>
  <c i="10" r="H74"/>
  <c i="115" r="G74" s="1"/>
  <c i="10" r="G74"/>
  <c i="115" r="E74" s="1"/>
  <c i="10" r="F74"/>
  <c i="115" r="C74" s="1"/>
  <c i="10" r="E74"/>
  <c i="10" r="H73"/>
  <c i="115" r="G73" s="1"/>
  <c i="10" r="G73"/>
  <c i="115" r="E73" s="1"/>
  <c i="10" r="F73"/>
  <c i="10" r="E73"/>
  <c i="10" r="H71"/>
  <c i="115" r="G71" s="1"/>
  <c i="10" r="G71"/>
  <c i="115" r="E71" s="1"/>
  <c i="10" r="F71"/>
  <c i="115" r="C71" s="1"/>
  <c i="10" r="E71"/>
  <c i="10" r="H69"/>
  <c i="115" r="G69" s="1"/>
  <c i="10" r="G69"/>
  <c i="115" r="E69" s="1"/>
  <c i="10" r="F69"/>
  <c i="115" r="C69" s="1"/>
  <c i="10" r="E69"/>
  <c i="10" r="H68"/>
  <c i="115" r="G68" s="1"/>
  <c i="10" r="E68"/>
  <c i="10" r="H66"/>
  <c i="115" r="G66" s="1"/>
  <c i="10" r="G66"/>
  <c i="115" r="E66" s="1"/>
  <c i="10" r="F66"/>
  <c i="115" r="C66" s="1"/>
  <c i="10" r="E66"/>
  <c i="10" r="H64"/>
  <c i="115" r="G64" s="1"/>
  <c i="10" r="G64"/>
  <c i="115" r="E64" s="1"/>
  <c i="10" r="F64"/>
  <c i="115" r="C64" s="1"/>
  <c i="10" r="E64"/>
  <c i="10" r="E63" s="1"/>
  <c i="10" r="H63"/>
  <c i="115" r="G63" s="1"/>
  <c i="10" r="G63"/>
  <c i="115" r="E63" s="1"/>
  <c i="10" r="H60"/>
  <c i="115" r="G60" s="1"/>
  <c i="10" r="G60"/>
  <c i="115" r="E60" s="1"/>
  <c i="10" r="F60"/>
  <c i="115" r="C60" s="1"/>
  <c i="10" r="E60"/>
  <c i="10" r="H50"/>
  <c i="115" r="G50" s="1"/>
  <c i="10" r="G50"/>
  <c i="115" r="E50" s="1"/>
  <c i="10" r="F50"/>
  <c i="115" r="C50" s="1"/>
  <c i="10" r="E50"/>
  <c i="10" r="H46"/>
  <c i="115" r="G46" s="1"/>
  <c i="10" r="G46"/>
  <c i="115" r="E46" s="1"/>
  <c i="10" r="F46"/>
  <c i="115" r="C46" s="1"/>
  <c i="10" r="E46"/>
  <c i="10" r="H41"/>
  <c i="115" r="G41" s="1"/>
  <c i="10" r="G41"/>
  <c i="115" r="E41" s="1"/>
  <c i="10" r="F41"/>
  <c i="115" r="C41" s="1"/>
  <c i="10" r="E41"/>
  <c i="10" r="H37"/>
  <c i="115" r="G37" s="1"/>
  <c i="10" r="G37"/>
  <c i="115" r="E37" s="1"/>
  <c i="10" r="F37"/>
  <c i="115" r="C37" s="1"/>
  <c i="10" r="E37"/>
  <c i="10" r="H29"/>
  <c i="115" r="G29" s="1"/>
  <c i="10" r="G29"/>
  <c i="115" r="E29" s="1"/>
  <c i="10" r="F29"/>
  <c i="115" r="C29" s="1"/>
  <c i="10" r="E29"/>
  <c i="10" r="H24"/>
  <c i="115" r="G24" s="1"/>
  <c i="10" r="G24"/>
  <c i="115" r="E24" s="1"/>
  <c i="10" r="F24"/>
  <c i="115" r="C24" s="1"/>
  <c i="10" r="E24"/>
  <c i="10" r="H18"/>
  <c i="115" r="G18" s="1"/>
  <c i="10" r="G18"/>
  <c i="115" r="E18" s="1"/>
  <c i="10" r="F18"/>
  <c i="115" r="C18" s="1"/>
  <c i="10" r="E18"/>
  <c i="10" r="H12"/>
  <c i="115" r="G12" s="1"/>
  <c i="10" r="G12"/>
  <c i="115" r="E12" s="1"/>
  <c i="10" r="F12"/>
  <c i="115" r="C12" s="1"/>
  <c i="10" r="E12"/>
  <c i="10" r="H11"/>
  <c i="115" r="G11" s="1"/>
  <c i="10" r="G11"/>
  <c i="10" r="F11"/>
  <c i="115" r="C11" s="1"/>
  <c i="10" r="E11"/>
  <c i="32" r="F63"/>
  <c i="197" r="G1041" s="1"/>
  <c i="32" r="E63"/>
  <c i="32" r="D63"/>
  <c i="32" r="C63"/>
  <c i="197" r="G206" s="1"/>
  <c i="32" r="F56"/>
  <c i="197" r="G1034" s="1"/>
  <c i="32" r="E56"/>
  <c i="32" r="D56"/>
  <c i="32" r="C56"/>
  <c i="197" r="G199" s="1"/>
  <c i="32" r="F39"/>
  <c i="197" r="G1030" s="1"/>
  <c i="197" r="H1030" s="1"/>
  <c i="32" r="E39"/>
  <c i="32" r="D39"/>
  <c i="32" r="C39"/>
  <c i="197" r="G195" s="1"/>
  <c i="197" r="H195" s="1"/>
  <c i="32" r="F34"/>
  <c i="197" r="G1029" s="1"/>
  <c i="32" r="E34"/>
  <c i="32" r="D34"/>
  <c i="32" r="C34"/>
  <c i="197" r="G194" s="1"/>
  <c i="197" r="H194" s="1"/>
  <c i="32" r="F33"/>
  <c i="32" r="E33"/>
  <c i="32" r="D33"/>
  <c i="32" r="C33"/>
  <c i="197" r="G193" s="1"/>
  <c i="32" r="F27"/>
  <c i="197" r="G1022" s="1"/>
  <c i="32" r="E27"/>
  <c i="32" r="D27"/>
  <c i="32" r="C27"/>
  <c i="197" r="G187" s="1"/>
  <c i="32" r="F19"/>
  <c i="197" r="G1014" s="1"/>
  <c i="32" r="E19"/>
  <c i="32" r="D19"/>
  <c i="32" r="C19"/>
  <c i="197" r="G179" s="1"/>
  <c i="32" r="F18"/>
  <c i="197" r="G1013" s="1"/>
  <c i="32" r="E18"/>
  <c i="32" r="D18"/>
  <c i="32" r="C18"/>
  <c i="197" r="G178" s="1"/>
  <c i="32" r="F14"/>
  <c i="197" r="G1009" s="1"/>
  <c i="197" r="G1004" s="1"/>
  <c i="32" r="E14"/>
  <c i="32" r="D14"/>
  <c i="32" r="C14"/>
  <c i="197" r="G174" s="1"/>
  <c i="197" r="G169" s="1"/>
  <c i="197" r="G168" s="1"/>
  <c i="32" r="F10"/>
  <c i="32" r="E10"/>
  <c i="32" r="E9" s="1"/>
  <c i="32" r="E8" s="1"/>
  <c i="32" r="D10"/>
  <c i="32" r="D9" s="1"/>
  <c i="32" r="D8" s="1"/>
  <c i="32" r="C10"/>
  <c i="6" r="P33"/>
  <c i="6" r="P32"/>
  <c i="6" r="O31"/>
  <c i="6" r="N31"/>
  <c i="6" r="M31"/>
  <c i="6" r="L31"/>
  <c i="6" r="K31"/>
  <c i="6" r="J31"/>
  <c i="6" r="I31"/>
  <c i="6" r="H31"/>
  <c i="6" r="G31"/>
  <c i="6" r="F31"/>
  <c i="6" r="E31"/>
  <c i="6" r="D31"/>
  <c i="6" r="C31"/>
  <c i="6" r="P30"/>
  <c i="6" r="P29"/>
  <c i="6" r="O28"/>
  <c i="6" r="N28"/>
  <c i="6" r="M28"/>
  <c i="6" r="L28"/>
  <c i="6" r="K28"/>
  <c i="6" r="J28"/>
  <c i="6" r="I28"/>
  <c i="6" r="H28"/>
  <c i="6" r="G28"/>
  <c i="6" r="F28"/>
  <c i="6" r="E28"/>
  <c i="6" r="D28"/>
  <c i="6" r="C28"/>
  <c i="6" r="P27"/>
  <c i="6" r="P26"/>
  <c i="6" r="P24"/>
  <c i="6" r="P23"/>
  <c i="6" r="P22"/>
  <c i="6" r="P21"/>
  <c i="6" r="P20"/>
  <c i="6" r="P19"/>
  <c i="6" r="O18"/>
  <c i="6" r="N18"/>
  <c i="6" r="M18"/>
  <c i="6" r="L18"/>
  <c i="6" r="K18"/>
  <c i="6" r="J18"/>
  <c i="6" r="I18"/>
  <c i="6" r="H18"/>
  <c i="6" r="G18"/>
  <c i="6" r="F18"/>
  <c i="6" r="E18"/>
  <c i="6" r="D18"/>
  <c i="6" r="C18"/>
  <c i="6" r="P17"/>
  <c i="6" r="P16"/>
  <c i="6" r="P15"/>
  <c i="6" r="P14"/>
  <c i="6" r="P13"/>
  <c i="6" r="P12"/>
  <c i="6" r="O11"/>
  <c i="6" r="N11"/>
  <c i="6" r="M11"/>
  <c i="6" r="L11"/>
  <c i="6" r="K11"/>
  <c i="6" r="J11"/>
  <c i="6" r="I11"/>
  <c i="6" r="H11"/>
  <c i="6" r="G11"/>
  <c i="6" r="F11"/>
  <c i="6" r="E11"/>
  <c i="6" r="D11"/>
  <c i="6" r="C11"/>
  <c i="6" r="P10"/>
  <c i="9" r="Q20"/>
  <c i="9" r="Q19"/>
  <c i="9" r="Q18"/>
  <c i="9" r="Q17"/>
  <c i="9" r="P16"/>
  <c i="9" r="O16"/>
  <c i="9" r="N16"/>
  <c i="9" r="M16"/>
  <c i="9" r="L16"/>
  <c i="9" r="K16"/>
  <c i="9" r="J16"/>
  <c i="9" r="I16"/>
  <c i="9" r="H16"/>
  <c i="9" r="G16"/>
  <c i="9" r="F16"/>
  <c i="9" r="E16"/>
  <c i="9" r="D16"/>
  <c i="9" r="C16"/>
  <c i="9" r="Q15"/>
  <c i="9" r="Q14"/>
  <c i="9" r="Q13"/>
  <c i="9" r="Q12"/>
  <c i="9" r="Q11"/>
  <c i="9" r="P10"/>
  <c i="9" r="O10"/>
  <c i="9" r="N10"/>
  <c i="9" r="M10"/>
  <c i="9" r="L10"/>
  <c i="9" r="K10"/>
  <c i="9" r="J10"/>
  <c i="9" r="I10"/>
  <c i="9" r="H10"/>
  <c i="9" r="G10"/>
  <c i="9" r="F10"/>
  <c i="9" r="E10"/>
  <c i="9" r="D10"/>
  <c i="9" r="C10"/>
  <c i="9" r="Q9"/>
  <c i="28" r="F22"/>
  <c i="197" r="G880" s="1"/>
  <c i="28" r="E22"/>
  <c i="28" r="D22"/>
  <c i="28" r="C22"/>
  <c i="197" r="G45" s="1"/>
  <c i="28" r="F15"/>
  <c i="197" r="G873" s="1"/>
  <c i="28" r="E15"/>
  <c i="28" r="E14" s="1"/>
  <c i="28" r="D15"/>
  <c i="28" r="D14" s="1"/>
  <c i="28" r="C15"/>
  <c i="197" r="G38" s="1"/>
  <c i="28" r="F9"/>
  <c i="197" r="G867" s="1"/>
  <c i="28" r="E9"/>
  <c i="28" r="D9"/>
  <c i="28" r="C9"/>
  <c i="197" r="G32" s="1"/>
  <c i="5" r="G23"/>
  <c i="5" r="G22"/>
  <c i="5" r="G21"/>
  <c i="5" r="G20"/>
  <c i="5" r="G19"/>
  <c i="5" r="G17"/>
  <c i="5" r="G14"/>
  <c i="5" r="G13"/>
  <c i="5" r="G12"/>
  <c i="5" r="G11"/>
  <c i="5" r="F10"/>
  <c i="5" r="E10"/>
  <c i="5" r="D10"/>
  <c i="5" r="C10"/>
  <c i="5" r="G9"/>
  <c i="5" r="G8"/>
  <c i="4" r="D299"/>
  <c i="4" r="C299"/>
  <c i="4" r="D295"/>
  <c i="4" r="C295"/>
  <c i="4" r="D291"/>
  <c i="4" r="C291"/>
  <c i="4" r="D284"/>
  <c i="4" r="C284"/>
  <c i="4" r="D280"/>
  <c i="4" r="C280"/>
  <c i="4" r="D268"/>
  <c i="4" r="C268"/>
  <c i="4" r="D257"/>
  <c i="4" r="C257"/>
  <c i="4" r="D249"/>
  <c i="4" r="C249"/>
  <c i="4" r="D244"/>
  <c i="4" r="C244"/>
  <c i="4" r="D239"/>
  <c i="4" r="C239"/>
  <c i="4" r="D230"/>
  <c i="4" r="C230"/>
  <c i="4" r="D227"/>
  <c i="4" r="C227"/>
  <c i="4" r="D224"/>
  <c i="4" r="C224"/>
  <c i="4" r="D222"/>
  <c i="4" r="C222"/>
  <c i="4" r="D219"/>
  <c i="4" r="C219"/>
  <c i="4" r="D217"/>
  <c i="4" r="C217"/>
  <c i="4" r="D213"/>
  <c i="4" r="C213"/>
  <c i="4" r="D199"/>
  <c i="4" r="C199"/>
  <c i="4" r="D195"/>
  <c i="4" r="C195"/>
  <c i="4" r="D190"/>
  <c i="4" r="C190"/>
  <c i="4" r="D186"/>
  <c i="4" r="C186"/>
  <c i="4" r="D175"/>
  <c i="4" r="C175"/>
  <c i="4" r="D169"/>
  <c i="4" r="C169"/>
  <c i="4" r="D162"/>
  <c i="4" r="C162"/>
  <c i="4" r="D155"/>
  <c i="4" r="C155"/>
  <c i="4" r="D148"/>
  <c i="4" r="C148"/>
  <c i="4" r="D142"/>
  <c i="4" r="C142"/>
  <c i="4" r="D134"/>
  <c i="4" r="C134"/>
  <c i="4" r="D127"/>
  <c i="4" r="C127"/>
  <c i="4" r="D117"/>
  <c i="197" r="G23" s="1"/>
  <c i="4" r="C117"/>
  <c i="4" r="D114"/>
  <c i="4" r="C114"/>
  <c i="4" r="D109"/>
  <c i="4" r="C109"/>
  <c i="4" r="D106"/>
  <c i="4" r="C106"/>
  <c i="4" r="D103"/>
  <c i="4" r="C103"/>
  <c i="4" r="D89"/>
  <c i="4" r="D85" s="1"/>
  <c i="4" r="C89"/>
  <c i="4" r="C85" s="1"/>
  <c i="4" r="D79"/>
  <c i="4" r="C79"/>
  <c i="4" r="D74"/>
  <c i="4" r="C74"/>
  <c i="4" r="D71"/>
  <c i="4" r="C71"/>
  <c i="4" r="D59"/>
  <c i="4" r="C59"/>
  <c i="4" r="D55"/>
  <c i="4" r="C55"/>
  <c i="4" r="D53"/>
  <c i="4" r="C53"/>
  <c i="4" r="D44"/>
  <c i="4" r="C44"/>
  <c i="4" r="D40"/>
  <c i="4" r="C40"/>
  <c i="4" r="D35"/>
  <c i="4" r="C35"/>
  <c i="4" r="D29"/>
  <c i="4" r="C29"/>
  <c i="4" r="D27"/>
  <c i="4" r="C27"/>
  <c i="4" r="D25"/>
  <c i="4" r="C25"/>
  <c i="4" r="D23"/>
  <c i="4" r="C23"/>
  <c i="4" r="D21"/>
  <c i="4" r="C21"/>
  <c i="4" r="D12"/>
  <c i="4" r="C12"/>
  <c i="197" l="1" r="G22"/>
  <c i="20" r="C61"/>
  <c i="20" r="C9" s="1"/>
  <c i="20" r="C8" s="1"/>
  <c i="20" r="C66"/>
  <c i="20" r="C71"/>
  <c i="197" r="G253"/>
  <c i="5" r="E16"/>
  <c i="197" r="G8" s="1"/>
  <c i="197" r="G1028"/>
  <c i="197" r="G1003" s="1"/>
  <c i="197" r="H1029"/>
  <c i="5" r="F16"/>
  <c i="5" r="F15"/>
  <c i="5" r="F18" s="1"/>
  <c i="5" r="F24" s="1"/>
  <c i="5" r="C16"/>
  <c i="5" r="C15"/>
  <c i="5" r="D15"/>
  <c i="5" r="D18" s="1"/>
  <c i="197" r="G256" s="1"/>
  <c i="197" r="H256" s="1"/>
  <c i="5" r="D16"/>
  <c i="10" r="F86"/>
  <c i="115" r="C86" s="1"/>
  <c i="10" r="E10"/>
  <c i="10" r="E9" s="1"/>
  <c i="9" r="D21"/>
  <c i="197" r="G927" s="1"/>
  <c i="197" r="H927" s="1"/>
  <c i="9" r="H21"/>
  <c i="197" r="G932" s="1"/>
  <c i="197" r="H932" s="1"/>
  <c i="10" r="G68"/>
  <c i="115" r="E68" s="1"/>
  <c i="10" r="G86"/>
  <c i="115" r="E86" s="1"/>
  <c i="28" r="E8"/>
  <c i="4" r="D11"/>
  <c i="4" r="D10" s="1"/>
  <c i="4" r="D84"/>
  <c i="4" r="D154"/>
  <c i="4" r="C221"/>
  <c i="4" r="C226"/>
  <c i="4" r="C267"/>
  <c i="4" r="C305"/>
  <c i="4" r="C58"/>
  <c i="9" r="L21"/>
  <c i="197" r="G936" s="1"/>
  <c i="197" r="H936" s="1"/>
  <c i="9" r="P21"/>
  <c i="197" r="G940" s="1"/>
  <c i="6" r="F25"/>
  <c i="197" r="G979" s="1"/>
  <c i="197" r="H979" s="1"/>
  <c i="6" r="J25"/>
  <c i="197" r="G988" s="1"/>
  <c i="197" r="H988" s="1"/>
  <c i="6" r="N25"/>
  <c i="197" r="G993" s="1"/>
  <c i="197" r="H993" s="1"/>
  <c i="6" r="F34"/>
  <c i="197" r="G980" s="1"/>
  <c i="197" r="H980" s="1"/>
  <c i="20" r="D88"/>
  <c i="5" r="E15"/>
  <c i="197" r="G252" s="1"/>
  <c i="4" r="D116"/>
  <c i="197" r="E23" s="1"/>
  <c i="197" r="H23" s="1"/>
  <c i="4" r="C84"/>
  <c i="4" r="D221"/>
  <c i="4" r="D226"/>
  <c i="28" r="D8"/>
  <c i="6" r="D25"/>
  <c i="197" r="G975" s="1"/>
  <c i="197" r="H975" s="1"/>
  <c i="6" r="H25"/>
  <c i="197" r="G983" s="1"/>
  <c i="197" r="H983" s="1"/>
  <c i="6" r="L25"/>
  <c i="197" r="G986" s="1"/>
  <c i="197" r="H986" s="1"/>
  <c i="6" r="D34"/>
  <c i="197" r="G976" s="1"/>
  <c i="197" r="H976" s="1"/>
  <c i="6" r="H34"/>
  <c i="197" r="G984" s="1"/>
  <c i="197" r="H984" s="1"/>
  <c i="6" r="L34"/>
  <c i="197" r="G987" s="1"/>
  <c i="197" r="H987" s="1"/>
  <c i="4" r="D58"/>
  <c i="32" r="C9"/>
  <c i="32" r="C8" s="1"/>
  <c i="6" r="J34"/>
  <c i="6" r="N34"/>
  <c i="197" r="G994" s="1"/>
  <c i="197" r="H994" s="1"/>
  <c i="20" r="C10"/>
  <c i="10" r="F63"/>
  <c i="115" r="C63" s="1"/>
  <c i="10" r="F68"/>
  <c i="115" r="C68" s="1"/>
  <c i="115" r="C73"/>
  <c i="116" r="I9"/>
  <c i="116" r="D9"/>
  <c i="116" r="D10"/>
  <c i="9" r="E21"/>
  <c i="197" r="G928" s="1"/>
  <c i="197" r="H928" s="1"/>
  <c i="9" r="I21"/>
  <c i="197" r="G933" s="1"/>
  <c i="197" r="H933" s="1"/>
  <c i="9" r="M21"/>
  <c i="197" r="G937" s="1"/>
  <c i="197" r="H937" s="1"/>
  <c i="6" r="G25"/>
  <c i="197" r="G981" s="1"/>
  <c i="197" r="H981" s="1"/>
  <c i="6" r="K25"/>
  <c i="197" r="G989" s="1"/>
  <c i="197" r="H989" s="1"/>
  <c i="6" r="O25"/>
  <c i="197" r="G995" s="1"/>
  <c i="6" r="G34"/>
  <c i="197" r="G982" s="1"/>
  <c i="197" r="H982" s="1"/>
  <c i="6" r="K34"/>
  <c i="6" r="O34"/>
  <c i="10" r="G10"/>
  <c i="115" r="E11"/>
  <c i="116" r="F9"/>
  <c i="116" r="L9" s="1"/>
  <c i="116" r="K9"/>
  <c i="116" r="F10"/>
  <c i="4" r="C11"/>
  <c i="4" r="C10" s="1"/>
  <c i="10" r="H10"/>
  <c i="32" r="F9"/>
  <c i="4" r="D216"/>
  <c i="37" r="G4"/>
  <c i="28" r="C14"/>
  <c i="197" r="G37" s="1"/>
  <c i="9" r="C21"/>
  <c i="197" r="G926" s="1"/>
  <c i="9" r="G21"/>
  <c i="197" r="G931" s="1"/>
  <c i="9" r="K21"/>
  <c i="197" r="G935" s="1"/>
  <c i="197" r="H935" s="1"/>
  <c i="9" r="O21"/>
  <c i="197" r="G939" s="1"/>
  <c i="197" r="H939" s="1"/>
  <c i="20" r="C88"/>
  <c i="4" r="C216"/>
  <c i="4" r="D267"/>
  <c i="4" r="D305"/>
  <c i="9" r="F21"/>
  <c i="197" r="G929" s="1"/>
  <c i="197" r="H929" s="1"/>
  <c i="9" r="J21"/>
  <c i="197" r="G934" s="1"/>
  <c i="197" r="H934" s="1"/>
  <c i="9" r="N21"/>
  <c i="197" r="G938" s="1"/>
  <c i="197" r="H938" s="1"/>
  <c i="9" r="Q16"/>
  <c i="6" r="E25"/>
  <c i="197" r="G977" s="1"/>
  <c i="197" r="H977" s="1"/>
  <c i="6" r="I25"/>
  <c i="197" r="G985" s="1"/>
  <c i="197" r="H985" s="1"/>
  <c i="6" r="M25"/>
  <c i="197" r="G991" s="1"/>
  <c i="6" r="E34"/>
  <c i="197" r="G978" s="1"/>
  <c i="197" r="H978" s="1"/>
  <c i="6" r="I34"/>
  <c i="6" r="M34"/>
  <c i="197" r="G992" s="1"/>
  <c i="197" r="H992" s="1"/>
  <c i="20" r="D10"/>
  <c i="28" r="F14"/>
  <c i="197" r="G872" s="1"/>
  <c i="4" r="C154"/>
  <c i="6" r="P18"/>
  <c i="6" r="P31"/>
  <c i="20" r="D71"/>
  <c i="4" r="C116"/>
  <c i="197" r="E22" s="1"/>
  <c i="197" r="H22" s="1"/>
  <c i="6" r="P11"/>
  <c i="6" r="P28"/>
  <c i="6" r="C25"/>
  <c i="197" r="G973" s="1"/>
  <c i="6" r="C34"/>
  <c i="197" r="G974" s="1"/>
  <c i="197" r="H974" s="1"/>
  <c i="9" r="Q10"/>
  <c i="5" r="E18"/>
  <c i="5" r="C18"/>
  <c i="5" r="G10"/>
  <c i="6" l="1" r="J35"/>
  <c i="5" r="G15"/>
  <c i="5" r="E24"/>
  <c i="197" r="G9" s="1"/>
  <c i="197" r="G1088"/>
  <c i="197" r="H991"/>
  <c i="197" r="G990"/>
  <c i="197" r="G1087"/>
  <c i="197" r="G972"/>
  <c i="197" r="H973"/>
  <c i="197" r="H931"/>
  <c i="197" r="G930"/>
  <c i="4" r="D153"/>
  <c i="197" r="G925"/>
  <c i="197" r="H926"/>
  <c i="6" r="D35"/>
  <c i="6" r="L35"/>
  <c i="197" r="G12"/>
  <c i="5" r="G16"/>
  <c i="6" r="F35"/>
  <c i="6" r="H35"/>
  <c i="4" r="D266"/>
  <c i="4" r="D9"/>
  <c i="4" r="C153"/>
  <c i="4" r="D152"/>
  <c i="4" r="C9"/>
  <c i="4" r="C266"/>
  <c i="5" r="D24"/>
  <c i="197" r="G1091" s="1"/>
  <c i="197" r="H1091" s="1"/>
  <c i="116" r="J9"/>
  <c i="6" r="N35"/>
  <c i="6" r="M35"/>
  <c i="6" r="K35"/>
  <c i="28" r="C8"/>
  <c i="197" r="G31" s="1"/>
  <c i="10" r="G9"/>
  <c i="115" r="E9" s="1"/>
  <c i="115" r="E10"/>
  <c i="6" r="G35"/>
  <c i="10" r="F10"/>
  <c i="6" r="E35"/>
  <c i="9" r="Q21"/>
  <c i="32" r="F8"/>
  <c i="20" r="D9"/>
  <c i="20" r="D8" s="1"/>
  <c i="10" r="H9"/>
  <c i="115" r="G9" s="1"/>
  <c i="115" r="G10"/>
  <c i="6" r="O35"/>
  <c i="28" r="F8"/>
  <c i="197" r="G866" s="1"/>
  <c i="6" r="P34"/>
  <c i="6" r="I35"/>
  <c i="6" r="C35"/>
  <c i="6" r="P25"/>
  <c i="5" r="G18"/>
  <c i="5" r="C24"/>
  <c i="197" l="1" r="G6"/>
  <c i="197" r="G244"/>
  <c i="197" r="G243"/>
  <c i="197" r="G924"/>
  <c i="197" r="G970"/>
  <c i="197" r="G13"/>
  <c i="4" r="D255"/>
  <c i="197" r="E25"/>
  <c i="4" r="C152"/>
  <c i="4" r="C255" s="1"/>
  <c i="4" r="C282"/>
  <c i="4" r="D282"/>
  <c i="5" r="G24"/>
  <c i="6" r="P35"/>
  <c i="10" r="F9"/>
  <c i="115" r="C9" s="1"/>
  <c i="115" r="C10"/>
  <c i="2" r="D209"/>
  <c i="197" r="E1066" s="1"/>
  <c i="197" l="1" r="E24"/>
  <c i="197" r="G25"/>
  <c i="197" r="H25" s="1"/>
  <c i="197" r="E27"/>
  <c i="197" r="G7"/>
  <c i="197" r="G1079"/>
  <c i="197" r="G1078" s="1"/>
  <c i="197" r="G24"/>
  <c i="197" r="H24" s="1"/>
  <c i="197" r="E26"/>
  <c i="4" r="C306"/>
  <c i="4" r="D306"/>
  <c i="197" l="1" r="G27"/>
  <c i="197" r="H27" s="1"/>
  <c i="197" r="G29"/>
  <c i="197" r="H29" s="1"/>
  <c i="197" r="G28"/>
  <c i="197" r="H28" s="1"/>
  <c i="197" r="G26"/>
  <c i="197" r="H26" s="1"/>
  <c i="37" r="J4"/>
  <c i="37" r="J5"/>
  <c i="37" r="J6"/>
  <c i="37" r="J7"/>
  <c i="37" r="J8"/>
  <c i="37" r="J9"/>
  <c i="37" r="J10"/>
  <c i="37" r="J11"/>
  <c i="37" r="J12"/>
  <c i="37" r="J13"/>
  <c i="37" r="J14"/>
  <c i="37" r="J15"/>
  <c i="37" r="J16"/>
  <c i="37" r="J17"/>
  <c i="37" r="J18"/>
  <c i="37" r="J19"/>
  <c i="37" r="J20"/>
  <c i="37" r="J21"/>
  <c i="37" r="J22"/>
  <c i="37" r="J23"/>
  <c i="37" r="J2"/>
  <c i="37" r="J3"/>
  <c i="37" r="C1059"/>
  <c i="37" r="D1059" s="1"/>
  <c i="37" r="C1058"/>
  <c i="37" r="D1058" s="1"/>
  <c i="37" r="C1057"/>
  <c i="37" r="D1057" s="1"/>
  <c i="37" r="C1056"/>
  <c i="37" r="D1056" s="1"/>
  <c i="37" r="C1055"/>
  <c i="37" r="D1055" s="1"/>
  <c i="37" r="C1054"/>
  <c i="37" r="D1054" s="1"/>
  <c i="37" r="C1053"/>
  <c i="37" r="D1053" s="1"/>
  <c i="37" r="C1052"/>
  <c i="37" r="D1052" s="1"/>
  <c i="37" r="C1051"/>
  <c i="37" r="D1051" s="1"/>
  <c i="37" r="C1050"/>
  <c i="37" r="D1050" s="1"/>
  <c i="37" r="C1049"/>
  <c i="37" r="D1049" s="1"/>
  <c i="37" r="C1048"/>
  <c i="37" r="D1048" s="1"/>
  <c i="37" r="C1047"/>
  <c i="37" r="D1047" s="1"/>
  <c i="37" r="C1046"/>
  <c i="37" r="D1046" s="1"/>
  <c i="37" r="C1045"/>
  <c i="37" r="D1045" s="1"/>
  <c i="37" r="C1044"/>
  <c i="37" r="D1044" s="1"/>
  <c i="37" r="C1043"/>
  <c i="37" r="D1043" s="1"/>
  <c i="37" r="C1042"/>
  <c i="37" r="D1042" s="1"/>
  <c i="37" r="C1041"/>
  <c i="37" r="D1041" s="1"/>
  <c i="37" r="C1040"/>
  <c i="37" r="D1040" s="1"/>
  <c i="37" r="C1039"/>
  <c i="37" r="D1039" s="1"/>
  <c i="37" r="C1038"/>
  <c i="37" r="D1038" s="1"/>
  <c i="37" r="C1037"/>
  <c i="37" r="D1037" s="1"/>
  <c i="37" r="C1036"/>
  <c i="37" r="D1036" s="1"/>
  <c i="37" r="C1035"/>
  <c i="37" r="D1035" s="1"/>
  <c i="37" r="C1034"/>
  <c i="37" r="D1034" s="1"/>
  <c i="37" r="C1033"/>
  <c i="37" r="D1033" s="1"/>
  <c i="37" r="C1032"/>
  <c i="37" r="D1032" s="1"/>
  <c i="37" r="C1031"/>
  <c i="37" r="D1031" s="1"/>
  <c i="37" r="C1030"/>
  <c i="37" r="D1030" s="1"/>
  <c i="37" r="C1029"/>
  <c i="37" r="D1029" s="1"/>
  <c i="37" r="C1028"/>
  <c i="37" r="D1028" s="1"/>
  <c i="37" r="C1027"/>
  <c i="37" r="D1027" s="1"/>
  <c i="37" r="C1026"/>
  <c i="37" r="D1026" s="1"/>
  <c i="37" r="C1025"/>
  <c i="37" r="D1025" s="1"/>
  <c i="37" r="C1024"/>
  <c i="37" r="D1024" s="1"/>
  <c i="37" r="C1023"/>
  <c i="37" r="D1023" s="1"/>
  <c i="37" r="C1022"/>
  <c i="37" r="D1022" s="1"/>
  <c i="37" r="C1021"/>
  <c i="37" r="D1021" s="1"/>
  <c i="37" r="C1020"/>
  <c i="37" r="D1020" s="1"/>
  <c i="37" r="C1019"/>
  <c i="37" r="D1019" s="1"/>
  <c i="37" r="C1018"/>
  <c i="37" r="D1018" s="1"/>
  <c i="37" r="C1017"/>
  <c i="37" r="D1017" s="1"/>
  <c i="37" r="C1016"/>
  <c i="37" r="D1016" s="1"/>
  <c i="37" r="C1015"/>
  <c i="37" r="D1015" s="1"/>
  <c i="37" r="C1014"/>
  <c i="37" r="D1014" s="1"/>
  <c i="37" r="C1013"/>
  <c i="37" r="D1013" s="1"/>
  <c i="37" r="C1012"/>
  <c i="37" r="D1012" s="1"/>
  <c i="37" r="C1011"/>
  <c i="37" r="D1011" s="1"/>
  <c i="37" r="C1010"/>
  <c i="37" r="D1010" s="1"/>
  <c i="37" r="C1009"/>
  <c i="37" r="D1009" s="1"/>
  <c i="37" r="C1008"/>
  <c i="37" r="D1008" s="1"/>
  <c i="37" r="C1007"/>
  <c i="37" r="D1007" s="1"/>
  <c i="37" r="C1006"/>
  <c i="37" r="D1006" s="1"/>
  <c i="37" r="C1005"/>
  <c i="37" r="D1005" s="1"/>
  <c i="37" r="C1004"/>
  <c i="37" r="D1004" s="1"/>
  <c i="37" r="C1003"/>
  <c i="37" r="D1003" s="1"/>
  <c i="37" r="C1002"/>
  <c i="37" r="D1002" s="1"/>
  <c i="37" r="C1001"/>
  <c i="37" r="D1001" s="1"/>
  <c i="37" r="C1000"/>
  <c i="37" r="D1000" s="1"/>
  <c i="37" r="C999"/>
  <c i="37" r="D999" s="1"/>
  <c i="37" r="C998"/>
  <c i="37" r="D998" s="1"/>
  <c i="37" r="C997"/>
  <c i="37" r="D997" s="1"/>
  <c i="37" r="C996"/>
  <c i="37" r="D996" s="1"/>
  <c i="37" r="C995"/>
  <c i="37" r="D995" s="1"/>
  <c i="37" r="C994"/>
  <c i="37" r="D994" s="1"/>
  <c i="37" r="C993"/>
  <c i="37" r="D993" s="1"/>
  <c i="37" r="C992"/>
  <c i="37" r="D992" s="1"/>
  <c i="37" r="C991"/>
  <c i="37" r="D991" s="1"/>
  <c i="37" r="C990"/>
  <c i="37" r="D990" s="1"/>
  <c i="37" r="C989"/>
  <c i="37" r="D989" s="1"/>
  <c i="37" r="C988"/>
  <c i="37" r="D988" s="1"/>
  <c i="37" r="C987"/>
  <c i="37" r="D987" s="1"/>
  <c i="37" r="C986"/>
  <c i="37" r="D986" s="1"/>
  <c i="37" r="C985"/>
  <c i="37" r="D985" s="1"/>
  <c i="37" r="C984"/>
  <c i="37" r="D984" s="1"/>
  <c i="37" r="C983"/>
  <c i="37" r="D983" s="1"/>
  <c i="37" r="C982"/>
  <c i="37" r="D982" s="1"/>
  <c i="37" r="C981"/>
  <c i="37" r="D981" s="1"/>
  <c i="37" r="C980"/>
  <c i="37" r="D980" s="1"/>
  <c i="37" r="C979"/>
  <c i="37" r="D979" s="1"/>
  <c i="37" r="C978"/>
  <c i="37" r="D978" s="1"/>
  <c i="37" r="C977"/>
  <c i="37" r="D977" s="1"/>
  <c i="37" r="C976"/>
  <c i="37" r="D976" s="1"/>
  <c i="37" r="C975"/>
  <c i="37" r="D975" s="1"/>
  <c i="37" r="C974"/>
  <c i="37" r="D974" s="1"/>
  <c i="37" r="C973"/>
  <c i="37" r="D973" s="1"/>
  <c i="37" r="C972"/>
  <c i="37" r="D972" s="1"/>
  <c i="37" r="C971"/>
  <c i="37" r="D971" s="1"/>
  <c i="37" r="C970"/>
  <c i="37" r="D970" s="1"/>
  <c i="37" r="C969"/>
  <c i="37" r="D969" s="1"/>
  <c i="37" r="C968"/>
  <c i="37" r="D968" s="1"/>
  <c i="37" r="C967"/>
  <c i="37" r="D967" s="1"/>
  <c i="37" r="C966"/>
  <c i="37" r="D966" s="1"/>
  <c i="37" r="C965"/>
  <c i="37" r="D965" s="1"/>
  <c i="37" r="C964"/>
  <c i="37" r="D964" s="1"/>
  <c i="37" r="C963"/>
  <c i="37" r="D963" s="1"/>
  <c i="37" r="C962"/>
  <c i="37" r="D962" s="1"/>
  <c i="37" r="C961"/>
  <c i="37" r="D961" s="1"/>
  <c i="37" r="C960"/>
  <c i="37" r="D960" s="1"/>
  <c i="37" r="C959"/>
  <c i="37" r="D959" s="1"/>
  <c i="37" r="C958"/>
  <c i="37" r="D958" s="1"/>
  <c i="37" r="C957"/>
  <c i="37" r="D957" s="1"/>
  <c i="37" r="C956"/>
  <c i="37" r="D956" s="1"/>
  <c i="37" r="C955"/>
  <c i="37" r="D955" s="1"/>
  <c i="37" r="C954"/>
  <c i="37" r="D954" s="1"/>
  <c i="37" r="C953"/>
  <c i="37" r="D953" s="1"/>
  <c i="37" r="C952"/>
  <c i="37" r="D952" s="1"/>
  <c i="37" r="C951"/>
  <c i="37" r="D951" s="1"/>
  <c i="37" r="C950"/>
  <c i="37" r="D950" s="1"/>
  <c i="37" r="C949"/>
  <c i="37" r="D949" s="1"/>
  <c i="37" r="C948"/>
  <c i="37" r="D948" s="1"/>
  <c i="37" r="C947"/>
  <c i="37" r="D947" s="1"/>
  <c i="37" r="C946"/>
  <c i="37" r="D946" s="1"/>
  <c i="37" r="C945"/>
  <c i="37" r="D945" s="1"/>
  <c i="37" r="C944"/>
  <c i="37" r="D944" s="1"/>
  <c i="37" r="C943"/>
  <c i="37" r="D943" s="1"/>
  <c i="37" r="C942"/>
  <c i="37" r="D942" s="1"/>
  <c i="37" r="C941"/>
  <c i="37" r="D941" s="1"/>
  <c i="37" r="C940"/>
  <c i="37" r="D940" s="1"/>
  <c i="37" r="C939"/>
  <c i="37" r="D939" s="1"/>
  <c i="37" r="C938"/>
  <c i="37" r="D938" s="1"/>
  <c i="37" r="C937"/>
  <c i="37" r="D937" s="1"/>
  <c i="37" r="C936"/>
  <c i="37" r="D936" s="1"/>
  <c i="37" r="C935"/>
  <c i="37" r="D935" s="1"/>
  <c i="37" r="C934"/>
  <c i="37" r="D934" s="1"/>
  <c i="37" r="C933"/>
  <c i="37" r="D933" s="1"/>
  <c i="37" r="C932"/>
  <c i="37" r="D932" s="1"/>
  <c i="37" r="C931"/>
  <c i="37" r="D931" s="1"/>
  <c i="37" r="C930"/>
  <c i="37" r="D930" s="1"/>
  <c i="37" r="C929"/>
  <c i="37" r="D929" s="1"/>
  <c i="37" r="C928"/>
  <c i="37" r="D928" s="1"/>
  <c i="37" r="C927"/>
  <c i="37" r="D927" s="1"/>
  <c i="37" r="C926"/>
  <c i="37" r="D926" s="1"/>
  <c i="37" r="C925"/>
  <c i="37" r="D925" s="1"/>
  <c i="37" r="C924"/>
  <c i="37" r="D924" s="1"/>
  <c i="37" r="C923"/>
  <c i="37" r="D923" s="1"/>
  <c i="37" r="C922"/>
  <c i="37" r="D922" s="1"/>
  <c i="37" r="C921"/>
  <c i="37" r="D921" s="1"/>
  <c i="37" r="C920"/>
  <c i="37" r="D920" s="1"/>
  <c i="37" r="C919"/>
  <c i="37" r="D919" s="1"/>
  <c i="37" r="C918"/>
  <c i="37" r="D918" s="1"/>
  <c i="37" r="C917"/>
  <c i="37" r="D917" s="1"/>
  <c i="37" r="C916"/>
  <c i="37" r="D916" s="1"/>
  <c i="37" r="C915"/>
  <c i="37" r="D915" s="1"/>
  <c i="37" r="C914"/>
  <c i="37" r="D914" s="1"/>
  <c i="37" r="C913"/>
  <c i="37" r="D913" s="1"/>
  <c i="37" r="C912"/>
  <c i="37" r="D912" s="1"/>
  <c i="37" r="C911"/>
  <c i="37" r="D911" s="1"/>
  <c i="37" r="C910"/>
  <c i="37" r="D910" s="1"/>
  <c i="37" r="C909"/>
  <c i="37" r="D909" s="1"/>
  <c i="37" r="C908"/>
  <c i="37" r="D908" s="1"/>
  <c i="37" r="C907"/>
  <c i="37" r="D907" s="1"/>
  <c i="37" r="C906"/>
  <c i="37" r="D906" s="1"/>
  <c i="37" r="C905"/>
  <c i="37" r="D905" s="1"/>
  <c i="37" r="C904"/>
  <c i="37" r="D904" s="1"/>
  <c i="37" r="C903"/>
  <c i="37" r="D903" s="1"/>
  <c i="37" r="C902"/>
  <c i="37" r="D902" s="1"/>
  <c i="37" r="C901"/>
  <c i="37" r="D901" s="1"/>
  <c i="37" r="C900"/>
  <c i="37" r="D900" s="1"/>
  <c i="37" r="C899"/>
  <c i="37" r="D899" s="1"/>
  <c i="37" r="C898"/>
  <c i="37" r="D898" s="1"/>
  <c i="37" r="C897"/>
  <c i="37" r="D897" s="1"/>
  <c i="37" r="C896"/>
  <c i="37" r="D896" s="1"/>
  <c i="37" r="C895"/>
  <c i="37" r="D895" s="1"/>
  <c i="37" r="C894"/>
  <c i="37" r="D894" s="1"/>
  <c i="37" r="C893"/>
  <c i="37" r="D893" s="1"/>
  <c i="37" r="C892"/>
  <c i="37" r="D892" s="1"/>
  <c i="37" r="C891"/>
  <c i="37" r="D891" s="1"/>
  <c i="37" r="C890"/>
  <c i="37" r="D890" s="1"/>
  <c i="37" r="C889"/>
  <c i="37" r="D889" s="1"/>
  <c i="37" r="C888"/>
  <c i="37" r="D888" s="1"/>
  <c i="37" r="C887"/>
  <c i="37" r="D887" s="1"/>
  <c i="37" r="C886"/>
  <c i="37" r="D886" s="1"/>
  <c i="37" r="C885"/>
  <c i="37" r="D885" s="1"/>
  <c i="37" r="C884"/>
  <c i="37" r="D884" s="1"/>
  <c i="37" r="C883"/>
  <c i="37" r="D883" s="1"/>
  <c i="37" r="C882"/>
  <c i="37" r="D882" s="1"/>
  <c i="37" r="C881"/>
  <c i="37" r="D881" s="1"/>
  <c i="37" r="C880"/>
  <c i="37" r="D880" s="1"/>
  <c i="37" r="C879"/>
  <c i="37" r="D879" s="1"/>
  <c i="37" r="C878"/>
  <c i="37" r="D878" s="1"/>
  <c i="37" r="C877"/>
  <c i="37" r="D877" s="1"/>
  <c i="37" r="C876"/>
  <c i="37" r="D876" s="1"/>
  <c i="37" r="C875"/>
  <c i="37" r="D875" s="1"/>
  <c i="37" r="C874"/>
  <c i="37" r="D874" s="1"/>
  <c i="37" r="C873"/>
  <c i="37" r="D873" s="1"/>
  <c i="37" r="C872"/>
  <c i="37" r="D872" s="1"/>
  <c i="37" r="C871"/>
  <c i="37" r="D871" s="1"/>
  <c i="37" r="C870"/>
  <c i="37" r="D870" s="1"/>
  <c i="37" r="C869"/>
  <c i="37" r="D869" s="1"/>
  <c i="37" r="C868"/>
  <c i="37" r="D868" s="1"/>
  <c i="37" r="C867"/>
  <c i="37" r="D867" s="1"/>
  <c i="37" r="C866"/>
  <c i="37" r="D866" s="1"/>
  <c i="37" r="C865"/>
  <c i="37" r="D865" s="1"/>
  <c i="37" r="C864"/>
  <c i="37" r="D864" s="1"/>
  <c i="37" r="C863"/>
  <c i="37" r="D863" s="1"/>
  <c i="37" r="C862"/>
  <c i="37" r="D862" s="1"/>
  <c i="37" r="C861"/>
  <c i="37" r="D861" s="1"/>
  <c i="37" r="C860"/>
  <c i="37" r="D860" s="1"/>
  <c i="37" r="C859"/>
  <c i="37" r="D859" s="1"/>
  <c i="37" r="C858"/>
  <c i="37" r="D858" s="1"/>
  <c i="37" r="C857"/>
  <c i="37" r="D857" s="1"/>
  <c i="37" r="C856"/>
  <c i="37" r="D856" s="1"/>
  <c i="37" r="C855"/>
  <c i="37" r="D855" s="1"/>
  <c i="37" r="C854"/>
  <c i="37" r="D854" s="1"/>
  <c i="37" r="C853"/>
  <c i="37" r="D853" s="1"/>
  <c i="37" r="C852"/>
  <c i="37" r="D852" s="1"/>
  <c i="37" r="C851"/>
  <c i="37" r="D851" s="1"/>
  <c i="37" r="C850"/>
  <c i="37" r="D850" s="1"/>
  <c i="37" r="C849"/>
  <c i="37" r="D849" s="1"/>
  <c i="37" r="C848"/>
  <c i="37" r="D848" s="1"/>
  <c i="37" r="C847"/>
  <c i="37" r="D847" s="1"/>
  <c i="37" r="C846"/>
  <c i="37" r="D846" s="1"/>
  <c i="37" r="C845"/>
  <c i="37" r="D845" s="1"/>
  <c i="37" r="C844"/>
  <c i="37" r="D844" s="1"/>
  <c i="37" r="C843"/>
  <c i="37" r="D843" s="1"/>
  <c i="37" r="C842"/>
  <c i="37" r="D842" s="1"/>
  <c i="37" r="C841"/>
  <c i="37" r="D841" s="1"/>
  <c i="37" r="C840"/>
  <c i="37" r="D840" s="1"/>
  <c i="37" r="C839"/>
  <c i="37" r="D839" s="1"/>
  <c i="37" r="C838"/>
  <c i="37" r="D838" s="1"/>
  <c i="37" r="C837"/>
  <c i="37" r="D837" s="1"/>
  <c i="37" r="D836"/>
  <c i="37" r="C835"/>
  <c i="37" r="D835" s="1"/>
  <c i="37" r="C834"/>
  <c i="37" r="D834" s="1"/>
  <c i="37" r="C833"/>
  <c i="37" r="D833" s="1"/>
  <c i="37" r="C832"/>
  <c i="37" r="D832" s="1"/>
  <c i="37" r="C831"/>
  <c i="37" r="D831" s="1"/>
  <c i="37" r="C830"/>
  <c i="37" r="D830" s="1"/>
  <c i="37" r="C829"/>
  <c i="37" r="D829" s="1"/>
  <c i="37" r="C828"/>
  <c i="37" r="D828" s="1"/>
  <c i="37" r="C827"/>
  <c i="37" r="D827" s="1"/>
  <c i="37" r="C826"/>
  <c i="37" r="D826" s="1"/>
  <c i="37" r="C825"/>
  <c i="37" r="D825" s="1"/>
  <c i="37" r="C824"/>
  <c i="37" r="D824" s="1"/>
  <c i="37" r="C823"/>
  <c i="37" r="D823" s="1"/>
  <c i="37" r="C822"/>
  <c i="37" r="D822" s="1"/>
  <c i="37" r="C821"/>
  <c i="37" r="D821" s="1"/>
  <c i="37" r="C820"/>
  <c i="37" r="D820" s="1"/>
  <c i="37" r="C819"/>
  <c i="37" r="D819" s="1"/>
  <c i="37" r="C818"/>
  <c i="37" r="D818" s="1"/>
  <c i="37" r="C817"/>
  <c i="37" r="D817" s="1"/>
  <c i="37" r="C816"/>
  <c i="37" r="D816" s="1"/>
  <c i="37" r="C815"/>
  <c i="37" r="D815" s="1"/>
  <c i="37" r="C814"/>
  <c i="37" r="D814" s="1"/>
  <c i="37" r="C813"/>
  <c i="37" r="D813" s="1"/>
  <c i="37" r="C812"/>
  <c i="37" r="D812" s="1"/>
  <c i="37" r="C811"/>
  <c i="37" r="D811" s="1"/>
  <c i="37" r="C810"/>
  <c i="37" r="D810" s="1"/>
  <c i="37" r="C809"/>
  <c i="37" r="D809" s="1"/>
  <c i="37" r="C808"/>
  <c i="37" r="D808" s="1"/>
  <c i="37" r="C807"/>
  <c i="37" r="D807" s="1"/>
  <c i="37" r="C806"/>
  <c i="37" r="D806" s="1"/>
  <c i="37" r="C805"/>
  <c i="37" r="D805" s="1"/>
  <c i="37" r="C804"/>
  <c i="37" r="D804" s="1"/>
  <c i="37" r="C803"/>
  <c i="37" r="D803" s="1"/>
  <c i="37" r="C802"/>
  <c i="37" r="D802" s="1"/>
  <c i="37" r="C801"/>
  <c i="37" r="D801" s="1"/>
  <c i="37" r="C800"/>
  <c i="37" r="D800" s="1"/>
  <c i="37" r="C799"/>
  <c i="37" r="D799" s="1"/>
  <c i="37" r="C798"/>
  <c i="37" r="D798" s="1"/>
  <c i="37" r="C797"/>
  <c i="37" r="D797" s="1"/>
  <c i="37" r="C796"/>
  <c i="37" r="D796" s="1"/>
  <c i="37" r="C795"/>
  <c i="37" r="D795" s="1"/>
  <c i="37" r="T794"/>
  <c i="37" r="C794"/>
  <c i="37" r="B794"/>
  <c i="37" r="C793"/>
  <c i="37" r="D793" s="1"/>
  <c i="37" r="C792"/>
  <c i="37" r="D792" s="1"/>
  <c i="37" r="C791"/>
  <c i="37" r="D791" s="1"/>
  <c i="37" r="C790"/>
  <c i="37" r="D790" s="1"/>
  <c i="37" r="C789"/>
  <c i="37" r="D789" s="1"/>
  <c i="37" r="C788"/>
  <c i="37" r="D788" s="1"/>
  <c i="37" r="C787"/>
  <c i="37" r="D787" s="1"/>
  <c i="37" r="C786"/>
  <c i="37" r="D786" s="1"/>
  <c i="37" r="C785"/>
  <c i="37" r="D785" s="1"/>
  <c i="37" r="C784"/>
  <c i="37" r="D784" s="1"/>
  <c i="37" r="C783"/>
  <c i="37" r="D783" s="1"/>
  <c i="37" r="C782"/>
  <c i="37" r="D782" s="1"/>
  <c i="37" r="C781"/>
  <c i="37" r="D781" s="1"/>
  <c i="37" r="C780"/>
  <c i="37" r="D780" s="1"/>
  <c i="37" r="C779"/>
  <c i="37" r="D779" s="1"/>
  <c i="37" r="C778"/>
  <c i="37" r="D778" s="1"/>
  <c i="37" r="C777"/>
  <c i="37" r="D777" s="1"/>
  <c i="37" r="C776"/>
  <c i="37" r="D776" s="1"/>
  <c i="37" r="C775"/>
  <c i="37" r="D775" s="1"/>
  <c i="37" r="C774"/>
  <c i="37" r="D774" s="1"/>
  <c i="37" r="C773"/>
  <c i="37" r="D773" s="1"/>
  <c i="37" r="C772"/>
  <c i="37" r="D772" s="1"/>
  <c i="37" r="C771"/>
  <c i="37" r="D771" s="1"/>
  <c i="37" r="C770"/>
  <c i="37" r="D770" s="1"/>
  <c i="37" r="C769"/>
  <c i="37" r="D769" s="1"/>
  <c i="37" r="C768"/>
  <c i="37" r="D768" s="1"/>
  <c i="37" r="T767"/>
  <c i="37" r="C767"/>
  <c i="37" r="B767"/>
  <c i="37" r="C766"/>
  <c i="37" r="D766" s="1"/>
  <c i="37" r="C765"/>
  <c i="37" r="D765" s="1"/>
  <c i="37" r="C764"/>
  <c i="37" r="D764" s="1"/>
  <c i="37" r="C763"/>
  <c i="37" r="D763" s="1"/>
  <c i="37" r="C762"/>
  <c i="37" r="D762" s="1"/>
  <c i="37" r="C761"/>
  <c i="37" r="D761" s="1"/>
  <c i="37" r="C760"/>
  <c i="37" r="D760" s="1"/>
  <c i="37" r="C759"/>
  <c i="37" r="D759" s="1"/>
  <c i="37" r="C758"/>
  <c i="37" r="D758" s="1"/>
  <c i="37" r="C757"/>
  <c i="37" r="D757" s="1"/>
  <c i="37" r="C756"/>
  <c i="37" r="D756" s="1"/>
  <c i="37" r="C755"/>
  <c i="37" r="D755" s="1"/>
  <c i="37" r="C754"/>
  <c i="37" r="D754" s="1"/>
  <c i="37" r="C753"/>
  <c i="37" r="D753" s="1"/>
  <c i="37" r="C752"/>
  <c i="37" r="D752" s="1"/>
  <c i="37" r="C751"/>
  <c i="37" r="D751" s="1"/>
  <c i="37" r="C750"/>
  <c i="37" r="D750" s="1"/>
  <c i="37" r="C749"/>
  <c i="37" r="D749" s="1"/>
  <c i="37" r="C748"/>
  <c i="37" r="D748" s="1"/>
  <c i="37" r="C747"/>
  <c i="37" r="D747" s="1"/>
  <c i="37" r="C746"/>
  <c i="37" r="D746" s="1"/>
  <c i="37" r="C745"/>
  <c i="37" r="D745" s="1"/>
  <c i="37" r="C744"/>
  <c i="37" r="D744" s="1"/>
  <c i="37" r="C743"/>
  <c i="37" r="D743" s="1"/>
  <c i="37" r="C742"/>
  <c i="37" r="D742" s="1"/>
  <c i="37" r="C741"/>
  <c i="37" r="D741" s="1"/>
  <c i="37" r="C740"/>
  <c i="37" r="D740" s="1"/>
  <c i="37" r="C739"/>
  <c i="37" r="D739" s="1"/>
  <c i="37" r="C738"/>
  <c i="37" r="D738" s="1"/>
  <c i="37" r="C737"/>
  <c i="37" r="D737" s="1"/>
  <c i="37" r="C736"/>
  <c i="37" r="D736" s="1"/>
  <c i="37" r="C735"/>
  <c i="37" r="D735" s="1"/>
  <c i="37" r="C734"/>
  <c i="37" r="D734" s="1"/>
  <c i="37" r="C733"/>
  <c i="37" r="D733" s="1"/>
  <c i="37" r="C732"/>
  <c i="37" r="D732" s="1"/>
  <c i="37" r="C731"/>
  <c i="37" r="D731" s="1"/>
  <c i="37" r="C730"/>
  <c i="37" r="D730" s="1"/>
  <c i="37" r="C729"/>
  <c i="37" r="D729" s="1"/>
  <c i="37" r="C728"/>
  <c i="37" r="D728" s="1"/>
  <c i="37" r="C727"/>
  <c i="37" r="D727" s="1"/>
  <c i="37" r="C726"/>
  <c i="37" r="D726" s="1"/>
  <c i="37" r="C725"/>
  <c i="37" r="D725" s="1"/>
  <c i="37" r="C724"/>
  <c i="37" r="D724" s="1"/>
  <c i="37" r="C723"/>
  <c i="37" r="D723" s="1"/>
  <c i="37" r="C722"/>
  <c i="37" r="D722" s="1"/>
  <c i="37" r="C721"/>
  <c i="37" r="D721" s="1"/>
  <c i="37" r="C720"/>
  <c i="37" r="D720" s="1"/>
  <c i="37" r="C719"/>
  <c i="37" r="D719" s="1"/>
  <c i="37" r="C718"/>
  <c i="37" r="D718" s="1"/>
  <c i="37" r="C717"/>
  <c i="37" r="D717" s="1"/>
  <c i="37" r="C716"/>
  <c i="37" r="D716" s="1"/>
  <c i="37" r="C715"/>
  <c i="37" r="D715" s="1"/>
  <c i="37" r="C714"/>
  <c i="37" r="D714" s="1"/>
  <c i="37" r="C713"/>
  <c i="37" r="D713" s="1"/>
  <c i="37" r="C712"/>
  <c i="37" r="D712" s="1"/>
  <c i="37" r="C711"/>
  <c i="37" r="D711" s="1"/>
  <c i="37" r="C710"/>
  <c i="37" r="D710" s="1"/>
  <c i="37" r="C709"/>
  <c i="37" r="D709" s="1"/>
  <c i="37" r="C708"/>
  <c i="37" r="D708" s="1"/>
  <c i="37" r="C707"/>
  <c i="37" r="D707" s="1"/>
  <c i="37" r="C706"/>
  <c i="37" r="D706" s="1"/>
  <c i="37" r="C705"/>
  <c i="37" r="D705" s="1"/>
  <c i="37" r="C704"/>
  <c i="37" r="D704" s="1"/>
  <c i="37" r="C703"/>
  <c i="37" r="D703" s="1"/>
  <c i="37" r="C702"/>
  <c i="37" r="D702" s="1"/>
  <c i="37" r="C701"/>
  <c i="37" r="D701" s="1"/>
  <c i="37" r="C700"/>
  <c i="37" r="D700" s="1"/>
  <c i="37" r="C699"/>
  <c i="37" r="D699" s="1"/>
  <c i="37" r="C698"/>
  <c i="37" r="D698" s="1"/>
  <c i="37" r="C697"/>
  <c i="37" r="D697" s="1"/>
  <c i="37" r="C696"/>
  <c i="37" r="D696" s="1"/>
  <c i="37" r="C695"/>
  <c i="37" r="D695" s="1"/>
  <c i="37" r="C694"/>
  <c i="37" r="D694" s="1"/>
  <c i="37" r="C693"/>
  <c i="37" r="D693" s="1"/>
  <c i="37" r="C692"/>
  <c i="37" r="D692" s="1"/>
  <c i="37" r="C691"/>
  <c i="37" r="D691" s="1"/>
  <c i="37" r="C690"/>
  <c i="37" r="D690" s="1"/>
  <c i="37" r="C689"/>
  <c i="37" r="D689" s="1"/>
  <c i="37" r="C688"/>
  <c i="37" r="D688" s="1"/>
  <c i="37" r="C687"/>
  <c i="37" r="D687" s="1"/>
  <c i="37" r="C686"/>
  <c i="37" r="D686" s="1"/>
  <c i="37" r="C685"/>
  <c i="37" r="D685" s="1"/>
  <c i="37" r="C684"/>
  <c i="37" r="D684" s="1"/>
  <c i="37" r="C683"/>
  <c i="37" r="D683" s="1"/>
  <c i="37" r="C682"/>
  <c i="37" r="D682" s="1"/>
  <c i="37" r="C681"/>
  <c i="37" r="D681" s="1"/>
  <c i="37" r="C680"/>
  <c i="37" r="D680" s="1"/>
  <c i="37" r="C679"/>
  <c i="37" r="D679" s="1"/>
  <c i="37" r="C678"/>
  <c i="37" r="D678" s="1"/>
  <c i="37" r="C677"/>
  <c i="37" r="D677" s="1"/>
  <c i="37" r="C676"/>
  <c i="37" r="D676" s="1"/>
  <c i="37" r="C675"/>
  <c i="37" r="D675" s="1"/>
  <c i="37" r="C674"/>
  <c i="37" r="D674" s="1"/>
  <c i="37" r="C673"/>
  <c i="37" r="D673" s="1"/>
  <c i="37" r="C672"/>
  <c i="37" r="D672" s="1"/>
  <c i="37" r="C671"/>
  <c i="37" r="D671" s="1"/>
  <c i="37" r="C670"/>
  <c i="37" r="D670" s="1"/>
  <c i="37" r="C669"/>
  <c i="37" r="D669" s="1"/>
  <c i="37" r="C668"/>
  <c i="37" r="D668" s="1"/>
  <c i="37" r="C667"/>
  <c i="37" r="D667" s="1"/>
  <c i="37" r="C666"/>
  <c i="37" r="D666" s="1"/>
  <c i="37" r="C665"/>
  <c i="37" r="D665" s="1"/>
  <c i="37" r="C664"/>
  <c i="37" r="D664" s="1"/>
  <c i="37" r="C663"/>
  <c i="37" r="D663" s="1"/>
  <c i="37" r="C662"/>
  <c i="37" r="D662" s="1"/>
  <c i="37" r="C661"/>
  <c i="37" r="D661" s="1"/>
  <c i="37" r="C660"/>
  <c i="37" r="D660" s="1"/>
  <c i="37" r="C659"/>
  <c i="37" r="D659" s="1"/>
  <c i="37" r="C658"/>
  <c i="37" r="D658" s="1"/>
  <c i="37" r="C657"/>
  <c i="37" r="D657" s="1"/>
  <c i="37" r="C656"/>
  <c i="37" r="D656" s="1"/>
  <c i="37" r="C655"/>
  <c i="37" r="D655" s="1"/>
  <c i="37" r="C654"/>
  <c i="37" r="D654" s="1"/>
  <c i="37" r="C653"/>
  <c i="37" r="D653" s="1"/>
  <c i="37" r="C652"/>
  <c i="37" r="D652" s="1"/>
  <c i="37" r="C651"/>
  <c i="37" r="D651" s="1"/>
  <c i="37" r="C650"/>
  <c i="37" r="D650" s="1"/>
  <c i="37" r="C649"/>
  <c i="37" r="D649" s="1"/>
  <c i="37" r="C648"/>
  <c i="37" r="D648" s="1"/>
  <c i="37" r="C647"/>
  <c i="37" r="D647" s="1"/>
  <c i="37" r="C646"/>
  <c i="37" r="D646" s="1"/>
  <c i="37" r="C645"/>
  <c i="37" r="D645" s="1"/>
  <c i="37" r="C644"/>
  <c i="37" r="D644" s="1"/>
  <c i="37" r="C643"/>
  <c i="37" r="D643" s="1"/>
  <c i="37" r="C642"/>
  <c i="37" r="D642" s="1"/>
  <c i="37" r="C641"/>
  <c i="37" r="D641" s="1"/>
  <c i="37" r="C640"/>
  <c i="37" r="D640" s="1"/>
  <c i="37" r="C639"/>
  <c i="37" r="D639" s="1"/>
  <c i="37" r="C638"/>
  <c i="37" r="D638" s="1"/>
  <c i="37" r="C637"/>
  <c i="37" r="D637" s="1"/>
  <c i="37" r="C636"/>
  <c i="37" r="D636" s="1"/>
  <c i="37" r="C635"/>
  <c i="37" r="D635" s="1"/>
  <c i="37" r="C634"/>
  <c i="37" r="D634" s="1"/>
  <c i="37" r="C633"/>
  <c i="37" r="D633" s="1"/>
  <c i="37" r="C632"/>
  <c i="37" r="D632" s="1"/>
  <c i="37" r="C631"/>
  <c i="37" r="D631" s="1"/>
  <c i="37" r="C630"/>
  <c i="37" r="D630" s="1"/>
  <c i="37" r="C629"/>
  <c i="37" r="D629" s="1"/>
  <c i="37" r="C628"/>
  <c i="37" r="D628" s="1"/>
  <c i="37" r="C627"/>
  <c i="37" r="D627" s="1"/>
  <c i="37" r="C626"/>
  <c i="37" r="D626" s="1"/>
  <c i="37" r="C625"/>
  <c i="37" r="D625" s="1"/>
  <c i="37" r="C624"/>
  <c i="37" r="D624" s="1"/>
  <c i="37" r="C623"/>
  <c i="37" r="D623" s="1"/>
  <c i="37" r="C622"/>
  <c i="37" r="D622" s="1"/>
  <c i="37" r="C621"/>
  <c i="37" r="D621" s="1"/>
  <c i="37" r="C620"/>
  <c i="37" r="D620" s="1"/>
  <c i="37" r="C619"/>
  <c i="37" r="D619" s="1"/>
  <c i="37" r="C618"/>
  <c i="37" r="D618" s="1"/>
  <c i="37" r="C617"/>
  <c i="37" r="D617" s="1"/>
  <c i="37" r="C616"/>
  <c i="37" r="D616" s="1"/>
  <c i="37" r="C615"/>
  <c i="37" r="D615" s="1"/>
  <c i="37" r="C614"/>
  <c i="37" r="D614" s="1"/>
  <c i="37" r="C613"/>
  <c i="37" r="D613" s="1"/>
  <c i="37" r="C612"/>
  <c i="37" r="D612" s="1"/>
  <c i="37" r="C611"/>
  <c i="37" r="D611" s="1"/>
  <c i="37" r="C610"/>
  <c i="37" r="D610" s="1"/>
  <c i="37" r="C609"/>
  <c i="37" r="D609" s="1"/>
  <c i="37" r="C608"/>
  <c i="37" r="D608" s="1"/>
  <c i="37" r="C607"/>
  <c i="37" r="D607" s="1"/>
  <c i="37" r="C606"/>
  <c i="37" r="D606" s="1"/>
  <c i="37" r="C605"/>
  <c i="37" r="D605" s="1"/>
  <c i="37" r="C604"/>
  <c i="37" r="D604" s="1"/>
  <c i="37" r="C603"/>
  <c i="37" r="D603" s="1"/>
  <c i="37" r="C602"/>
  <c i="37" r="D602" s="1"/>
  <c i="37" r="C601"/>
  <c i="37" r="D601" s="1"/>
  <c i="37" r="C600"/>
  <c i="37" r="D600" s="1"/>
  <c i="37" r="C599"/>
  <c i="37" r="D599" s="1"/>
  <c i="37" r="C598"/>
  <c i="37" r="D598" s="1"/>
  <c i="37" r="C597"/>
  <c i="37" r="D597" s="1"/>
  <c i="37" r="C596"/>
  <c i="37" r="D596" s="1"/>
  <c i="37" r="C595"/>
  <c i="37" r="D595" s="1"/>
  <c i="37" r="C594"/>
  <c i="37" r="D594" s="1"/>
  <c i="37" r="C593"/>
  <c i="37" r="D593" s="1"/>
  <c i="37" r="C592"/>
  <c i="37" r="D592" s="1"/>
  <c i="37" r="C591"/>
  <c i="37" r="D591" s="1"/>
  <c i="37" r="C590"/>
  <c i="37" r="D590" s="1"/>
  <c i="37" r="C589"/>
  <c i="37" r="D589" s="1"/>
  <c i="37" r="C588"/>
  <c i="37" r="D588" s="1"/>
  <c i="37" r="C587"/>
  <c i="37" r="D587" s="1"/>
  <c i="37" r="C586"/>
  <c i="37" r="D586" s="1"/>
  <c i="37" r="C585"/>
  <c i="37" r="D585" s="1"/>
  <c i="37" r="C584"/>
  <c i="37" r="D584" s="1"/>
  <c i="37" r="C583"/>
  <c i="37" r="D583" s="1"/>
  <c i="37" r="C582"/>
  <c i="37" r="D582" s="1"/>
  <c i="37" r="C581"/>
  <c i="37" r="D581" s="1"/>
  <c i="37" r="C580"/>
  <c i="37" r="D580" s="1"/>
  <c i="37" r="C579"/>
  <c i="37" r="D579" s="1"/>
  <c i="37" r="C578"/>
  <c i="37" r="D578" s="1"/>
  <c i="37" r="C577"/>
  <c i="37" r="D577" s="1"/>
  <c i="37" r="C576"/>
  <c i="37" r="D576" s="1"/>
  <c i="37" r="C575"/>
  <c i="37" r="D575" s="1"/>
  <c i="37" r="C574"/>
  <c i="37" r="D574" s="1"/>
  <c i="37" r="C573"/>
  <c i="37" r="D573" s="1"/>
  <c i="37" r="C572"/>
  <c i="37" r="D572" s="1"/>
  <c i="37" r="C571"/>
  <c i="37" r="D571" s="1"/>
  <c i="37" r="C570"/>
  <c i="37" r="D570" s="1"/>
  <c i="37" r="C569"/>
  <c i="37" r="D569" s="1"/>
  <c i="37" r="C568"/>
  <c i="37" r="D568" s="1"/>
  <c i="37" r="C567"/>
  <c i="37" r="D567" s="1"/>
  <c i="37" r="C566"/>
  <c i="37" r="D566" s="1"/>
  <c i="37" r="C565"/>
  <c i="37" r="D565" s="1"/>
  <c i="37" r="C564"/>
  <c i="37" r="D564" s="1"/>
  <c i="37" r="C563"/>
  <c i="37" r="D563" s="1"/>
  <c i="37" r="C562"/>
  <c i="37" r="D562" s="1"/>
  <c i="37" r="C561"/>
  <c i="37" r="D561" s="1"/>
  <c i="37" r="C560"/>
  <c i="37" r="D560" s="1"/>
  <c i="37" r="C559"/>
  <c i="37" r="D559" s="1"/>
  <c i="37" r="C558"/>
  <c i="37" r="D558" s="1"/>
  <c i="37" r="C557"/>
  <c i="37" r="D557" s="1"/>
  <c i="37" r="C556"/>
  <c i="37" r="D556" s="1"/>
  <c i="37" r="C555"/>
  <c i="37" r="D555" s="1"/>
  <c i="37" r="C554"/>
  <c i="37" r="D554" s="1"/>
  <c i="37" r="C553"/>
  <c i="37" r="D553" s="1"/>
  <c i="37" r="C552"/>
  <c i="37" r="D552" s="1"/>
  <c i="37" r="C551"/>
  <c i="37" r="D551" s="1"/>
  <c i="37" r="C550"/>
  <c i="37" r="D550" s="1"/>
  <c i="37" r="C549"/>
  <c i="37" r="D549" s="1"/>
  <c i="37" r="C548"/>
  <c i="37" r="D548" s="1"/>
  <c i="37" r="C547"/>
  <c i="37" r="D547" s="1"/>
  <c i="37" r="C546"/>
  <c i="37" r="D546" s="1"/>
  <c i="37" r="C545"/>
  <c i="37" r="D545" s="1"/>
  <c i="37" r="C544"/>
  <c i="37" r="D544" s="1"/>
  <c i="37" r="C543"/>
  <c i="37" r="D543" s="1"/>
  <c i="37" r="C542"/>
  <c i="37" r="D542" s="1"/>
  <c i="37" r="C541"/>
  <c i="37" r="D541" s="1"/>
  <c i="37" r="C540"/>
  <c i="37" r="D540" s="1"/>
  <c i="37" r="C539"/>
  <c i="37" r="D539" s="1"/>
  <c i="37" r="C538"/>
  <c i="37" r="D538" s="1"/>
  <c i="37" r="C537"/>
  <c i="37" r="D537" s="1"/>
  <c i="37" r="C536"/>
  <c i="37" r="D536" s="1"/>
  <c i="37" r="C535"/>
  <c i="37" r="D535" s="1"/>
  <c i="37" r="C534"/>
  <c i="37" r="D534" s="1"/>
  <c i="37" r="C533"/>
  <c i="37" r="D533" s="1"/>
  <c i="37" r="C532"/>
  <c i="37" r="D532" s="1"/>
  <c i="37" r="C531"/>
  <c i="37" r="D531" s="1"/>
  <c i="37" r="C530"/>
  <c i="37" r="D530" s="1"/>
  <c i="37" r="C529"/>
  <c i="37" r="D529" s="1"/>
  <c i="37" r="C528"/>
  <c i="37" r="D528" s="1"/>
  <c i="37" r="C527"/>
  <c i="37" r="D527" s="1"/>
  <c i="37" r="C526"/>
  <c i="37" r="D526" s="1"/>
  <c i="37" r="C525"/>
  <c i="37" r="D525" s="1"/>
  <c i="37" r="C524"/>
  <c i="37" r="D524" s="1"/>
  <c i="37" r="C523"/>
  <c i="37" r="D523" s="1"/>
  <c i="37" r="C522"/>
  <c i="37" r="D522" s="1"/>
  <c i="37" r="C521"/>
  <c i="37" r="D521" s="1"/>
  <c i="37" r="C520"/>
  <c i="37" r="D520" s="1"/>
  <c i="37" r="C519"/>
  <c i="37" r="D519" s="1"/>
  <c i="37" r="C518"/>
  <c i="37" r="D518" s="1"/>
  <c i="37" r="C517"/>
  <c i="37" r="D517" s="1"/>
  <c i="37" r="C516"/>
  <c i="37" r="D516" s="1"/>
  <c i="37" r="C515"/>
  <c i="37" r="D515" s="1"/>
  <c i="37" r="C514"/>
  <c i="37" r="D514" s="1"/>
  <c i="37" r="C513"/>
  <c i="37" r="D513" s="1"/>
  <c i="37" r="C512"/>
  <c i="37" r="D512" s="1"/>
  <c i="37" r="C511"/>
  <c i="37" r="D511" s="1"/>
  <c i="37" r="C510"/>
  <c i="37" r="D510" s="1"/>
  <c i="37" r="C509"/>
  <c i="37" r="D509" s="1"/>
  <c i="37" r="C508"/>
  <c i="37" r="D508" s="1"/>
  <c i="37" r="C507"/>
  <c i="37" r="D507" s="1"/>
  <c i="37" r="C506"/>
  <c i="37" r="D506" s="1"/>
  <c i="37" r="C505"/>
  <c i="37" r="D505" s="1"/>
  <c i="37" r="C504"/>
  <c i="37" r="D504" s="1"/>
  <c i="37" r="C503"/>
  <c i="37" r="D503" s="1"/>
  <c i="37" r="C502"/>
  <c i="37" r="D502" s="1"/>
  <c i="37" r="C501"/>
  <c i="37" r="D501" s="1"/>
  <c i="37" r="C500"/>
  <c i="37" r="D500" s="1"/>
  <c i="37" r="C499"/>
  <c i="37" r="D499" s="1"/>
  <c i="37" r="C498"/>
  <c i="37" r="D498" s="1"/>
  <c i="37" r="C497"/>
  <c i="37" r="D497" s="1"/>
  <c i="37" r="C496"/>
  <c i="37" r="D496" s="1"/>
  <c i="37" r="C495"/>
  <c i="37" r="D495" s="1"/>
  <c i="37" r="C494"/>
  <c i="37" r="D494" s="1"/>
  <c i="37" r="C493"/>
  <c i="37" r="D493" s="1"/>
  <c i="37" r="C492"/>
  <c i="37" r="D492" s="1"/>
  <c i="37" r="C491"/>
  <c i="37" r="D491" s="1"/>
  <c i="37" r="C490"/>
  <c i="37" r="D490" s="1"/>
  <c i="37" r="C489"/>
  <c i="37" r="D489" s="1"/>
  <c i="37" r="C488"/>
  <c i="37" r="D488" s="1"/>
  <c i="37" r="C487"/>
  <c i="37" r="D487" s="1"/>
  <c i="37" r="C486"/>
  <c i="37" r="D486" s="1"/>
  <c i="37" r="C485"/>
  <c i="37" r="D485" s="1"/>
  <c i="37" r="C484"/>
  <c i="37" r="D484" s="1"/>
  <c i="37" r="C483"/>
  <c i="37" r="D483" s="1"/>
  <c i="37" r="C482"/>
  <c i="37" r="D482" s="1"/>
  <c i="37" r="C481"/>
  <c i="37" r="D481" s="1"/>
  <c i="37" r="C480"/>
  <c i="37" r="D480" s="1"/>
  <c i="37" r="C479"/>
  <c i="37" r="D479" s="1"/>
  <c i="37" r="C478"/>
  <c i="37" r="D478" s="1"/>
  <c i="37" r="C477"/>
  <c i="37" r="D477" s="1"/>
  <c i="37" r="C476"/>
  <c i="37" r="D476" s="1"/>
  <c i="37" r="C475"/>
  <c i="37" r="D475" s="1"/>
  <c i="37" r="C474"/>
  <c i="37" r="D474" s="1"/>
  <c i="37" r="C473"/>
  <c i="37" r="D473" s="1"/>
  <c i="37" r="C472"/>
  <c i="37" r="D472" s="1"/>
  <c i="37" r="C471"/>
  <c i="37" r="D471" s="1"/>
  <c i="37" r="C470"/>
  <c i="37" r="D470" s="1"/>
  <c i="37" r="C469"/>
  <c i="37" r="D469" s="1"/>
  <c i="37" r="C468"/>
  <c i="37" r="D468" s="1"/>
  <c i="37" r="C467"/>
  <c i="37" r="D467" s="1"/>
  <c i="37" r="C466"/>
  <c i="37" r="D466" s="1"/>
  <c i="37" r="C465"/>
  <c i="37" r="D465" s="1"/>
  <c i="37" r="C464"/>
  <c i="37" r="D464" s="1"/>
  <c i="37" r="C463"/>
  <c i="37" r="D463" s="1"/>
  <c i="37" r="C462"/>
  <c i="37" r="D462" s="1"/>
  <c i="37" r="C461"/>
  <c i="37" r="D461" s="1"/>
  <c i="37" r="C460"/>
  <c i="37" r="D460" s="1"/>
  <c i="37" r="C459"/>
  <c i="37" r="D459" s="1"/>
  <c i="37" r="C458"/>
  <c i="37" r="D458" s="1"/>
  <c i="37" r="C457"/>
  <c i="37" r="D457" s="1"/>
  <c i="37" r="C456"/>
  <c i="37" r="D456" s="1"/>
  <c i="37" r="C455"/>
  <c i="37" r="D455" s="1"/>
  <c i="37" r="C454"/>
  <c i="37" r="D454" s="1"/>
  <c i="37" r="C453"/>
  <c i="37" r="D453" s="1"/>
  <c i="37" r="C452"/>
  <c i="37" r="D452" s="1"/>
  <c i="37" r="C451"/>
  <c i="37" r="D451" s="1"/>
  <c i="37" r="C450"/>
  <c i="37" r="D450" s="1"/>
  <c i="37" r="C449"/>
  <c i="37" r="D449" s="1"/>
  <c i="37" r="C448"/>
  <c i="37" r="D448" s="1"/>
  <c i="37" r="C447"/>
  <c i="37" r="D447" s="1"/>
  <c i="37" r="C446"/>
  <c i="37" r="D446" s="1"/>
  <c i="37" r="C445"/>
  <c i="37" r="D445" s="1"/>
  <c i="37" r="C444"/>
  <c i="37" r="D444" s="1"/>
  <c i="37" r="C443"/>
  <c i="37" r="D443" s="1"/>
  <c i="37" r="C442"/>
  <c i="37" r="D442" s="1"/>
  <c i="37" r="C441"/>
  <c i="37" r="D441" s="1"/>
  <c i="37" r="C440"/>
  <c i="37" r="D440" s="1"/>
  <c i="37" r="C439"/>
  <c i="37" r="D439" s="1"/>
  <c i="37" r="C438"/>
  <c i="37" r="D438" s="1"/>
  <c i="37" r="C437"/>
  <c i="37" r="D437" s="1"/>
  <c i="37" r="C436"/>
  <c i="37" r="D436" s="1"/>
  <c i="37" r="C435"/>
  <c i="37" r="D435" s="1"/>
  <c i="37" r="C434"/>
  <c i="37" r="D434" s="1"/>
  <c i="37" r="C433"/>
  <c i="37" r="D433" s="1"/>
  <c i="37" r="C432"/>
  <c i="37" r="D432" s="1"/>
  <c i="37" r="C431"/>
  <c i="37" r="D431" s="1"/>
  <c i="37" r="C430"/>
  <c i="37" r="D430" s="1"/>
  <c i="37" r="C429"/>
  <c i="37" r="D429" s="1"/>
  <c i="37" r="C428"/>
  <c i="37" r="D428" s="1"/>
  <c i="37" r="C427"/>
  <c i="37" r="D427" s="1"/>
  <c i="37" r="C426"/>
  <c i="37" r="D426" s="1"/>
  <c i="37" r="C425"/>
  <c i="37" r="D425" s="1"/>
  <c i="37" r="C424"/>
  <c i="37" r="D424" s="1"/>
  <c i="37" r="C423"/>
  <c i="37" r="D423" s="1"/>
  <c i="37" r="C422"/>
  <c i="37" r="D422" s="1"/>
  <c i="37" r="C421"/>
  <c i="37" r="D421" s="1"/>
  <c i="37" r="C420"/>
  <c i="37" r="D420" s="1"/>
  <c i="37" r="C419"/>
  <c i="37" r="D419" s="1"/>
  <c i="37" r="C418"/>
  <c i="37" r="D418" s="1"/>
  <c i="37" r="C417"/>
  <c i="37" r="D417" s="1"/>
  <c i="37" r="C416"/>
  <c i="37" r="D416" s="1"/>
  <c i="37" r="C415"/>
  <c i="37" r="D415" s="1"/>
  <c i="37" r="C414"/>
  <c i="37" r="D414" s="1"/>
  <c i="37" r="C413"/>
  <c i="37" r="D413" s="1"/>
  <c i="37" r="C412"/>
  <c i="37" r="D412" s="1"/>
  <c i="37" r="C411"/>
  <c i="37" r="D411" s="1"/>
  <c i="37" r="C410"/>
  <c i="37" r="D410" s="1"/>
  <c i="37" r="C409"/>
  <c i="37" r="D409" s="1"/>
  <c i="37" r="C408"/>
  <c i="37" r="D408" s="1"/>
  <c i="37" r="C407"/>
  <c i="37" r="D407" s="1"/>
  <c i="37" r="C406"/>
  <c i="37" r="D406" s="1"/>
  <c i="37" r="C405"/>
  <c i="37" r="D405" s="1"/>
  <c i="37" r="C404"/>
  <c i="37" r="D404" s="1"/>
  <c i="37" r="C403"/>
  <c i="37" r="D403" s="1"/>
  <c i="37" r="C402"/>
  <c i="37" r="D402" s="1"/>
  <c i="37" r="C401"/>
  <c i="37" r="D401" s="1"/>
  <c i="37" r="C400"/>
  <c i="37" r="D400" s="1"/>
  <c i="37" r="C399"/>
  <c i="37" r="D399" s="1"/>
  <c i="37" r="C398"/>
  <c i="37" r="D398" s="1"/>
  <c i="37" r="C397"/>
  <c i="37" r="D397" s="1"/>
  <c i="37" r="C396"/>
  <c i="37" r="D396" s="1"/>
  <c i="37" r="C395"/>
  <c i="37" r="D395" s="1"/>
  <c i="37" r="C394"/>
  <c i="37" r="D394" s="1"/>
  <c i="37" r="C393"/>
  <c i="37" r="D393" s="1"/>
  <c i="37" r="C392"/>
  <c i="37" r="D392" s="1"/>
  <c i="37" r="C391"/>
  <c i="37" r="D391" s="1"/>
  <c i="37" r="C390"/>
  <c i="37" r="D390" s="1"/>
  <c i="37" r="C389"/>
  <c i="37" r="D389" s="1"/>
  <c i="37" r="C388"/>
  <c i="37" r="D388" s="1"/>
  <c i="37" r="C387"/>
  <c i="37" r="D387" s="1"/>
  <c i="37" r="C386"/>
  <c i="37" r="D386" s="1"/>
  <c i="37" r="C385"/>
  <c i="37" r="D385" s="1"/>
  <c i="37" r="C384"/>
  <c i="37" r="D384" s="1"/>
  <c i="37" r="C383"/>
  <c i="37" r="D383" s="1"/>
  <c i="37" r="C382"/>
  <c i="37" r="D382" s="1"/>
  <c i="37" r="C381"/>
  <c i="37" r="D381" s="1"/>
  <c i="37" r="C380"/>
  <c i="37" r="D380" s="1"/>
  <c i="37" r="C379"/>
  <c i="37" r="D379" s="1"/>
  <c i="37" r="C378"/>
  <c i="37" r="D378" s="1"/>
  <c i="37" r="C377"/>
  <c i="37" r="D377" s="1"/>
  <c i="37" r="C376"/>
  <c i="37" r="D376" s="1"/>
  <c i="37" r="C375"/>
  <c i="37" r="D375" s="1"/>
  <c i="37" r="C374"/>
  <c i="37" r="D374" s="1"/>
  <c i="37" r="C373"/>
  <c i="37" r="D373" s="1"/>
  <c i="37" r="C372"/>
  <c i="37" r="D372" s="1"/>
  <c i="37" r="C371"/>
  <c i="37" r="D371" s="1"/>
  <c i="37" r="C370"/>
  <c i="37" r="D370" s="1"/>
  <c i="37" r="C369"/>
  <c i="37" r="D369" s="1"/>
  <c i="37" r="C368"/>
  <c i="37" r="D368" s="1"/>
  <c i="37" r="C367"/>
  <c i="37" r="D367" s="1"/>
  <c i="37" r="C366"/>
  <c i="37" r="D366" s="1"/>
  <c i="37" r="C365"/>
  <c i="37" r="D365" s="1"/>
  <c i="37" r="C364"/>
  <c i="37" r="D364" s="1"/>
  <c i="37" r="C363"/>
  <c i="37" r="D363" s="1"/>
  <c i="37" r="C362"/>
  <c i="37" r="D362" s="1"/>
  <c i="37" r="C361"/>
  <c i="37" r="D361" s="1"/>
  <c i="37" r="C360"/>
  <c i="37" r="D360" s="1"/>
  <c i="37" r="C359"/>
  <c i="37" r="D359" s="1"/>
  <c i="37" r="C358"/>
  <c i="37" r="D358" s="1"/>
  <c i="37" r="C357"/>
  <c i="37" r="D357" s="1"/>
  <c i="37" r="C356"/>
  <c i="37" r="D356" s="1"/>
  <c i="37" r="C355"/>
  <c i="37" r="D355" s="1"/>
  <c i="37" r="C354"/>
  <c i="37" r="D354" s="1"/>
  <c i="37" r="C353"/>
  <c i="37" r="D353" s="1"/>
  <c i="37" r="C352"/>
  <c i="37" r="D352" s="1"/>
  <c i="37" r="C351"/>
  <c i="37" r="D351" s="1"/>
  <c i="37" r="C350"/>
  <c i="37" r="D350" s="1"/>
  <c i="37" r="C349"/>
  <c i="37" r="D349" s="1"/>
  <c i="37" r="C348"/>
  <c i="37" r="D348" s="1"/>
  <c i="37" r="C347"/>
  <c i="37" r="D347" s="1"/>
  <c i="37" r="C346"/>
  <c i="37" r="D346" s="1"/>
  <c i="37" r="C345"/>
  <c i="37" r="D345" s="1"/>
  <c i="37" r="C344"/>
  <c i="37" r="D344" s="1"/>
  <c i="37" r="C343"/>
  <c i="37" r="D343" s="1"/>
  <c i="37" r="C342"/>
  <c i="37" r="D342" s="1"/>
  <c i="37" r="C341"/>
  <c i="37" r="D341" s="1"/>
  <c i="37" r="C340"/>
  <c i="37" r="D340" s="1"/>
  <c i="37" r="C339"/>
  <c i="37" r="D339" s="1"/>
  <c i="37" r="C338"/>
  <c i="37" r="D338" s="1"/>
  <c i="37" r="C337"/>
  <c i="37" r="D337" s="1"/>
  <c i="37" r="C336"/>
  <c i="37" r="D336" s="1"/>
  <c i="37" r="C335"/>
  <c i="37" r="D335" s="1"/>
  <c i="37" r="C334"/>
  <c i="37" r="D334" s="1"/>
  <c i="37" r="C333"/>
  <c i="37" r="D333" s="1"/>
  <c i="37" r="C332"/>
  <c i="37" r="D332" s="1"/>
  <c i="37" r="C331"/>
  <c i="37" r="D331" s="1"/>
  <c i="37" r="C330"/>
  <c i="37" r="D330" s="1"/>
  <c i="37" r="C329"/>
  <c i="37" r="D329" s="1"/>
  <c i="37" r="C328"/>
  <c i="37" r="D328" s="1"/>
  <c i="37" r="C327"/>
  <c i="37" r="D327" s="1"/>
  <c i="37" r="C326"/>
  <c i="37" r="D326" s="1"/>
  <c i="37" r="C325"/>
  <c i="37" r="D325" s="1"/>
  <c i="37" r="C324"/>
  <c i="37" r="D324" s="1"/>
  <c i="37" r="C323"/>
  <c i="37" r="D323" s="1"/>
  <c i="37" r="C322"/>
  <c i="37" r="D322" s="1"/>
  <c i="37" r="C321"/>
  <c i="37" r="D321" s="1"/>
  <c i="37" r="C320"/>
  <c i="37" r="D320" s="1"/>
  <c i="37" r="C319"/>
  <c i="37" r="D319" s="1"/>
  <c i="37" r="C318"/>
  <c i="37" r="D318" s="1"/>
  <c i="37" r="C317"/>
  <c i="37" r="D317" s="1"/>
  <c i="37" r="C316"/>
  <c i="37" r="D316" s="1"/>
  <c i="37" r="C315"/>
  <c i="37" r="D315" s="1"/>
  <c i="37" r="C314"/>
  <c i="37" r="D314" s="1"/>
  <c i="37" r="C313"/>
  <c i="37" r="D313" s="1"/>
  <c i="37" r="C312"/>
  <c i="37" r="D312" s="1"/>
  <c i="37" r="C311"/>
  <c i="37" r="D311" s="1"/>
  <c i="37" r="C310"/>
  <c i="37" r="D310" s="1"/>
  <c i="37" r="C309"/>
  <c i="37" r="D309" s="1"/>
  <c i="37" r="C308"/>
  <c i="37" r="D308" s="1"/>
  <c i="37" r="C307"/>
  <c i="37" r="D307" s="1"/>
  <c i="37" r="C306"/>
  <c i="37" r="D306" s="1"/>
  <c i="37" r="C305"/>
  <c i="37" r="D305" s="1"/>
  <c i="37" r="C304"/>
  <c i="37" r="D304" s="1"/>
  <c i="37" r="C303"/>
  <c i="37" r="D303" s="1"/>
  <c i="37" r="C302"/>
  <c i="37" r="D302" s="1"/>
  <c i="37" r="C301"/>
  <c i="37" r="D301" s="1"/>
  <c i="37" r="C300"/>
  <c i="37" r="D300" s="1"/>
  <c i="37" r="C299"/>
  <c i="37" r="D299" s="1"/>
  <c i="37" r="C298"/>
  <c i="37" r="D298" s="1"/>
  <c i="37" r="C297"/>
  <c i="37" r="D297" s="1"/>
  <c i="37" r="C296"/>
  <c i="37" r="D296" s="1"/>
  <c i="37" r="C295"/>
  <c i="37" r="D295" s="1"/>
  <c i="37" r="C294"/>
  <c i="37" r="D294" s="1"/>
  <c i="37" r="C293"/>
  <c i="37" r="D293" s="1"/>
  <c i="37" r="C292"/>
  <c i="37" r="D292" s="1"/>
  <c i="37" r="C291"/>
  <c i="37" r="D291" s="1"/>
  <c i="37" r="C290"/>
  <c i="37" r="D290" s="1"/>
  <c i="37" r="C289"/>
  <c i="37" r="D289" s="1"/>
  <c i="37" r="C288"/>
  <c i="37" r="D288" s="1"/>
  <c i="37" r="C287"/>
  <c i="37" r="D287" s="1"/>
  <c i="37" r="C286"/>
  <c i="37" r="D286" s="1"/>
  <c i="37" r="C285"/>
  <c i="37" r="D285" s="1"/>
  <c i="37" r="C284"/>
  <c i="37" r="D284" s="1"/>
  <c i="37" r="C283"/>
  <c i="37" r="D283" s="1"/>
  <c i="37" r="C282"/>
  <c i="37" r="D282" s="1"/>
  <c i="37" r="C281"/>
  <c i="37" r="D281" s="1"/>
  <c i="37" r="C280"/>
  <c i="37" r="D280" s="1"/>
  <c i="37" r="C279"/>
  <c i="37" r="D279" s="1"/>
  <c i="37" r="C278"/>
  <c i="37" r="D278" s="1"/>
  <c i="37" r="C277"/>
  <c i="37" r="D277" s="1"/>
  <c i="37" r="C276"/>
  <c i="37" r="D276" s="1"/>
  <c i="37" r="C275"/>
  <c i="37" r="D275" s="1"/>
  <c i="37" r="C274"/>
  <c i="37" r="D274" s="1"/>
  <c i="37" r="C273"/>
  <c i="37" r="D273" s="1"/>
  <c i="37" r="C272"/>
  <c i="37" r="D272" s="1"/>
  <c i="37" r="C271"/>
  <c i="37" r="D271" s="1"/>
  <c i="37" r="C270"/>
  <c i="37" r="D270" s="1"/>
  <c i="37" r="C269"/>
  <c i="37" r="D269" s="1"/>
  <c i="37" r="C268"/>
  <c i="37" r="D268" s="1"/>
  <c i="37" r="C267"/>
  <c i="37" r="D267" s="1"/>
  <c i="37" r="C266"/>
  <c i="37" r="D266" s="1"/>
  <c i="37" r="C265"/>
  <c i="37" r="D265" s="1"/>
  <c i="37" r="C264"/>
  <c i="37" r="D264" s="1"/>
  <c i="37" r="C263"/>
  <c i="37" r="D263" s="1"/>
  <c i="37" r="C262"/>
  <c i="37" r="D262" s="1"/>
  <c i="37" r="C261"/>
  <c i="37" r="D261" s="1"/>
  <c i="37" r="C260"/>
  <c i="37" r="D260" s="1"/>
  <c i="37" r="C259"/>
  <c i="37" r="D259" s="1"/>
  <c i="37" r="C258"/>
  <c i="37" r="D258" s="1"/>
  <c i="37" r="C257"/>
  <c i="37" r="D257" s="1"/>
  <c i="37" r="C256"/>
  <c i="37" r="D256" s="1"/>
  <c i="37" r="C255"/>
  <c i="37" r="D255" s="1"/>
  <c i="37" r="C254"/>
  <c i="37" r="D254" s="1"/>
  <c i="37" r="C253"/>
  <c i="37" r="D253" s="1"/>
  <c i="37" r="C252"/>
  <c i="37" r="D252" s="1"/>
  <c i="37" r="C251"/>
  <c i="37" r="D251" s="1"/>
  <c i="37" r="C250"/>
  <c i="37" r="D250" s="1"/>
  <c i="37" r="C249"/>
  <c i="37" r="D249" s="1"/>
  <c i="37" r="C248"/>
  <c i="37" r="D248" s="1"/>
  <c i="37" r="C247"/>
  <c i="37" r="D247" s="1"/>
  <c i="37" r="C246"/>
  <c i="37" r="D246" s="1"/>
  <c i="37" r="C245"/>
  <c i="37" r="D245" s="1"/>
  <c i="37" r="C244"/>
  <c i="37" r="D244" s="1"/>
  <c i="37" r="C243"/>
  <c i="37" r="D243" s="1"/>
  <c i="37" r="C242"/>
  <c i="37" r="D242" s="1"/>
  <c i="37" r="C241"/>
  <c i="37" r="D241" s="1"/>
  <c i="37" r="C240"/>
  <c i="37" r="D240" s="1"/>
  <c i="37" r="C239"/>
  <c i="37" r="D239" s="1"/>
  <c i="37" r="C238"/>
  <c i="37" r="D238" s="1"/>
  <c i="37" r="C237"/>
  <c i="37" r="D237" s="1"/>
  <c i="37" r="C236"/>
  <c i="37" r="D236" s="1"/>
  <c i="37" r="C235"/>
  <c i="37" r="D235" s="1"/>
  <c i="37" r="C234"/>
  <c i="37" r="D234" s="1"/>
  <c i="37" r="C233"/>
  <c i="37" r="D233" s="1"/>
  <c i="37" r="C232"/>
  <c i="37" r="D232" s="1"/>
  <c i="37" r="F231"/>
  <c i="37" r="C231"/>
  <c i="37" r="D231" s="1"/>
  <c i="37" r="F230"/>
  <c i="37" r="C230"/>
  <c i="37" r="D230" s="1"/>
  <c i="37" r="F229"/>
  <c i="37" r="C229"/>
  <c i="37" r="D229" s="1"/>
  <c i="37" r="F228"/>
  <c i="37" r="C228"/>
  <c i="37" r="D228" s="1"/>
  <c i="37" r="F227"/>
  <c i="37" r="C227"/>
  <c i="37" r="D227" s="1"/>
  <c i="37" r="F226"/>
  <c i="37" r="C226"/>
  <c i="37" r="D226" s="1"/>
  <c i="37" r="F225"/>
  <c i="37" r="C225"/>
  <c i="37" r="D225" s="1"/>
  <c i="37" r="C224"/>
  <c i="37" r="D224" s="1"/>
  <c i="37" r="F223"/>
  <c i="37" r="C223"/>
  <c i="37" r="D223" s="1"/>
  <c i="37" r="F222"/>
  <c i="37" r="C222"/>
  <c i="37" r="D222" s="1"/>
  <c i="37" r="F221"/>
  <c i="37" r="C221"/>
  <c i="37" r="D221" s="1"/>
  <c i="37" r="F220"/>
  <c i="37" r="C220"/>
  <c i="37" r="D220" s="1"/>
  <c i="37" r="F219"/>
  <c i="37" r="C219"/>
  <c i="37" r="D219" s="1"/>
  <c i="37" r="F218"/>
  <c i="37" r="C218"/>
  <c i="37" r="D218" s="1"/>
  <c i="37" r="C217"/>
  <c i="37" r="D217" s="1"/>
  <c i="37" r="C216"/>
  <c i="37" r="D216" s="1"/>
  <c i="37" r="C215"/>
  <c i="37" r="D215" s="1"/>
  <c i="37" r="F214"/>
  <c i="37" r="C214"/>
  <c i="37" r="D214" s="1"/>
  <c i="37" r="F213"/>
  <c i="37" r="C213"/>
  <c i="37" r="D213" s="1"/>
  <c i="37" r="F212"/>
  <c i="37" r="C212"/>
  <c i="37" r="D212" s="1"/>
  <c i="37" r="F211"/>
  <c i="37" r="C211"/>
  <c i="37" r="D211" s="1"/>
  <c i="37" r="F210"/>
  <c i="37" r="C210"/>
  <c i="37" r="D210" s="1"/>
  <c i="37" r="F209"/>
  <c i="37" r="C209"/>
  <c i="37" r="D209" s="1"/>
  <c i="37" r="F208"/>
  <c i="37" r="C208"/>
  <c i="37" r="D208" s="1"/>
  <c i="37" r="F207"/>
  <c i="37" r="C207"/>
  <c i="37" r="D207" s="1"/>
  <c i="37" r="F206"/>
  <c i="37" r="C206"/>
  <c i="37" r="D206" s="1"/>
  <c i="37" r="F205"/>
  <c i="37" r="C205"/>
  <c i="37" r="D205" s="1"/>
  <c i="37" r="F204"/>
  <c i="37" r="C204"/>
  <c i="37" r="D204" s="1"/>
  <c i="37" r="C203"/>
  <c i="37" r="D203" s="1"/>
  <c i="37" r="F202"/>
  <c i="37" r="C202"/>
  <c i="37" r="D202" s="1"/>
  <c i="37" r="F201"/>
  <c i="37" r="C201"/>
  <c i="37" r="D201" s="1"/>
  <c i="37" r="F200"/>
  <c i="37" r="C200"/>
  <c i="37" r="D200" s="1"/>
  <c i="37" r="F199"/>
  <c i="37" r="C199"/>
  <c i="37" r="D199" s="1"/>
  <c i="37" r="F198"/>
  <c i="37" r="C198"/>
  <c i="37" r="D198" s="1"/>
  <c i="37" r="F197"/>
  <c i="37" r="C197"/>
  <c i="37" r="D197" s="1"/>
  <c i="37" r="F196"/>
  <c i="37" r="C196"/>
  <c i="37" r="D196" s="1"/>
  <c i="37" r="C195"/>
  <c i="37" r="D195" s="1"/>
  <c i="37" r="C194"/>
  <c i="37" r="D194" s="1"/>
  <c i="37" r="F193"/>
  <c i="37" r="C193"/>
  <c i="37" r="D193" s="1"/>
  <c i="37" r="F192"/>
  <c i="37" r="C192"/>
  <c i="37" r="D192" s="1"/>
  <c i="37" r="F191"/>
  <c i="37" r="C191"/>
  <c i="37" r="D191" s="1"/>
  <c i="37" r="C190"/>
  <c i="37" r="D190" s="1"/>
  <c i="37" r="F189"/>
  <c i="37" r="C189"/>
  <c i="37" r="D189" s="1"/>
  <c i="37" r="F188"/>
  <c i="37" r="C188"/>
  <c i="37" r="D188" s="1"/>
  <c i="37" r="F187"/>
  <c i="37" r="C187"/>
  <c i="37" r="D187" s="1"/>
  <c i="37" r="C186"/>
  <c i="37" r="D186" s="1"/>
  <c i="37" r="C185"/>
  <c i="37" r="D185" s="1"/>
  <c i="37" r="C184"/>
  <c i="37" r="D184" s="1"/>
  <c i="37" r="F183"/>
  <c i="37" r="C183"/>
  <c i="37" r="D183" s="1"/>
  <c i="37" r="F182"/>
  <c i="37" r="C182"/>
  <c i="37" r="D182" s="1"/>
  <c i="37" r="F181"/>
  <c i="37" r="C181"/>
  <c i="37" r="D181" s="1"/>
  <c i="37" r="F180"/>
  <c i="37" r="C180"/>
  <c i="37" r="D180" s="1"/>
  <c i="37" r="F179"/>
  <c i="37" r="C179"/>
  <c i="37" r="D179" s="1"/>
  <c i="37" r="C178"/>
  <c i="37" r="D178" s="1"/>
  <c i="37" r="F177"/>
  <c i="37" r="C177"/>
  <c i="37" r="D177" s="1"/>
  <c i="37" r="F176"/>
  <c i="37" r="C176"/>
  <c i="37" r="D176" s="1"/>
  <c i="37" r="F175"/>
  <c i="37" r="C175"/>
  <c i="37" r="D175" s="1"/>
  <c i="37" r="F174"/>
  <c i="37" r="C174"/>
  <c i="37" r="D174" s="1"/>
  <c i="37" r="F173"/>
  <c i="37" r="C173"/>
  <c i="37" r="D173" s="1"/>
  <c i="37" r="F172"/>
  <c i="37" r="C172"/>
  <c i="37" r="D172" s="1"/>
  <c i="37" r="C171"/>
  <c i="37" r="D171" s="1"/>
  <c i="37" r="F170"/>
  <c i="37" r="C170"/>
  <c i="37" r="D170" s="1"/>
  <c i="37" r="F169"/>
  <c i="37" r="C169"/>
  <c i="37" r="D169" s="1"/>
  <c i="37" r="F168"/>
  <c i="37" r="C168"/>
  <c i="37" r="D168" s="1"/>
  <c i="37" r="F167"/>
  <c i="37" r="C167"/>
  <c i="37" r="D167" s="1"/>
  <c i="37" r="F166"/>
  <c i="37" r="C166"/>
  <c i="37" r="D166" s="1"/>
  <c i="37" r="C165"/>
  <c i="37" r="D165" s="1"/>
  <c i="37" r="F164"/>
  <c i="37" r="C164"/>
  <c i="37" r="D164" s="1"/>
  <c i="37" r="F163"/>
  <c i="37" r="C163"/>
  <c i="37" r="D163" s="1"/>
  <c i="37" r="F162"/>
  <c i="37" r="C162"/>
  <c i="37" r="D162" s="1"/>
  <c i="37" r="F161"/>
  <c i="37" r="C161"/>
  <c i="37" r="D161" s="1"/>
  <c i="37" r="F160"/>
  <c i="37" r="C160"/>
  <c i="37" r="D160" s="1"/>
  <c i="37" r="C159"/>
  <c i="37" r="D159" s="1"/>
  <c i="37" r="F158"/>
  <c i="37" r="C158"/>
  <c i="37" r="D158" s="1"/>
  <c i="37" r="F157"/>
  <c i="37" r="C157"/>
  <c i="37" r="D157" s="1"/>
  <c i="37" r="F156"/>
  <c i="37" r="C156"/>
  <c i="37" r="D156" s="1"/>
  <c i="37" r="F155"/>
  <c i="37" r="C155"/>
  <c i="37" r="D155" s="1"/>
  <c i="37" r="F154"/>
  <c i="37" r="C154"/>
  <c i="37" r="D154" s="1"/>
  <c i="37" r="F153"/>
  <c i="37" r="C153"/>
  <c i="37" r="D153" s="1"/>
  <c i="37" r="F152"/>
  <c i="37" r="C152"/>
  <c i="37" r="D152" s="1"/>
  <c i="37" r="C151"/>
  <c i="37" r="D151" s="1"/>
  <c i="37" r="C150"/>
  <c i="37" r="D150" s="1"/>
  <c i="37" r="F149"/>
  <c i="37" r="C149"/>
  <c i="37" r="D149" s="1"/>
  <c i="37" r="F148"/>
  <c i="37" r="C148"/>
  <c i="37" r="D148" s="1"/>
  <c i="37" r="F147"/>
  <c i="37" r="C147"/>
  <c i="37" r="D147" s="1"/>
  <c i="37" r="C146"/>
  <c i="37" r="D146" s="1"/>
  <c i="37" r="F145"/>
  <c i="37" r="C145"/>
  <c i="37" r="D145" s="1"/>
  <c i="37" r="F144"/>
  <c i="37" r="C144"/>
  <c i="37" r="D144" s="1"/>
  <c i="37" r="F143"/>
  <c i="37" r="C143"/>
  <c i="37" r="D143" s="1"/>
  <c i="37" r="C142"/>
  <c i="37" r="D142" s="1"/>
  <c i="37" r="C141"/>
  <c i="37" r="D141" s="1"/>
  <c i="37" r="C140"/>
  <c i="37" r="D140" s="1"/>
  <c i="37" r="C139"/>
  <c i="37" r="D139" s="1"/>
  <c i="37" r="C138"/>
  <c i="37" r="D138" s="1"/>
  <c i="37" r="F137"/>
  <c i="37" r="C137"/>
  <c i="37" r="D137" s="1"/>
  <c i="37" r="F136"/>
  <c i="37" r="C136"/>
  <c i="37" r="D136" s="1"/>
  <c i="37" r="F135"/>
  <c i="37" r="C135"/>
  <c i="37" r="D135" s="1"/>
  <c i="37" r="F134"/>
  <c i="37" r="C134"/>
  <c i="37" r="D134" s="1"/>
  <c i="37" r="F133"/>
  <c i="37" r="C133"/>
  <c i="37" r="D133" s="1"/>
  <c i="37" r="C132"/>
  <c i="37" r="D132" s="1"/>
  <c i="37" r="F131"/>
  <c i="37" r="C131"/>
  <c i="37" r="D131" s="1"/>
  <c i="37" r="F130"/>
  <c i="37" r="C130"/>
  <c i="37" r="D130" s="1"/>
  <c i="37" r="F129"/>
  <c i="37" r="C129"/>
  <c i="37" r="D129" s="1"/>
  <c i="37" r="F128"/>
  <c i="37" r="C128"/>
  <c i="37" r="D128" s="1"/>
  <c i="37" r="C127"/>
  <c i="37" r="D127" s="1"/>
  <c i="37" r="F126"/>
  <c i="37" r="C126"/>
  <c i="37" r="D126" s="1"/>
  <c i="37" r="F125"/>
  <c i="37" r="C125"/>
  <c i="37" r="D125" s="1"/>
  <c i="37" r="F124"/>
  <c i="37" r="C124"/>
  <c i="37" r="D124" s="1"/>
  <c i="37" r="F123"/>
  <c i="37" r="C123"/>
  <c i="37" r="D123" s="1"/>
  <c i="37" r="F122"/>
  <c i="37" r="C122"/>
  <c i="37" r="D122" s="1"/>
  <c i="37" r="F121"/>
  <c i="37" r="C121"/>
  <c i="37" r="D121" s="1"/>
  <c i="37" r="F120"/>
  <c i="37" r="C120"/>
  <c i="37" r="D120" s="1"/>
  <c i="37" r="F119"/>
  <c i="37" r="C119"/>
  <c i="37" r="D119" s="1"/>
  <c i="37" r="F118"/>
  <c i="37" r="C118"/>
  <c i="37" r="D118" s="1"/>
  <c i="37" r="F117"/>
  <c i="37" r="C117"/>
  <c i="37" r="D117" s="1"/>
  <c i="37" r="F116"/>
  <c i="37" r="C116"/>
  <c i="37" r="D116" s="1"/>
  <c i="37" r="F115"/>
  <c i="37" r="C115"/>
  <c i="37" r="D115" s="1"/>
  <c i="37" r="F114"/>
  <c i="37" r="C114"/>
  <c i="37" r="D114" s="1"/>
  <c i="37" r="F113"/>
  <c i="37" r="C113"/>
  <c i="37" r="D113" s="1"/>
  <c i="37" r="F112"/>
  <c i="37" r="C112"/>
  <c i="37" r="D112" s="1"/>
  <c i="37" r="F111"/>
  <c i="37" r="C111"/>
  <c i="37" r="D111" s="1"/>
  <c i="37" r="F110"/>
  <c i="37" r="C110"/>
  <c i="37" r="D110" s="1"/>
  <c i="37" r="C109"/>
  <c i="37" r="D109" s="1"/>
  <c i="37" r="F108"/>
  <c i="37" r="C108"/>
  <c i="37" r="D108" s="1"/>
  <c i="37" r="C107"/>
  <c i="37" r="D107" s="1"/>
  <c i="37" r="F106"/>
  <c i="37" r="C106"/>
  <c i="37" r="D106" s="1"/>
  <c i="37" r="F105"/>
  <c i="37" r="C105"/>
  <c i="37" r="D105" s="1"/>
  <c i="37" r="F104"/>
  <c i="37" r="C104"/>
  <c i="37" r="D104" s="1"/>
  <c i="37" r="F103"/>
  <c i="37" r="C103"/>
  <c i="37" r="D103" s="1"/>
  <c i="37" r="C102"/>
  <c i="37" r="D102" s="1"/>
  <c i="37" r="F101"/>
  <c i="37" r="C101"/>
  <c i="37" r="D101" s="1"/>
  <c i="37" r="F100"/>
  <c i="37" r="C100"/>
  <c i="37" r="D100" s="1"/>
  <c i="37" r="F99"/>
  <c i="37" r="C99"/>
  <c i="37" r="D99" s="1"/>
  <c i="37" r="F98"/>
  <c i="37" r="C98"/>
  <c i="37" r="D98" s="1"/>
  <c i="37" r="F97"/>
  <c i="37" r="C97"/>
  <c i="37" r="D97" s="1"/>
  <c i="37" r="C96"/>
  <c i="37" r="D96" s="1"/>
  <c i="37" r="C95"/>
  <c i="37" r="D95" s="1"/>
  <c i="37" r="F94"/>
  <c i="37" r="C94"/>
  <c i="37" r="D94" s="1"/>
  <c i="37" r="F93"/>
  <c i="37" r="C93"/>
  <c i="37" r="D93" s="1"/>
  <c i="37" r="C92"/>
  <c i="37" r="D92" s="1"/>
  <c i="37" r="F91"/>
  <c i="37" r="C91"/>
  <c i="37" r="D91" s="1"/>
  <c i="37" r="F90"/>
  <c i="37" r="C90"/>
  <c i="37" r="D90" s="1"/>
  <c i="37" r="C89"/>
  <c i="37" r="D89" s="1"/>
  <c i="37" r="C88"/>
  <c i="37" r="D88" s="1"/>
  <c i="37" r="C87"/>
  <c i="37" r="D87" s="1"/>
  <c i="37" r="F86"/>
  <c i="37" r="C86"/>
  <c i="37" r="D86" s="1"/>
  <c i="37" r="F85"/>
  <c i="37" r="C85"/>
  <c i="37" r="D85" s="1"/>
  <c i="37" r="F84"/>
  <c i="37" r="C84"/>
  <c i="37" r="D84" s="1"/>
  <c i="37" r="F83"/>
  <c i="37" r="C83"/>
  <c i="37" r="D83" s="1"/>
  <c i="37" r="F82"/>
  <c i="37" r="C82"/>
  <c i="37" r="D82" s="1"/>
  <c i="37" r="F81"/>
  <c i="37" r="C81"/>
  <c i="37" r="D81" s="1"/>
  <c i="37" r="F80"/>
  <c i="37" r="C80"/>
  <c i="37" r="D80" s="1"/>
  <c i="37" r="F79"/>
  <c i="37" r="C79"/>
  <c i="37" r="D79" s="1"/>
  <c i="37" r="F78"/>
  <c i="37" r="C78"/>
  <c i="37" r="D78" s="1"/>
  <c i="37" r="C77"/>
  <c i="37" r="D77" s="1"/>
  <c i="37" r="F76"/>
  <c i="37" r="C76"/>
  <c i="37" r="D76" s="1"/>
  <c i="37" r="F75"/>
  <c i="37" r="C75"/>
  <c i="37" r="D75" s="1"/>
  <c i="37" r="F74"/>
  <c i="37" r="C74"/>
  <c i="37" r="D74" s="1"/>
  <c i="37" r="F73"/>
  <c i="37" r="C73"/>
  <c i="37" r="D73" s="1"/>
  <c i="37" r="F72"/>
  <c i="37" r="C72"/>
  <c i="37" r="D72" s="1"/>
  <c i="37" r="F71"/>
  <c i="37" r="C71"/>
  <c i="37" r="D71" s="1"/>
  <c i="37" r="F70"/>
  <c i="37" r="C70"/>
  <c i="37" r="D70" s="1"/>
  <c i="37" r="F69"/>
  <c i="37" r="C69"/>
  <c i="37" r="D69" s="1"/>
  <c i="37" r="F68"/>
  <c i="37" r="C68"/>
  <c i="37" r="D68" s="1"/>
  <c i="37" r="C67"/>
  <c i="37" r="D67" s="1"/>
  <c i="37" r="F66"/>
  <c i="37" r="C66"/>
  <c i="37" r="D66" s="1"/>
  <c i="37" r="F65"/>
  <c i="37" r="C65"/>
  <c i="37" r="D65" s="1"/>
  <c i="37" r="F64"/>
  <c i="37" r="C64"/>
  <c i="37" r="D64" s="1"/>
  <c i="37" r="F63"/>
  <c i="37" r="C63"/>
  <c i="37" r="D63" s="1"/>
  <c i="37" r="C62"/>
  <c i="37" r="D62" s="1"/>
  <c i="37" r="C61"/>
  <c i="37" r="D61" s="1"/>
  <c i="37" r="F60"/>
  <c i="37" r="C60"/>
  <c i="37" r="D60" s="1"/>
  <c i="37" r="F59"/>
  <c i="37" r="C59"/>
  <c i="37" r="D59" s="1"/>
  <c i="37" r="F58"/>
  <c i="37" r="C58"/>
  <c i="37" r="D58" s="1"/>
  <c i="37" r="F57"/>
  <c i="37" r="C57"/>
  <c i="37" r="D57" s="1"/>
  <c i="37" r="C56"/>
  <c i="37" r="D56" s="1"/>
  <c i="37" r="F55"/>
  <c i="37" r="C55"/>
  <c i="37" r="D55" s="1"/>
  <c i="37" r="F54"/>
  <c i="37" r="C54"/>
  <c i="37" r="D54" s="1"/>
  <c i="37" r="F53"/>
  <c i="37" r="C53"/>
  <c i="37" r="D53" s="1"/>
  <c i="37" r="F52"/>
  <c i="37" r="C52"/>
  <c i="37" r="D52" s="1"/>
  <c i="37" r="F51"/>
  <c i="37" r="C51"/>
  <c i="37" r="D51" s="1"/>
  <c i="37" r="F50"/>
  <c i="37" r="C50"/>
  <c i="37" r="D50" s="1"/>
  <c i="37" r="C49"/>
  <c i="37" r="D49" s="1"/>
  <c i="37" r="F48"/>
  <c i="37" r="C48"/>
  <c i="37" r="D48" s="1"/>
  <c i="37" r="F47"/>
  <c i="37" r="C47"/>
  <c i="37" r="D47" s="1"/>
  <c i="37" r="F46"/>
  <c i="37" r="C46"/>
  <c i="37" r="D46" s="1"/>
  <c i="37" r="C45"/>
  <c i="37" r="D45" s="1"/>
  <c i="37" r="F44"/>
  <c i="37" r="C44"/>
  <c i="37" r="D44" s="1"/>
  <c i="37" r="F43"/>
  <c i="37" r="C43"/>
  <c i="37" r="D43" s="1"/>
  <c i="37" r="F42"/>
  <c i="37" r="C42"/>
  <c i="37" r="D42" s="1"/>
  <c i="37" r="F41"/>
  <c i="37" r="C41"/>
  <c i="37" r="D41" s="1"/>
  <c i="37" r="F40"/>
  <c i="37" r="C40"/>
  <c i="37" r="D40" s="1"/>
  <c i="37" r="C39"/>
  <c i="37" r="D39" s="1"/>
  <c i="37" r="C38"/>
  <c i="37" r="D38" s="1"/>
  <c i="37" r="F37"/>
  <c i="37" r="C37"/>
  <c i="37" r="D37" s="1"/>
  <c i="37" r="F36"/>
  <c i="37" r="C36"/>
  <c i="37" r="D36" s="1"/>
  <c i="37" r="C35"/>
  <c i="37" r="D35" s="1"/>
  <c i="37" r="F34"/>
  <c i="37" r="C34"/>
  <c i="37" r="D34" s="1"/>
  <c i="37" r="F33"/>
  <c i="37" r="C33"/>
  <c i="37" r="D33" s="1"/>
  <c i="37" r="F32"/>
  <c i="37" r="C32"/>
  <c i="37" r="D32" s="1"/>
  <c i="37" r="F31"/>
  <c i="37" r="C31"/>
  <c i="37" r="D31" s="1"/>
  <c i="37" r="F30"/>
  <c i="37" r="C30"/>
  <c i="37" r="D30" s="1"/>
  <c i="37" r="F29"/>
  <c i="37" r="C29"/>
  <c i="37" r="D29" s="1"/>
  <c i="37" r="C28"/>
  <c i="37" r="D28" s="1"/>
  <c i="37" r="F27"/>
  <c i="37" r="C27"/>
  <c i="37" r="D27" s="1"/>
  <c i="37" r="F26"/>
  <c i="37" r="C26"/>
  <c i="37" r="D26" s="1"/>
  <c i="37" r="C25"/>
  <c i="37" r="D25" s="1"/>
  <c i="37" r="C24"/>
  <c i="37" r="D24" s="1"/>
  <c i="37" r="K23"/>
  <c i="37" r="G23"/>
  <c i="37" r="F23"/>
  <c i="37" r="C23"/>
  <c i="37" r="D23" s="1"/>
  <c i="37" r="K22"/>
  <c i="37" r="G22"/>
  <c i="37" r="F22"/>
  <c i="37" r="C22"/>
  <c i="37" r="D22" s="1"/>
  <c i="37" r="K21"/>
  <c i="37" r="G21"/>
  <c i="37" r="F21"/>
  <c i="37" r="C21"/>
  <c i="37" r="D21" s="1"/>
  <c i="37" r="K20"/>
  <c i="37" r="G20"/>
  <c i="37" r="F20"/>
  <c i="37" r="C20"/>
  <c i="37" r="D20" s="1"/>
  <c i="37" r="K19"/>
  <c i="37" r="G19"/>
  <c i="37" r="F19"/>
  <c i="37" r="C19"/>
  <c i="37" r="D19" s="1"/>
  <c i="37" r="K18"/>
  <c i="37" r="G18"/>
  <c i="37" r="F18"/>
  <c i="37" r="C18"/>
  <c i="37" r="D18" s="1"/>
  <c i="37" r="C17"/>
  <c i="37" r="D17" s="1"/>
  <c i="37" r="K16"/>
  <c i="37" r="G16"/>
  <c i="37" r="F16"/>
  <c i="37" r="C16"/>
  <c i="37" r="D16" s="1"/>
  <c i="37" r="K15"/>
  <c i="37" r="G15"/>
  <c i="37" r="F15"/>
  <c i="37" r="C15"/>
  <c i="37" r="D15" s="1"/>
  <c i="37" r="K14"/>
  <c i="37" r="G14"/>
  <c i="37" r="F14"/>
  <c i="37" r="C14"/>
  <c i="37" r="D14" s="1"/>
  <c i="37" r="K13"/>
  <c i="37" r="G13"/>
  <c i="37" r="F13"/>
  <c i="37" r="C13"/>
  <c i="37" r="D13" s="1"/>
  <c i="37" r="K12"/>
  <c i="37" r="G12"/>
  <c i="37" r="F12"/>
  <c i="37" r="C12"/>
  <c i="37" r="D12" s="1"/>
  <c i="37" r="K11"/>
  <c i="37" r="G11"/>
  <c i="37" r="F11"/>
  <c i="37" r="C11"/>
  <c i="37" r="D11" s="1"/>
  <c i="37" r="C10"/>
  <c i="37" r="D10" s="1"/>
  <c i="37" r="C9"/>
  <c i="37" r="D9" s="1"/>
  <c i="37" r="K8"/>
  <c i="37" r="G8"/>
  <c i="37" r="F8"/>
  <c i="37" r="K7"/>
  <c i="37" r="G7"/>
  <c i="37" r="F7"/>
  <c i="37" r="K6"/>
  <c i="37" r="F6"/>
  <c i="37" r="K5"/>
  <c i="37" r="F5"/>
  <c i="37" r="C4"/>
  <c i="37" r="D4" s="1"/>
  <c i="37" r="C2"/>
  <c i="37" r="D2" s="1"/>
  <c i="37" r="M24"/>
  <c i="37" l="1" r="D794"/>
  <c i="37" r="D767"/>
  <c i="37" r="H13"/>
  <c i="37" r="I13" s="1"/>
  <c i="37" r="L7"/>
  <c i="37" r="M7" s="1"/>
  <c i="37" r="H19"/>
  <c i="37" r="I19" s="1"/>
  <c i="37" r="H11"/>
  <c i="37" r="I11" s="1"/>
  <c i="37" r="H14"/>
  <c i="37" r="I14" s="1"/>
  <c i="37" r="L19"/>
  <c i="37" r="M19" s="1"/>
  <c i="37" r="L23"/>
  <c i="37" r="M23" s="1"/>
  <c i="37" r="L11"/>
  <c i="37" r="M11" s="1"/>
  <c i="37" r="L15"/>
  <c i="37" r="M15" s="1"/>
  <c i="37" r="L16"/>
  <c i="37" r="M16" s="1"/>
  <c i="37" r="H7"/>
  <c i="37" r="I7" s="1"/>
  <c i="37" r="H21"/>
  <c i="37" r="I21" s="1"/>
  <c i="37" r="H15"/>
  <c i="37" r="I15" s="1"/>
  <c i="37" r="H18"/>
  <c i="37" r="I18" s="1"/>
  <c i="37" r="L18"/>
  <c i="37" r="M18" s="1"/>
  <c i="37" r="L6"/>
  <c i="37" r="M6" s="1"/>
  <c i="37" r="H20"/>
  <c i="37" r="I20" s="1"/>
  <c i="37" r="H23"/>
  <c i="37" r="I23" s="1"/>
  <c i="37" r="L5"/>
  <c i="37" r="M5" s="1"/>
  <c i="37" r="H5"/>
  <c i="37" r="I5" s="1"/>
  <c i="37" r="L22"/>
  <c i="37" r="M22" s="1"/>
  <c i="37" r="L14"/>
  <c i="37" r="M14" s="1"/>
  <c i="37" r="H6"/>
  <c i="37" r="I6" s="1"/>
  <c i="37" r="L21"/>
  <c i="37" r="M21" s="1"/>
  <c i="37" r="H22"/>
  <c i="37" r="I22" s="1"/>
  <c i="37" r="L13"/>
  <c i="37" r="M13" s="1"/>
  <c i="37" r="H8"/>
  <c i="37" r="I8" s="1"/>
  <c i="37" r="L20"/>
  <c i="37" r="M20" s="1"/>
  <c i="37" r="L12"/>
  <c i="37" r="M12" s="1"/>
  <c i="37" r="H16"/>
  <c i="37" r="I16" s="1"/>
  <c i="37" r="L8"/>
  <c i="37" r="M8" s="1"/>
  <c i="37" r="H12"/>
  <c i="37" r="I12" s="1"/>
  <c i="166" l="1" r="R1"/>
  <c i="147" l="1" r="C61"/>
  <c i="147" r="D61"/>
  <c i="147" r="C62"/>
  <c i="147" r="D62"/>
  <c i="114" l="1" r="B5"/>
  <c i="115" r="B4"/>
  <c i="116" r="B4"/>
  <c i="116" l="1" r="A31"/>
  <c i="116" r="B31"/>
  <c i="116" r="A27"/>
  <c i="116" r="B27"/>
  <c i="116" r="A28"/>
  <c i="116" r="B28"/>
  <c i="116" r="A29"/>
  <c i="116" r="B29"/>
  <c i="116" r="A30"/>
  <c i="116" r="B30"/>
  <c i="116" r="A19"/>
  <c i="116" r="B19"/>
  <c i="116" r="A20"/>
  <c i="116" r="B20"/>
  <c i="116" r="A21"/>
  <c i="116" r="B21"/>
  <c i="116" r="A22"/>
  <c i="116" r="B22"/>
  <c i="116" r="A23"/>
  <c i="116" r="B23"/>
  <c i="116" r="A24"/>
  <c i="116" r="B24"/>
  <c i="116" r="A25"/>
  <c i="116" r="B25"/>
  <c i="116" r="A26"/>
  <c i="116" r="B26"/>
  <c i="116" r="A10"/>
  <c i="116" r="B10"/>
  <c i="116" r="A11"/>
  <c i="116" r="B11"/>
  <c i="116" r="A12"/>
  <c i="116" r="B12"/>
  <c i="116" r="A13"/>
  <c i="116" r="B13"/>
  <c i="116" r="A14"/>
  <c i="116" r="B14"/>
  <c i="116" r="A15"/>
  <c i="116" r="B15"/>
  <c i="116" r="A16"/>
  <c i="116" r="B16"/>
  <c i="116" r="A17"/>
  <c i="116" r="B17"/>
  <c i="116" r="A18"/>
  <c i="116" r="B18"/>
  <c i="116" r="B9"/>
  <c i="116" l="1" r="K30"/>
  <c i="116" r="I22"/>
  <c i="116" r="K26"/>
  <c i="116" r="I13"/>
  <c i="116" r="K17"/>
  <c i="116" r="I29"/>
  <c i="116" r="K21"/>
  <c i="116" r="I25"/>
  <c i="116" r="K12"/>
  <c i="116" r="I20"/>
  <c i="116" r="K24"/>
  <c i="116" r="K15"/>
  <c i="116" r="I27"/>
  <c i="116" r="I14"/>
  <c i="116" r="K18"/>
  <c i="116" r="I30"/>
  <c i="116" r="K22"/>
  <c i="116" r="I26"/>
  <c i="116" r="K13"/>
  <c i="116" r="I17"/>
  <c i="116" r="K29"/>
  <c i="116" r="I21"/>
  <c i="116" r="K25"/>
  <c i="116" r="I12"/>
  <c i="116" r="K20"/>
  <c i="116" r="I24"/>
  <c i="116" r="I15"/>
  <c i="116" r="K27"/>
  <c i="116" r="K14"/>
  <c i="116" r="I18"/>
  <c i="116" l="1" r="A9"/>
  <c i="115" r="B98"/>
  <c i="115" r="A98"/>
  <c i="115" r="B97"/>
  <c i="115" r="A97"/>
  <c i="115" r="B96"/>
  <c i="115" r="A96"/>
  <c i="115" r="B95"/>
  <c i="115" r="A95"/>
  <c i="115" r="B94"/>
  <c i="115" r="A94"/>
  <c i="115" r="B93"/>
  <c i="115" r="A93"/>
  <c i="115" r="B92"/>
  <c i="115" r="A92"/>
  <c i="115" r="B91"/>
  <c i="115" r="A91"/>
  <c i="115" r="B90"/>
  <c i="115" r="A90"/>
  <c i="115" r="B89"/>
  <c i="115" r="A89"/>
  <c i="115" r="B88"/>
  <c i="115" r="A88"/>
  <c i="115" r="B87"/>
  <c i="115" r="A87"/>
  <c i="115" r="B86"/>
  <c i="115" r="A86"/>
  <c i="115" r="B85"/>
  <c i="115" r="A85"/>
  <c i="115" r="B84"/>
  <c i="115" r="A84"/>
  <c i="115" r="B83"/>
  <c i="115" r="A83"/>
  <c i="115" r="B82"/>
  <c i="115" r="A82"/>
  <c i="115" r="B81"/>
  <c i="115" r="A81"/>
  <c i="115" r="B80"/>
  <c i="115" r="A80"/>
  <c i="115" r="B79"/>
  <c i="115" r="A79"/>
  <c i="115" r="B78"/>
  <c i="115" r="A78"/>
  <c i="115" r="B77"/>
  <c i="115" r="A77"/>
  <c i="115" r="B76"/>
  <c i="115" r="A76"/>
  <c i="115" r="B75"/>
  <c i="115" r="A75"/>
  <c i="115" r="B74"/>
  <c i="115" r="A74"/>
  <c i="115" r="B73"/>
  <c i="115" r="A73"/>
  <c i="115" r="B72"/>
  <c i="115" r="A72"/>
  <c i="115" r="B71"/>
  <c i="115" r="A71"/>
  <c i="115" r="B70"/>
  <c i="115" r="A70"/>
  <c i="115" r="B69"/>
  <c i="115" r="A69"/>
  <c i="115" r="B68"/>
  <c i="115" r="A68"/>
  <c i="115" r="B67"/>
  <c i="115" r="A67"/>
  <c i="115" r="B66"/>
  <c i="115" r="A66"/>
  <c i="115" r="B65"/>
  <c i="115" r="A65"/>
  <c i="115" r="B64"/>
  <c i="115" r="A64"/>
  <c i="115" r="B63"/>
  <c i="115" r="A63"/>
  <c i="115" r="B62"/>
  <c i="115" r="A62"/>
  <c i="115" r="B61"/>
  <c i="115" r="A61"/>
  <c i="115" r="B60"/>
  <c i="115" r="A60"/>
  <c i="115" r="B59"/>
  <c i="115" r="A59"/>
  <c i="115" r="B58"/>
  <c i="115" r="A58"/>
  <c i="115" r="B57"/>
  <c i="115" r="A57"/>
  <c i="115" r="B56"/>
  <c i="115" r="A56"/>
  <c i="115" r="B55"/>
  <c i="115" r="A55"/>
  <c i="115" r="B54"/>
  <c i="115" r="A54"/>
  <c i="115" r="B53"/>
  <c i="115" r="A53"/>
  <c i="115" r="B52"/>
  <c i="115" r="A52"/>
  <c i="115" r="B51"/>
  <c i="115" r="A51"/>
  <c i="115" r="B50"/>
  <c i="115" r="A50"/>
  <c i="115" r="B49"/>
  <c i="115" r="A49"/>
  <c i="115" r="B48"/>
  <c i="115" r="A48"/>
  <c i="115" r="B47"/>
  <c i="115" r="A47"/>
  <c i="115" r="B46"/>
  <c i="115" r="A46"/>
  <c i="115" r="B45"/>
  <c i="115" r="A45"/>
  <c i="115" r="B44"/>
  <c i="115" r="A44"/>
  <c i="115" r="B43"/>
  <c i="115" r="A43"/>
  <c i="115" r="B42"/>
  <c i="115" r="A42"/>
  <c i="115" r="B41"/>
  <c i="115" r="A41"/>
  <c i="115" r="B40"/>
  <c i="115" r="A40"/>
  <c i="115" r="B39"/>
  <c i="115" r="A39"/>
  <c i="115" r="B38"/>
  <c i="115" r="A38"/>
  <c i="115" r="B37"/>
  <c i="115" r="A37"/>
  <c i="115" r="B36"/>
  <c i="115" r="A36"/>
  <c i="115" r="B35"/>
  <c i="115" r="A35"/>
  <c i="115" r="B34"/>
  <c i="115" r="A34"/>
  <c i="115" r="B33"/>
  <c i="115" r="A33"/>
  <c i="115" r="B32"/>
  <c i="115" r="A32"/>
  <c i="115" r="B31"/>
  <c i="115" r="A31"/>
  <c i="115" r="B30"/>
  <c i="115" r="A30"/>
  <c i="115" r="B29"/>
  <c i="115" r="A29"/>
  <c i="115" r="B28"/>
  <c i="115" r="A28"/>
  <c i="115" r="B27"/>
  <c i="115" r="A27"/>
  <c i="115" r="B26"/>
  <c i="115" r="A26"/>
  <c i="115" r="B25"/>
  <c i="115" r="A25"/>
  <c i="115" r="B24"/>
  <c i="115" r="A24"/>
  <c i="115" r="B23"/>
  <c i="115" r="A23"/>
  <c i="115" r="B22"/>
  <c i="115" r="A22"/>
  <c i="115" r="B21"/>
  <c i="115" r="A21"/>
  <c i="115" r="B20"/>
  <c i="115" r="A20"/>
  <c i="115" r="B19"/>
  <c i="115" r="A19"/>
  <c i="115" r="B18"/>
  <c i="115" r="A18"/>
  <c i="115" r="B17"/>
  <c i="115" r="A17"/>
  <c i="115" r="B16"/>
  <c i="115" r="A16"/>
  <c i="115" r="B15"/>
  <c i="115" r="A15"/>
  <c i="115" r="B14"/>
  <c i="115" r="A14"/>
  <c i="115" r="B13"/>
  <c i="115" r="A13"/>
  <c i="115" r="B12"/>
  <c i="115" r="A12"/>
  <c i="115" r="B11"/>
  <c i="115" r="A11"/>
  <c i="115" r="B10"/>
  <c i="115" r="A10"/>
  <c i="115" r="B9"/>
  <c i="114" r="D27"/>
  <c i="114" r="H20"/>
  <c i="114" r="H26"/>
  <c i="115" l="1" r="I30"/>
  <c i="115" r="I31"/>
  <c i="115" r="K53"/>
  <c i="115" r="I32"/>
  <c i="115" r="I53"/>
  <c i="115" r="I54"/>
  <c i="115" r="K86"/>
  <c i="115" r="K45"/>
  <c i="115" r="K30"/>
  <c i="115" r="I36"/>
  <c i="115" r="I50"/>
  <c i="115" r="K33"/>
  <c i="115" r="I45"/>
  <c i="115" r="I46"/>
  <c i="115" r="K84"/>
  <c i="115" r="I15"/>
  <c i="115" r="I16"/>
  <c i="115" r="I27"/>
  <c i="115" r="I28"/>
  <c i="115" r="K23"/>
  <c i="115" r="I33"/>
  <c i="115" r="K76"/>
  <c i="115" r="I25"/>
  <c i="115" r="K56"/>
  <c i="115" r="I41"/>
  <c i="115" r="I80"/>
  <c i="115" r="K62"/>
  <c i="115" l="1" r="I62"/>
  <c i="115" r="I92"/>
  <c i="115" r="I86"/>
  <c i="115" r="I93"/>
  <c i="115" r="I68"/>
  <c i="115" r="I21"/>
  <c i="115" r="K27"/>
  <c i="115" r="K58"/>
  <c i="115" r="I60"/>
  <c i="115" r="K15"/>
  <c i="115" r="K68"/>
  <c i="115" r="K92"/>
  <c i="115" r="K80"/>
  <c i="115" r="I98"/>
  <c i="115" r="I49"/>
  <c i="115" r="K31"/>
  <c i="115" r="I23"/>
  <c i="115" r="I84"/>
  <c i="115" r="K37"/>
  <c i="115" r="K39"/>
  <c i="115" r="I83"/>
  <c i="115" r="I58"/>
  <c i="115" r="K49"/>
  <c i="115" r="I19"/>
  <c i="115" r="K36"/>
  <c i="116" r="F30"/>
  <c i="116" r="F12"/>
  <c i="116" r="F22"/>
  <c i="116" r="F27"/>
  <c i="116" r="F26"/>
  <c i="116" r="F13"/>
  <c i="116" r="F17"/>
  <c i="116" r="F24"/>
  <c i="116" r="F18"/>
  <c i="116" r="F29"/>
  <c i="116" r="F20"/>
  <c i="116" r="F14"/>
  <c i="116" r="F21"/>
  <c i="116" r="F15"/>
  <c i="116" r="F25"/>
  <c i="116" r="D13"/>
  <c i="116" r="D17"/>
  <c i="116" r="D24"/>
  <c i="116" r="D18"/>
  <c i="116" r="D29"/>
  <c i="116" r="D12"/>
  <c i="116" r="D22"/>
  <c i="116" r="D25"/>
  <c i="116" r="D27"/>
  <c i="116" r="D30"/>
  <c i="116" r="D26"/>
  <c i="116" r="D15"/>
  <c i="116" r="D20"/>
  <c i="116" r="D14"/>
  <c i="116" r="D21"/>
  <c i="115" r="K35"/>
  <c i="116" r="H17"/>
  <c i="116" r="H13"/>
  <c i="116" r="H20"/>
  <c i="116" r="H14"/>
  <c i="116" r="H21"/>
  <c i="116" r="H24"/>
  <c i="116" r="H30"/>
  <c i="116" r="H12"/>
  <c i="116" r="H15"/>
  <c i="116" r="H25"/>
  <c i="116" r="H27"/>
  <c i="116" r="H26"/>
  <c i="116" r="H22"/>
  <c i="116" r="H18"/>
  <c i="116" r="H29"/>
  <c i="115" r="I37"/>
  <c i="115" r="I76"/>
  <c i="115" r="K50"/>
  <c i="115" r="I39"/>
  <c i="115" r="I66"/>
  <c i="115" r="K25"/>
  <c i="115" r="K21"/>
  <c i="115" r="I82"/>
  <c i="115" r="K41"/>
  <c i="115" r="I35"/>
  <c i="115" r="K32"/>
  <c i="115" r="I26"/>
  <c i="115" r="K19"/>
  <c i="115" r="K60"/>
  <c i="115" r="K34"/>
  <c i="115" r="K43"/>
  <c i="115" r="K28"/>
  <c i="115" r="K26"/>
  <c i="115" r="I55"/>
  <c i="115" r="K17"/>
  <c i="115" r="I34"/>
  <c i="115" r="I71"/>
  <c i="115" r="I43"/>
  <c i="115" r="I90"/>
  <c i="115" r="K98"/>
  <c i="115" r="K48"/>
  <c i="115" r="K44"/>
  <c i="115" r="K22"/>
  <c i="115" r="I22"/>
  <c i="115" r="K55"/>
  <c i="115" r="K90"/>
  <c i="115" r="K82"/>
  <c i="115" r="K66"/>
  <c i="115" r="K46"/>
  <c i="115" r="K40"/>
  <c i="115" r="I17"/>
  <c i="115" r="K16"/>
  <c i="115" r="K20"/>
  <c i="115" r="I56"/>
  <c i="115" r="I52"/>
  <c i="115" r="I48"/>
  <c i="115" r="I44"/>
  <c i="115" r="I40"/>
  <c i="115" r="I20"/>
  <c i="115" r="K54"/>
  <c i="115" r="K52"/>
  <c i="115" r="K97"/>
  <c i="115" r="I97"/>
  <c i="115" r="K89"/>
  <c i="115" r="I89"/>
  <c i="115" r="K81"/>
  <c i="115" r="I81"/>
  <c i="115" r="K73"/>
  <c i="115" r="I73"/>
  <c i="115" r="K57"/>
  <c i="115" r="I57"/>
  <c i="115" r="K14"/>
  <c i="115" r="K95"/>
  <c i="115" r="K79"/>
  <c i="115" r="K71"/>
  <c i="115" r="K63"/>
  <c i="115" r="I95"/>
  <c i="115" r="I63"/>
  <c i="115" r="K93"/>
  <c i="115" r="K85"/>
  <c i="115" r="K77"/>
  <c i="115" r="I85"/>
  <c i="115" r="K13"/>
  <c i="115" r="K91"/>
  <c i="115" r="K83"/>
  <c i="115" r="K59"/>
  <c i="115" r="I79"/>
  <c i="115" r="I77"/>
  <c i="115" r="I13"/>
  <c i="115" r="I91"/>
  <c i="115" r="I59"/>
  <c i="115" r="I14"/>
  <c i="116" l="1" r="J26"/>
  <c i="116" r="J13"/>
  <c i="116" r="J20"/>
  <c i="116" r="L12"/>
  <c i="116" r="J21"/>
  <c i="116" r="J27"/>
  <c i="116" r="J18"/>
  <c i="116" r="J14"/>
  <c i="116" r="J25"/>
  <c i="116" r="J17"/>
  <c i="116" r="L29"/>
  <c i="116" r="J30"/>
  <c i="116" r="J22"/>
  <c i="116" r="L15"/>
  <c i="116" r="L26"/>
  <c i="116" r="J29"/>
  <c i="116" r="L21"/>
  <c i="116" r="L18"/>
  <c i="116" r="L13"/>
  <c i="116" r="L27"/>
  <c i="116" r="L14"/>
  <c i="116" r="L24"/>
  <c i="116" r="J15"/>
  <c i="116" r="J12"/>
  <c i="116" r="J24"/>
  <c i="116" r="L25"/>
  <c i="116" r="L20"/>
  <c i="116" r="L17"/>
  <c i="116" r="L22"/>
  <c i="116" r="L30"/>
  <c i="3" l="1" r="D88"/>
  <c i="3" r="C88"/>
  <c i="3" l="1" r="C84"/>
  <c i="3" r="D84"/>
  <c i="8" r="D38"/>
  <c i="8" r="E38"/>
  <c i="8" r="F38"/>
  <c i="197" r="G908" s="1"/>
  <c i="8" r="C38"/>
  <c i="197" r="G73" s="1"/>
  <c i="37" l="1" r="K17"/>
  <c i="37" r="L17" s="1"/>
  <c i="37" r="M17" s="1"/>
  <c i="37" l="1" r="G10"/>
  <c i="37" r="G17"/>
  <c i="37" r="K10"/>
  <c i="37" r="K4"/>
  <c i="37" r="L4" s="1"/>
  <c i="37" r="M4" s="1"/>
  <c i="37" l="1" r="G9"/>
  <c i="37" r="K9"/>
  <c i="37" r="G3"/>
  <c i="37" r="K3"/>
  <c i="2" l="1" r="D230"/>
  <c i="2" r="C230"/>
  <c i="2" r="D223"/>
  <c i="2" r="C223"/>
  <c i="2" r="C209"/>
  <c i="197" r="E231" s="1"/>
  <c i="2" r="D201"/>
  <c i="197" r="E1058" s="1"/>
  <c i="2" r="C201"/>
  <c i="197" r="E223" s="1"/>
  <c i="2" r="D196"/>
  <c i="197" r="E1053" s="1"/>
  <c i="2" r="C196"/>
  <c i="197" r="E218" s="1"/>
  <c i="2" r="D192"/>
  <c i="197" r="E1049" s="1"/>
  <c i="2" r="C192"/>
  <c i="197" r="E214" s="1"/>
  <c i="2" r="D184"/>
  <c i="197" r="E1041" s="1"/>
  <c i="197" r="H1041" s="1"/>
  <c i="2" r="C184"/>
  <c i="197" r="E206" s="1"/>
  <c i="197" r="H206" s="1"/>
  <c i="2" r="D177"/>
  <c i="197" r="E1034" s="1"/>
  <c i="197" r="H1034" s="1"/>
  <c i="2" r="C177"/>
  <c i="197" r="E199" s="1"/>
  <c i="197" r="H199" s="1"/>
  <c i="2" r="D165"/>
  <c i="197" r="E1022" s="1"/>
  <c i="197" r="H1022" s="1"/>
  <c i="2" r="C165"/>
  <c i="197" r="E187" s="1"/>
  <c i="197" r="H187" s="1"/>
  <c i="2" r="D157"/>
  <c i="197" r="E1014" s="1"/>
  <c i="197" r="H1014" s="1"/>
  <c i="2" r="C157"/>
  <c i="197" r="E179" s="1"/>
  <c i="197" r="H179" s="1"/>
  <c i="2" r="D152"/>
  <c i="197" r="E1009" s="1"/>
  <c i="197" r="H1009" s="1"/>
  <c i="2" r="C152"/>
  <c i="197" r="E174" s="1"/>
  <c i="197" r="H174" s="1"/>
  <c i="2" r="D148"/>
  <c i="197" r="E1005" s="1"/>
  <c i="197" r="H1005" s="1"/>
  <c i="2" r="C148"/>
  <c i="197" r="E170" s="1"/>
  <c i="197" r="H170" s="1"/>
  <c i="2" r="D138"/>
  <c i="197" r="E995" s="1"/>
  <c i="197" r="H995" s="1"/>
  <c i="2" r="C138"/>
  <c i="197" r="E160" s="1"/>
  <c i="197" r="H160" s="1"/>
  <c i="2" r="D133"/>
  <c i="197" r="E990" s="1"/>
  <c i="197" r="H990" s="1"/>
  <c i="2" r="C133"/>
  <c i="197" r="E155" s="1"/>
  <c i="197" r="H155" s="1"/>
  <c i="2" r="D115"/>
  <c i="197" r="E972" s="1"/>
  <c i="197" r="H972" s="1"/>
  <c i="2" r="C115"/>
  <c i="197" r="E137" s="1"/>
  <c i="197" r="H137" s="1"/>
  <c i="2" r="D108"/>
  <c i="197" r="E965" s="1"/>
  <c i="2" r="C108"/>
  <c i="197" r="E130" s="1"/>
  <c i="2" r="D102"/>
  <c i="197" r="E959" s="1"/>
  <c i="2" r="C102"/>
  <c i="197" r="E124" s="1"/>
  <c i="2" r="D98"/>
  <c i="197" r="E955" s="1"/>
  <c i="2" r="C98"/>
  <c i="197" r="E120" s="1"/>
  <c i="2" r="D95"/>
  <c i="197" r="E952" s="1"/>
  <c i="197" r="H952" s="1"/>
  <c i="2" r="C95"/>
  <c i="197" r="E117" s="1"/>
  <c i="2" r="D83"/>
  <c i="197" r="E940" s="1"/>
  <c i="197" r="H940" s="1"/>
  <c i="2" r="C83"/>
  <c i="197" r="E105" s="1"/>
  <c i="197" r="H105" s="1"/>
  <c i="2" r="D73"/>
  <c i="197" r="E930" s="1"/>
  <c i="197" r="H930" s="1"/>
  <c i="2" r="C73"/>
  <c i="197" r="E95" s="1"/>
  <c i="197" r="H95" s="1"/>
  <c i="2" r="D68"/>
  <c i="197" r="E925" s="1"/>
  <c i="197" r="H925" s="1"/>
  <c i="2" r="C68"/>
  <c i="197" r="E90" s="1"/>
  <c i="197" r="H90" s="1"/>
  <c i="2" r="D62"/>
  <c i="197" r="E919" s="1"/>
  <c i="2" r="C62"/>
  <c i="197" r="E84" s="1"/>
  <c i="2" r="D51"/>
  <c i="197" r="E908" s="1"/>
  <c i="197" r="H908" s="1"/>
  <c i="2" r="C51"/>
  <c i="197" r="E73" s="1"/>
  <c i="197" r="H73" s="1"/>
  <c i="2" r="D45"/>
  <c i="197" r="E902" s="1"/>
  <c i="2" r="C45"/>
  <c i="197" r="E67" s="1"/>
  <c i="2" r="D41"/>
  <c i="197" r="E898" s="1"/>
  <c i="2" r="C41"/>
  <c i="197" r="E63" s="1"/>
  <c i="2" r="D31"/>
  <c i="197" r="E888" s="1"/>
  <c i="2" r="C31"/>
  <c i="197" r="E53" s="1"/>
  <c i="2" r="D23"/>
  <c i="197" r="E880" s="1"/>
  <c i="197" r="H880" s="1"/>
  <c i="2" r="C23"/>
  <c i="197" r="E45" s="1"/>
  <c i="197" r="H45" s="1"/>
  <c i="2" r="D16"/>
  <c i="197" r="E873" s="1"/>
  <c i="197" r="H873" s="1"/>
  <c i="2" r="C16"/>
  <c i="197" r="E38" s="1"/>
  <c i="197" r="H38" s="1"/>
  <c i="2" r="D10"/>
  <c i="197" r="E867" s="1"/>
  <c i="197" r="H867" s="1"/>
  <c i="2" r="C10"/>
  <c i="197" r="E32" s="1"/>
  <c i="197" r="H32" s="1"/>
  <c i="197" l="1" r="E12"/>
  <c i="197" r="H12" s="1"/>
  <c i="197" r="E13"/>
  <c i="197" r="H13" s="1"/>
  <c i="197" r="E252"/>
  <c i="197" r="E8"/>
  <c i="197" r="H8" s="1"/>
  <c i="197" r="E1087"/>
  <c i="197" r="H1087" s="1"/>
  <c i="197" r="E9"/>
  <c i="197" r="H9" s="1"/>
  <c i="37" r="L10"/>
  <c i="37" r="M10" s="1"/>
  <c i="2" r="D30"/>
  <c i="197" r="E887" s="1"/>
  <c i="114" r="C15"/>
  <c i="114" r="C19"/>
  <c i="114" r="E15"/>
  <c i="114" r="E19"/>
  <c i="2" r="D171"/>
  <c i="197" r="E1028" s="1"/>
  <c i="197" r="H1028" s="1"/>
  <c i="2" r="C30"/>
  <c i="197" r="E52" s="1"/>
  <c i="37" r="F25"/>
  <c i="2" r="C55"/>
  <c i="197" r="E77" s="1"/>
  <c i="37" r="F56"/>
  <c i="37" r="F109"/>
  <c i="37" r="F146"/>
  <c i="37" r="F178"/>
  <c i="37" r="F203"/>
  <c i="37" r="F224"/>
  <c i="37" r="F127"/>
  <c i="37" r="F39"/>
  <c i="37" r="F67"/>
  <c i="37" r="F96"/>
  <c i="37" r="F132"/>
  <c i="37" r="F159"/>
  <c i="37" r="F190"/>
  <c i="2" r="D55"/>
  <c i="197" r="E912" s="1"/>
  <c i="37" r="F4"/>
  <c i="37" r="H4" s="1"/>
  <c i="37" r="I4" s="1"/>
  <c i="37" r="F17"/>
  <c i="37" r="H17" s="1"/>
  <c i="37" r="I17" s="1"/>
  <c i="37" r="F35"/>
  <c i="37" r="F45"/>
  <c i="37" r="F62"/>
  <c i="37" r="F77"/>
  <c i="37" r="F92"/>
  <c i="37" r="F102"/>
  <c i="37" r="F142"/>
  <c i="37" r="F151"/>
  <c i="2" r="C171"/>
  <c i="197" r="E193" s="1"/>
  <c i="197" r="H193" s="1"/>
  <c i="37" r="F171"/>
  <c i="37" r="F186"/>
  <c i="37" r="F195"/>
  <c i="37" r="F217"/>
  <c i="37" r="F89"/>
  <c i="37" r="F10"/>
  <c i="37" r="H10" s="1"/>
  <c i="37" r="I10" s="1"/>
  <c i="2" r="C191"/>
  <c i="197" r="E213" s="1"/>
  <c i="2" r="C101"/>
  <c i="197" r="E123" s="1"/>
  <c i="2" r="D200"/>
  <c i="197" r="E1057" s="1"/>
  <c i="147" r="D6"/>
  <c i="147" r="C10"/>
  <c i="147" r="C14"/>
  <c i="147" r="C6"/>
  <c i="147" r="D10"/>
  <c i="147" r="D14"/>
  <c i="2" r="C44"/>
  <c i="197" r="E66" s="1"/>
  <c i="2" r="D67"/>
  <c i="197" r="E924" s="1"/>
  <c i="197" r="H924" s="1"/>
  <c i="2" r="D156"/>
  <c i="197" r="E1013" s="1"/>
  <c i="197" r="H1013" s="1"/>
  <c i="2" r="D113"/>
  <c i="197" r="E970" s="1"/>
  <c i="197" r="H970" s="1"/>
  <c i="2" r="D222"/>
  <c i="197" r="E1079" s="1"/>
  <c i="197" r="H1079" s="1"/>
  <c i="2" r="D44"/>
  <c i="197" r="E901" s="1"/>
  <c i="2" r="C67"/>
  <c i="197" r="E89" s="1"/>
  <c i="197" r="H89" s="1"/>
  <c i="2" r="C147"/>
  <c i="197" r="E169" s="1"/>
  <c i="197" r="H169" s="1"/>
  <c i="2" r="C15"/>
  <c i="197" r="E37" s="1"/>
  <c i="197" r="H37" s="1"/>
  <c i="2" r="C200"/>
  <c i="197" r="E222" s="1"/>
  <c i="2" r="C94"/>
  <c i="197" r="E116" s="1"/>
  <c i="2" r="D15"/>
  <c i="197" r="E872" s="1"/>
  <c i="197" r="H872" s="1"/>
  <c i="2" r="D191"/>
  <c i="197" r="E1048" s="1"/>
  <c i="2" r="D101"/>
  <c i="197" r="E958" s="1"/>
  <c i="2" r="C113"/>
  <c i="197" r="E135" s="1"/>
  <c i="197" r="H135" s="1"/>
  <c i="2" r="D147"/>
  <c i="197" r="E1004" s="1"/>
  <c i="197" r="H1004" s="1"/>
  <c i="2" r="C156"/>
  <c i="197" r="E178" s="1"/>
  <c i="197" r="H178" s="1"/>
  <c i="2" r="C222"/>
  <c i="197" r="E244" s="1"/>
  <c i="2" r="C34"/>
  <c i="197" r="E56" s="1"/>
  <c i="147" l="1" r="D8"/>
  <c i="147" r="C8"/>
  <c i="2" r="D9"/>
  <c i="114" r="E14"/>
  <c i="114" r="C17"/>
  <c i="114" r="C13"/>
  <c i="114" r="E11"/>
  <c i="2" r="D94"/>
  <c i="197" r="E951" s="1"/>
  <c i="114" r="E18"/>
  <c i="114" r="C12"/>
  <c i="114" r="C18"/>
  <c i="114" r="C14"/>
  <c i="114" r="E13"/>
  <c i="114" r="C11"/>
  <c i="114" r="G11" s="1"/>
  <c i="114" r="C25"/>
  <c i="2" r="D221"/>
  <c i="114" r="E25"/>
  <c i="37" r="F216"/>
  <c i="37" r="F28"/>
  <c i="37" r="F107"/>
  <c i="37" r="F194"/>
  <c i="37" r="F141"/>
  <c i="37" r="F95"/>
  <c i="37" r="F165"/>
  <c i="37" r="F49"/>
  <c i="37" r="F61"/>
  <c i="37" r="F185"/>
  <c i="37" r="F150"/>
  <c i="37" r="F88"/>
  <c i="37" r="F38"/>
  <c i="114" r="G13"/>
  <c i="37" r="F24"/>
  <c i="37" r="L9"/>
  <c i="37" r="M9" s="1"/>
  <c i="2" r="C9"/>
  <c i="37" r="F9"/>
  <c i="37" r="H9" s="1"/>
  <c i="37" r="I9" s="1"/>
  <c i="2" r="C190"/>
  <c i="197" r="E212" s="1"/>
  <c i="147" r="D13"/>
  <c i="2" r="C221"/>
  <c i="147" r="C20"/>
  <c i="147" r="C9"/>
  <c i="147" r="C7"/>
  <c i="2" r="D146"/>
  <c i="197" r="E1003" s="1"/>
  <c i="197" r="H1003" s="1"/>
  <c i="2" r="D190"/>
  <c i="197" r="E1047" s="1"/>
  <c i="147" r="C12"/>
  <c i="147" r="D20"/>
  <c i="114" r="G19"/>
  <c i="147" r="C13"/>
  <c i="2" r="C146"/>
  <c i="197" r="E168" s="1"/>
  <c i="197" r="H168" s="1"/>
  <c i="147" r="D19"/>
  <c i="2" r="D34"/>
  <c i="197" r="E891" s="1"/>
  <c i="147" r="D9"/>
  <c i="114" r="G15"/>
  <c i="2" r="C93"/>
  <c i="197" r="E115" s="1"/>
  <c i="197" l="1" r="E6"/>
  <c i="197" r="H6" s="1"/>
  <c i="197" r="E243"/>
  <c i="197" r="H243" s="1"/>
  <c i="197" r="E866"/>
  <c i="197" r="H866" s="1"/>
  <c i="197" r="E5"/>
  <c i="197" r="H5" s="1"/>
  <c i="147" r="D12"/>
  <c i="197" r="E31"/>
  <c i="197" r="H31" s="1"/>
  <c i="197" r="E4"/>
  <c i="197" r="H4" s="1"/>
  <c i="2" r="D93"/>
  <c i="197" r="E950" s="1"/>
  <c i="197" r="E1078"/>
  <c i="197" r="H1078" s="1"/>
  <c i="197" r="E7"/>
  <c i="197" r="H7" s="1"/>
  <c i="147" r="C5"/>
  <c i="2" r="C8"/>
  <c i="197" r="E30" s="1"/>
  <c i="2" r="D8"/>
  <c i="197" r="E865" s="1"/>
  <c i="147" r="D5"/>
  <c i="114" r="E12"/>
  <c i="114" r="E22"/>
  <c i="114" r="C10"/>
  <c i="114" r="E10"/>
  <c i="114" r="C16"/>
  <c i="114" r="C22"/>
  <c i="114" r="E17"/>
  <c i="114" r="G17" s="1"/>
  <c i="114" r="E24"/>
  <c i="114" r="C24"/>
  <c i="114" r="E23"/>
  <c i="114" r="C23"/>
  <c i="2" r="D145"/>
  <c i="197" r="E1002" s="1"/>
  <c i="37" r="F140"/>
  <c i="37" r="F87"/>
  <c i="37" r="F184"/>
  <c i="37" r="F215"/>
  <c i="37" r="F3"/>
  <c i="37" r="H3" s="1"/>
  <c i="37" r="L3"/>
  <c i="114" r="G18"/>
  <c i="147" r="C18"/>
  <c i="147" r="C19"/>
  <c i="114" r="G24"/>
  <c i="2" r="C145"/>
  <c i="197" r="E167" s="1"/>
  <c i="147" r="C17"/>
  <c i="114" r="G25"/>
  <c i="147" r="D17"/>
  <c i="147" r="C11"/>
  <c i="114" r="G14"/>
  <c i="147" r="D7"/>
  <c i="147" r="D18"/>
  <c i="147" l="1" r="D11"/>
  <c i="114" r="E16"/>
  <c i="114" r="G16" s="1"/>
  <c i="2" r="D144"/>
  <c i="37" r="F2"/>
  <c i="114" r="C9"/>
  <c i="147" r="C4"/>
  <c i="2" r="C144"/>
  <c i="114" r="G10"/>
  <c i="147" r="D4"/>
  <c i="114" r="E9"/>
  <c i="114" r="E20"/>
  <c i="114" r="E21"/>
  <c i="114" r="C21"/>
  <c i="37" r="I3"/>
  <c i="37" r="F139"/>
  <c i="2" r="D238"/>
  <c i="147" r="D16"/>
  <c i="37" r="M3"/>
  <c i="37" r="F138"/>
  <c i="147" r="D15"/>
  <c i="114" r="G23"/>
  <c i="114" r="G12"/>
  <c i="147" r="C15"/>
  <c i="114" r="G22"/>
  <c i="147" r="C16"/>
  <c i="2" r="C238"/>
  <c i="197" l="1" r="G2"/>
  <c i="197" r="E260"/>
  <c i="197" r="E1095"/>
  <c i="197" r="G3"/>
  <c i="197" r="E166"/>
  <c i="197" r="E2"/>
  <c i="197" r="H2" s="1"/>
  <c i="197" r="E3"/>
  <c i="197" r="E1001"/>
  <c i="114" r="F9"/>
  <c i="114" r="G9"/>
  <c i="114" r="C20"/>
  <c i="114" r="D15" s="1"/>
  <c i="114" r="E26"/>
  <c i="114" r="F23" s="1"/>
  <c i="114" r="C26"/>
  <c i="147" r="D21"/>
  <c i="37" r="F232"/>
  <c i="114" r="F12"/>
  <c i="114" r="E27"/>
  <c i="114" r="F19"/>
  <c i="114" r="F11"/>
  <c i="114" r="F13"/>
  <c i="114" r="F15"/>
  <c i="114" r="F10"/>
  <c i="114" r="F18"/>
  <c i="114" r="F14"/>
  <c i="114" r="F17"/>
  <c i="114" r="D13"/>
  <c i="147" r="C21"/>
  <c i="114" r="G21"/>
  <c i="114" r="F16"/>
  <c i="114" l="1" r="F24"/>
  <c i="114" r="F22"/>
  <c i="197" r="H3"/>
  <c i="114" r="D14"/>
  <c i="114" r="H14" s="1"/>
  <c i="114" r="D10"/>
  <c i="114" r="D17"/>
  <c i="114" r="H17" s="1"/>
  <c i="114" r="D19"/>
  <c i="114" r="H19" s="1"/>
  <c i="114" r="G20"/>
  <c i="114" r="C27"/>
  <c i="114" r="D18"/>
  <c i="114" r="H18" s="1"/>
  <c i="114" r="D9"/>
  <c i="114" r="H9" s="1"/>
  <c i="114" r="D16"/>
  <c i="114" r="H16" s="1"/>
  <c i="114" r="D12"/>
  <c i="114" r="H12" s="1"/>
  <c i="114" r="D11"/>
  <c i="114" r="H11" s="1"/>
  <c i="114" r="F25"/>
  <c i="114" r="F21"/>
  <c i="114" r="D21"/>
  <c i="114" r="G26"/>
  <c i="114" r="H13"/>
  <c i="114" r="H15"/>
  <c i="114" r="D25"/>
  <c i="114" r="D24"/>
  <c i="114" r="H24" s="1"/>
  <c i="114" r="D23"/>
  <c i="114" r="H23" s="1"/>
  <c i="114" r="D22"/>
  <c i="114" r="H22" s="1"/>
  <c i="114" r="H10"/>
  <c i="114" l="1" r="H25"/>
  <c i="114" r="H21"/>
  <c i="24" l="1" r="D283"/>
  <c i="24" r="C283"/>
  <c i="24" r="D279"/>
  <c i="24" r="C279"/>
  <c i="24" r="D275"/>
  <c i="24" r="C275"/>
  <c i="116" l="1" r="H28"/>
  <c i="147" r="D58"/>
  <c i="147" r="C58"/>
  <c i="116" l="1" r="I28"/>
  <c i="116" r="D28"/>
  <c i="116" r="K28"/>
  <c i="116" r="F28"/>
  <c i="116" r="L28" s="1"/>
  <c i="116" l="1" r="J28"/>
  <c i="15" r="T7"/>
  <c i="15" r="T8"/>
  <c i="15" r="T9"/>
  <c i="15" r="T10"/>
  <c i="15" r="T11"/>
  <c i="15" r="T12"/>
  <c i="15" r="T6"/>
  <c i="15" r="M7"/>
  <c i="15" r="M8"/>
  <c i="15" r="M9"/>
  <c i="15" r="M10"/>
  <c i="15" r="M11"/>
  <c i="15" r="M12"/>
  <c i="15" r="M6"/>
  <c i="15" l="1" r="U8"/>
  <c i="15" r="U11"/>
  <c i="15" r="U10"/>
  <c i="116" r="D31"/>
  <c i="116" r="D23"/>
  <c i="116" r="D19"/>
  <c i="116" r="D16"/>
  <c i="116" r="D11"/>
  <c i="15" r="U12"/>
  <c i="15" r="U7"/>
  <c i="15" r="U6"/>
  <c i="15" r="U9"/>
  <c i="115" l="1" r="K94"/>
  <c i="115" r="I94"/>
  <c i="116" r="H31"/>
  <c i="116" r="H23"/>
  <c i="116" r="H19"/>
  <c i="116" r="H16"/>
  <c i="116" r="H11"/>
  <c i="115" r="K88"/>
  <c i="115" r="I88"/>
  <c i="115" r="K78"/>
  <c i="115" r="I78"/>
  <c i="116" l="1" r="K31"/>
  <c i="116" r="F31"/>
  <c i="116" r="I31"/>
  <c i="116" r="H10"/>
  <c i="115" r="K87"/>
  <c i="115" r="I87"/>
  <c i="115" r="D10"/>
  <c i="115" r="D9"/>
  <c i="115" r="D30"/>
  <c i="115" r="D54"/>
  <c i="115" r="D50"/>
  <c i="115" r="D62"/>
  <c i="115" r="D25"/>
  <c i="115" r="D93"/>
  <c i="115" r="D87"/>
  <c i="115" r="D79"/>
  <c i="115" r="D84"/>
  <c i="115" r="D86"/>
  <c i="115" r="D92"/>
  <c i="115" r="D70"/>
  <c i="115" r="D29"/>
  <c i="115" r="D32"/>
  <c i="115" r="D60"/>
  <c i="115" r="D31"/>
  <c i="115" r="D78"/>
  <c i="115" r="D53"/>
  <c i="115" r="D66"/>
  <c i="115" r="D58"/>
  <c i="115" r="D19"/>
  <c i="115" r="D71"/>
  <c i="115" r="D38"/>
  <c i="115" r="D55"/>
  <c i="115" r="D85"/>
  <c i="115" r="D88"/>
  <c i="115" r="D22"/>
  <c i="115" r="D63"/>
  <c i="115" r="D98"/>
  <c i="115" r="D72"/>
  <c i="115" r="D77"/>
  <c i="115" r="D15"/>
  <c i="115" r="D96"/>
  <c i="115" r="D39"/>
  <c i="115" r="D90"/>
  <c i="115" r="D83"/>
  <c i="115" r="D91"/>
  <c i="115" r="D76"/>
  <c i="115" r="D73"/>
  <c i="115" r="D17"/>
  <c i="115" r="D44"/>
  <c i="115" r="D69"/>
  <c i="115" r="D27"/>
  <c i="115" r="D81"/>
  <c i="115" r="D89"/>
  <c i="115" r="D45"/>
  <c i="115" r="D75"/>
  <c i="115" r="D20"/>
  <c i="115" r="D65"/>
  <c i="115" r="D36"/>
  <c i="115" r="D47"/>
  <c i="115" r="D80"/>
  <c i="115" r="D13"/>
  <c i="115" r="D41"/>
  <c i="115" r="D56"/>
  <c i="115" r="D82"/>
  <c i="115" r="D28"/>
  <c i="115" r="D26"/>
  <c i="115" r="D59"/>
  <c i="115" r="D34"/>
  <c i="115" r="D48"/>
  <c i="115" r="D97"/>
  <c i="115" r="D68"/>
  <c i="115" r="D42"/>
  <c i="115" r="D64"/>
  <c i="115" r="D95"/>
  <c i="115" r="D74"/>
  <c i="115" r="D51"/>
  <c i="115" r="D21"/>
  <c i="115" r="D40"/>
  <c i="115" r="D52"/>
  <c i="115" r="D49"/>
  <c i="115" r="D43"/>
  <c i="115" r="D67"/>
  <c i="115" r="D61"/>
  <c i="115" r="D24"/>
  <c i="115" r="D37"/>
  <c i="115" r="D16"/>
  <c i="115" r="D23"/>
  <c i="115" r="D57"/>
  <c i="115" r="D18"/>
  <c i="115" r="D46"/>
  <c i="115" r="D33"/>
  <c i="115" r="D94"/>
  <c i="115" r="D35"/>
  <c i="115" r="D14"/>
  <c i="115" r="D12"/>
  <c i="115" r="D11"/>
  <c i="116" l="1" r="L31"/>
  <c i="116" r="J31"/>
  <c i="115" r="K29"/>
  <c i="115" r="I29"/>
  <c i="3" r="D260"/>
  <c i="3" r="C260"/>
  <c i="115" l="1" r="H9"/>
  <c i="115" r="H33"/>
  <c i="115" r="H71"/>
  <c i="115" r="H86"/>
  <c i="115" r="H63"/>
  <c i="115" r="H78"/>
  <c i="115" r="H68"/>
  <c i="115" r="H84"/>
  <c i="115" r="H60"/>
  <c i="115" r="H76"/>
  <c i="115" r="H92"/>
  <c i="115" r="H48"/>
  <c i="115" r="H45"/>
  <c i="115" r="H62"/>
  <c i="115" r="H53"/>
  <c i="115" r="H94"/>
  <c i="115" r="H87"/>
  <c i="115" r="H79"/>
  <c i="115" r="H69"/>
  <c i="115" r="H85"/>
  <c i="115" r="H56"/>
  <c i="115" r="H95"/>
  <c i="115" r="H18"/>
  <c i="115" r="H70"/>
  <c i="115" r="H61"/>
  <c i="115" r="H77"/>
  <c i="115" r="H93"/>
  <c i="115" r="H66"/>
  <c i="115" r="H38"/>
  <c i="115" r="H57"/>
  <c i="115" r="H30"/>
  <c i="115" r="H98"/>
  <c i="115" r="H42"/>
  <c i="115" r="H23"/>
  <c i="115" r="H54"/>
  <c i="115" r="H89"/>
  <c i="115" r="H27"/>
  <c i="115" r="H51"/>
  <c i="115" r="H58"/>
  <c i="115" r="H43"/>
  <c i="115" r="H24"/>
  <c i="115" r="H39"/>
  <c i="115" r="H22"/>
  <c i="115" r="H50"/>
  <c i="115" r="H91"/>
  <c i="115" r="H75"/>
  <c i="115" r="H15"/>
  <c i="115" r="H67"/>
  <c i="115" r="H88"/>
  <c i="115" r="H44"/>
  <c i="115" r="H13"/>
  <c i="115" r="H20"/>
  <c i="115" r="H65"/>
  <c i="115" r="H73"/>
  <c i="115" r="H59"/>
  <c i="115" r="H96"/>
  <c i="115" r="H90"/>
  <c i="115" r="H21"/>
  <c i="115" r="H34"/>
  <c i="115" r="H40"/>
  <c i="115" r="H83"/>
  <c i="115" r="H36"/>
  <c i="115" r="H46"/>
  <c i="115" r="H97"/>
  <c i="115" r="H31"/>
  <c i="115" r="H25"/>
  <c i="115" r="H26"/>
  <c i="115" r="H14"/>
  <c i="115" r="H19"/>
  <c i="115" r="H28"/>
  <c i="115" r="H82"/>
  <c i="115" r="H37"/>
  <c i="115" r="H72"/>
  <c i="115" r="H32"/>
  <c i="115" r="H35"/>
  <c i="115" r="H29"/>
  <c i="115" r="H47"/>
  <c i="115" r="H64"/>
  <c i="115" r="H80"/>
  <c i="115" r="H74"/>
  <c i="115" r="H49"/>
  <c i="115" r="H41"/>
  <c i="115" r="H16"/>
  <c i="115" r="H17"/>
  <c i="115" r="H81"/>
  <c i="115" r="H52"/>
  <c i="115" r="H55"/>
  <c i="115" r="H12"/>
  <c i="115" r="H11"/>
  <c i="115" r="H10"/>
  <c i="31" r="D15"/>
  <c i="31" r="D8" s="1"/>
  <c i="31" r="E15"/>
  <c i="31" r="E8" s="1"/>
  <c i="31" r="F15"/>
  <c i="197" r="G919" s="1"/>
  <c i="197" r="H919" s="1"/>
  <c i="31" r="C15"/>
  <c i="197" r="G84" s="1"/>
  <c i="197" r="H84" s="1"/>
  <c i="34" r="F22"/>
  <c i="197" r="G965" s="1"/>
  <c i="197" r="H965" s="1"/>
  <c i="34" r="E22"/>
  <c i="34" r="D22"/>
  <c i="34" r="C22"/>
  <c i="197" r="G130" s="1"/>
  <c i="197" r="H130" s="1"/>
  <c i="34" r="F16"/>
  <c i="197" r="G959" s="1"/>
  <c i="197" r="H959" s="1"/>
  <c i="34" r="E16"/>
  <c i="34" r="D16"/>
  <c i="34" r="C16"/>
  <c i="197" r="G124" s="1"/>
  <c i="197" r="H124" s="1"/>
  <c i="34" r="F12"/>
  <c i="197" r="G955" s="1"/>
  <c i="34" r="E12"/>
  <c i="34" r="D12"/>
  <c i="34" r="C12"/>
  <c i="197" r="G120" s="1"/>
  <c i="197" r="H120" s="1"/>
  <c i="34" r="F9"/>
  <c i="34" r="E9"/>
  <c i="34" r="D9"/>
  <c i="34" r="C9"/>
  <c i="197" r="G117" s="1"/>
  <c i="197" r="H117" s="1"/>
  <c i="197" l="1" r="H955"/>
  <c i="31" r="F8"/>
  <c i="197" r="G912" s="1"/>
  <c i="197" r="H912" s="1"/>
  <c i="34" r="F15"/>
  <c i="31" r="C8"/>
  <c i="197" r="G77" s="1"/>
  <c i="197" r="H77" s="1"/>
  <c i="34" r="D15"/>
  <c i="34" r="D8" s="1"/>
  <c i="34" r="C15"/>
  <c i="197" r="G123" s="1"/>
  <c i="197" r="H123" s="1"/>
  <c i="34" r="E15"/>
  <c i="34" r="E8" s="1"/>
  <c i="33" r="F9"/>
  <c i="197" r="G888" s="1"/>
  <c i="197" r="H888" s="1"/>
  <c i="33" r="E9"/>
  <c i="33" r="E8" s="1"/>
  <c i="33" r="D9"/>
  <c i="33" r="D8" s="1"/>
  <c i="33" r="C9"/>
  <c i="197" r="G53" s="1"/>
  <c i="197" r="H53" s="1"/>
  <c i="34" l="1" r="F8"/>
  <c i="197" r="G958"/>
  <c i="33" r="C8"/>
  <c i="197" r="G52" s="1"/>
  <c i="34" r="C8"/>
  <c i="197" r="G116" s="1"/>
  <c i="33" r="F8"/>
  <c i="197" r="G887" s="1"/>
  <c i="29" r="D10"/>
  <c i="29" r="E10"/>
  <c i="29" r="F10"/>
  <c i="197" r="G1049" s="1"/>
  <c i="197" r="H1049" s="1"/>
  <c i="29" r="D14"/>
  <c i="29" r="E14"/>
  <c i="29" r="F14"/>
  <c i="197" r="G1053" s="1"/>
  <c i="197" r="H1053" s="1"/>
  <c i="29" r="D19"/>
  <c i="29" r="E19"/>
  <c i="29" r="F19"/>
  <c i="197" r="G1058" s="1"/>
  <c i="197" r="H1058" s="1"/>
  <c i="29" r="D27"/>
  <c i="29" r="E27"/>
  <c i="29" r="F27"/>
  <c i="197" r="G1066" s="1"/>
  <c i="197" r="H1066" s="1"/>
  <c i="8" r="D16"/>
  <c i="8" r="E16"/>
  <c i="8" r="F16"/>
  <c i="197" r="G899" s="1"/>
  <c i="197" r="H899" s="1"/>
  <c i="8" r="D32"/>
  <c i="8" r="E32"/>
  <c i="8" r="F32"/>
  <c i="197" r="G902" s="1"/>
  <c i="197" r="H902" s="1"/>
  <c i="8" r="C16"/>
  <c i="197" r="G64" s="1"/>
  <c i="197" r="H64" s="1"/>
  <c i="8" r="C32"/>
  <c i="197" r="G67" s="1"/>
  <c i="197" r="H67" s="1"/>
  <c i="197" l="1" r="G115"/>
  <c i="197" r="H115" s="1"/>
  <c i="197" r="H116"/>
  <c i="197" r="H958"/>
  <c i="197" r="G951"/>
  <c i="197" r="H887"/>
  <c i="197" r="H52"/>
  <c i="8" r="C31"/>
  <c i="197" r="G66" s="1"/>
  <c i="197" r="H66" s="1"/>
  <c i="8" r="C15"/>
  <c i="197" r="G63" s="1"/>
  <c i="197" r="H63" s="1"/>
  <c i="8" r="F15"/>
  <c i="197" r="G898" s="1"/>
  <c i="197" r="H898" s="1"/>
  <c i="8" r="D15"/>
  <c i="8" r="E15"/>
  <c i="8" r="C8"/>
  <c i="197" r="G56" s="1"/>
  <c i="197" r="H56" s="1"/>
  <c i="29" r="F18"/>
  <c i="197" r="G1057" s="1"/>
  <c i="197" r="H1057" s="1"/>
  <c i="29" r="E18"/>
  <c i="29" r="F9"/>
  <c i="197" r="G1048" s="1"/>
  <c i="197" r="H1048" s="1"/>
  <c i="8" r="F31"/>
  <c i="197" r="G901" s="1"/>
  <c i="197" r="H901" s="1"/>
  <c i="29" r="D18"/>
  <c i="29" r="E9"/>
  <c i="29" r="D9"/>
  <c i="8" r="E31"/>
  <c i="8" r="D31"/>
  <c i="3" r="D200"/>
  <c i="3" r="C200"/>
  <c i="3" r="D176"/>
  <c i="3" r="C176"/>
  <c i="3" r="D170"/>
  <c i="3" r="C170"/>
  <c i="3" r="D163"/>
  <c i="3" r="C163"/>
  <c i="3" r="D156"/>
  <c i="3" r="C156"/>
  <c i="197" l="1" r="G950"/>
  <c i="197" r="H951"/>
  <c i="197" r="H950" s="1"/>
  <c i="197" r="G30"/>
  <c i="168" r="N17"/>
  <c i="168" r="O17" s="1"/>
  <c i="168" r="N18"/>
  <c i="168" r="O18" s="1"/>
  <c i="8" r="F8"/>
  <c i="197" r="G891" s="1"/>
  <c i="8" r="E8"/>
  <c i="8" r="D8"/>
  <c i="29" r="F8"/>
  <c i="197" r="G1047" s="1"/>
  <c i="29" r="E8"/>
  <c i="29" r="D8"/>
  <c i="197" l="1" r="G1002"/>
  <c i="197" r="H1047"/>
  <c i="197" r="H891"/>
  <c i="197" r="H865" s="1"/>
  <c i="197" r="G865"/>
  <c i="197" r="G1001" s="1"/>
  <c i="197" r="H1001" s="1"/>
  <c i="197" r="G166"/>
  <c i="197" r="H166" s="1"/>
  <c i="197" r="H30"/>
  <c i="147" r="C51"/>
  <c i="147" r="D51"/>
  <c i="29" r="C27"/>
  <c i="197" r="G231" s="1"/>
  <c i="197" r="H231" s="1"/>
  <c i="29" r="C19"/>
  <c i="197" r="G223" s="1"/>
  <c i="197" r="H223" s="1"/>
  <c i="29" r="C14"/>
  <c i="197" r="G218" s="1"/>
  <c i="197" r="H218" s="1"/>
  <c i="29" r="C10"/>
  <c i="197" r="G214" s="1"/>
  <c i="197" r="H214" s="1"/>
  <c i="197" l="1" r="G1095"/>
  <c i="197" r="H1095" s="1"/>
  <c i="197" r="H1002"/>
  <c i="29" r="C18"/>
  <c i="197" r="G222" s="1"/>
  <c i="197" r="H222" s="1"/>
  <c i="29" r="C9"/>
  <c i="197" r="G213" s="1"/>
  <c i="197" r="H213" s="1"/>
  <c i="30" r="A11"/>
  <c i="30" r="A12" s="1"/>
  <c i="30" r="A13" s="1"/>
  <c i="30" r="A14" s="1"/>
  <c i="30" r="A15" s="1"/>
  <c i="30" r="A16" s="1"/>
  <c i="30" r="A17" s="1"/>
  <c i="30" r="A18" s="1"/>
  <c i="30" r="A19" s="1"/>
  <c i="30" r="A20" s="1"/>
  <c i="30" r="A21" s="1"/>
  <c i="30" r="A22" s="1"/>
  <c i="30" r="A23" s="1"/>
  <c i="30" r="A24" s="1"/>
  <c i="30" r="A25" s="1"/>
  <c i="30" r="A26" s="1"/>
  <c i="30" r="A27" s="1"/>
  <c i="30" r="A28" s="1"/>
  <c i="30" r="A29" s="1"/>
  <c i="30" r="A30" s="1"/>
  <c i="30" r="A31" s="1"/>
  <c i="30" r="A32" s="1"/>
  <c i="30" r="A33" s="1"/>
  <c i="30" r="A34" s="1"/>
  <c i="30" r="A36" s="1"/>
  <c i="30" r="A37" s="1"/>
  <c i="30" r="A38" s="1"/>
  <c i="30" r="A39" s="1"/>
  <c i="30" r="A40" s="1"/>
  <c i="30" r="A41" s="1"/>
  <c i="30" r="A42" s="1"/>
  <c i="30" r="A43" s="1"/>
  <c i="30" r="A44" s="1"/>
  <c i="30" r="A45" s="1"/>
  <c i="30" r="A46" s="1"/>
  <c i="30" r="A47" s="1"/>
  <c i="30" r="A48" s="1"/>
  <c i="30" r="A49" s="1"/>
  <c i="30" r="A50" s="1"/>
  <c i="30" r="A51" s="1"/>
  <c i="30" r="A52" s="1"/>
  <c i="30" r="A53" s="1"/>
  <c i="29" l="1" r="C8"/>
  <c i="197" r="G212" s="1"/>
  <c i="197" l="1" r="G167"/>
  <c i="197" r="H212"/>
  <c i="3" r="D282"/>
  <c i="3" r="C282"/>
  <c i="147" r="C35" s="1"/>
  <c i="3" r="D113"/>
  <c i="3" r="C113"/>
  <c i="197" l="1" r="G260"/>
  <c i="197" r="H260" s="1"/>
  <c i="197" r="H167"/>
  <c i="147" r="D35"/>
  <c i="3" r="D275"/>
  <c i="197" r="G19" s="1"/>
  <c i="3" r="C275"/>
  <c i="197" r="G18" s="1"/>
  <c i="147" l="1" r="C55"/>
  <c i="147" r="D55"/>
  <c i="3" r="D293"/>
  <c i="197" r="E19" s="1"/>
  <c i="197" r="H19" s="1"/>
  <c i="147" r="D34"/>
  <c i="3" r="C293"/>
  <c i="197" r="E18" s="1"/>
  <c i="197" r="H18" s="1"/>
  <c i="147" r="C34"/>
  <c i="147" l="1" r="C36"/>
  <c i="115" r="K65"/>
  <c i="115" r="I65"/>
  <c i="115" r="K72"/>
  <c i="115" r="I72"/>
  <c i="115" r="K24"/>
  <c i="115" r="I24"/>
  <c i="115" r="K38"/>
  <c i="115" r="I38"/>
  <c i="115" r="K61"/>
  <c i="115" r="I61"/>
  <c i="115" r="K18"/>
  <c i="115" r="I18"/>
  <c i="115" r="K47"/>
  <c i="115" r="I47"/>
  <c i="115" r="K67"/>
  <c i="115" r="I67"/>
  <c i="115" r="K96"/>
  <c i="115" r="I96"/>
  <c i="115" r="K75"/>
  <c i="115" r="I75"/>
  <c i="115" r="K51"/>
  <c i="115" r="I51"/>
  <c i="115" r="K42"/>
  <c i="115" r="I42"/>
  <c i="115" r="K12"/>
  <c i="115" r="I12"/>
  <c i="115" l="1" r="K64"/>
  <c i="115" r="I64"/>
  <c i="115" r="K69"/>
  <c i="115" r="I69"/>
  <c i="115" r="K70"/>
  <c i="115" r="I70"/>
  <c i="116" r="K23"/>
  <c i="116" r="F23"/>
  <c i="116" r="I23"/>
  <c i="116" r="K19"/>
  <c i="116" r="F19"/>
  <c i="116" r="I19"/>
  <c i="116" r="K16"/>
  <c i="116" r="F16"/>
  <c i="116" r="I16"/>
  <c i="116" r="K11"/>
  <c i="116" r="F11"/>
  <c i="116" r="I11"/>
  <c i="115" r="K74"/>
  <c i="115" r="I74"/>
  <c i="115" r="K11"/>
  <c i="115" r="I11"/>
  <c i="116" l="1" r="L23"/>
  <c i="116" r="J23"/>
  <c i="116" r="L19"/>
  <c i="116" r="J19"/>
  <c i="116" r="L16"/>
  <c i="116" r="J16"/>
  <c i="116" r="K10"/>
  <c i="116" r="I10"/>
  <c i="116" r="L11"/>
  <c i="116" r="J11"/>
  <c i="116" l="1" r="L10"/>
  <c i="116" r="J10"/>
  <c i="115" r="F10"/>
  <c i="115" r="K10"/>
  <c i="115" r="I10"/>
  <c i="115" r="F22"/>
  <c i="115" r="F42"/>
  <c i="115" r="F16"/>
  <c i="115" r="F32"/>
  <c i="115" r="F50"/>
  <c i="115" r="F34"/>
  <c i="115" r="K9"/>
  <c i="115" r="F62"/>
  <c i="115" r="F88"/>
  <c i="115" r="F33"/>
  <c i="115" r="F49"/>
  <c i="115" r="F19"/>
  <c i="115" r="F37"/>
  <c i="115" r="F40"/>
  <c i="115" r="F20"/>
  <c i="115" r="F38"/>
  <c i="115" r="F36"/>
  <c i="115" r="F46"/>
  <c i="115" r="F54"/>
  <c i="115" r="F23"/>
  <c i="115" r="F31"/>
  <c i="115" r="F41"/>
  <c i="115" r="F45"/>
  <c i="115" r="F26"/>
  <c i="115" r="F30"/>
  <c i="115" r="F9"/>
  <c i="115" r="F13"/>
  <c i="115" r="F70"/>
  <c i="115" r="F18"/>
  <c i="115" r="F80"/>
  <c i="115" r="F53"/>
  <c i="115" r="F24"/>
  <c i="115" r="F28"/>
  <c i="115" r="F86"/>
  <c i="115" r="F15"/>
  <c i="115" r="F27"/>
  <c i="115" r="F94"/>
  <c i="115" r="F58"/>
  <c i="115" r="F47"/>
  <c i="115" r="F35"/>
  <c i="115" r="F92"/>
  <c i="115" r="F51"/>
  <c i="115" r="F39"/>
  <c i="115" r="F25"/>
  <c i="115" r="F44"/>
  <c i="115" r="F90"/>
  <c i="115" r="F97"/>
  <c i="115" r="F65"/>
  <c i="115" r="F66"/>
  <c i="115" r="F56"/>
  <c i="115" r="F96"/>
  <c i="115" r="F74"/>
  <c i="115" r="F68"/>
  <c i="115" r="F52"/>
  <c i="115" r="F89"/>
  <c i="115" r="F87"/>
  <c i="115" r="F77"/>
  <c i="115" r="F61"/>
  <c i="115" r="F83"/>
  <c i="115" r="F64"/>
  <c i="115" r="F82"/>
  <c i="115" r="F78"/>
  <c i="115" r="F84"/>
  <c i="115" r="F76"/>
  <c i="115" r="F21"/>
  <c i="115" r="F60"/>
  <c i="115" r="F43"/>
  <c i="115" r="F29"/>
  <c i="115" r="F73"/>
  <c i="115" r="F95"/>
  <c i="115" r="F79"/>
  <c i="115" r="F63"/>
  <c i="115" r="F85"/>
  <c i="115" r="F69"/>
  <c i="115" r="F91"/>
  <c i="115" r="F75"/>
  <c i="115" r="F59"/>
  <c i="115" r="F48"/>
  <c i="115" r="F17"/>
  <c i="115" r="F81"/>
  <c i="115" r="F55"/>
  <c i="115" r="F72"/>
  <c i="115" r="F98"/>
  <c i="115" r="F57"/>
  <c i="115" r="F14"/>
  <c i="115" r="F71"/>
  <c i="115" r="F93"/>
  <c i="115" r="F67"/>
  <c i="115" r="I9"/>
  <c i="115" r="F12"/>
  <c i="115" r="F11"/>
  <c i="147" r="C57"/>
  <c i="147" l="1" r="C56"/>
  <c i="147" r="D56"/>
  <c i="147" r="C53"/>
  <c i="147" r="D57"/>
  <c i="115" r="L14"/>
  <c i="115" r="J14"/>
  <c i="115" r="L59"/>
  <c i="115" r="J59"/>
  <c i="115" r="L73"/>
  <c i="115" r="J73"/>
  <c i="115" r="L21"/>
  <c i="115" r="J21"/>
  <c i="115" r="L77"/>
  <c i="115" r="J77"/>
  <c i="115" r="L66"/>
  <c i="115" r="J66"/>
  <c i="115" r="L92"/>
  <c i="115" r="J92"/>
  <c i="115" r="L18"/>
  <c i="115" r="J18"/>
  <c i="115" r="L36"/>
  <c i="115" r="J36"/>
  <c i="115" r="L88"/>
  <c i="115" r="J88"/>
  <c i="115" r="J50"/>
  <c i="115" r="L50"/>
  <c i="115" r="L67"/>
  <c i="115" r="J67"/>
  <c i="115" r="L81"/>
  <c i="115" r="J81"/>
  <c i="115" r="L76"/>
  <c i="115" r="J76"/>
  <c i="115" r="L87"/>
  <c i="115" r="J87"/>
  <c i="115" r="L35"/>
  <c i="115" r="J35"/>
  <c i="115" r="L70"/>
  <c i="115" r="J70"/>
  <c i="115" r="L32"/>
  <c i="115" r="J32"/>
  <c i="115" r="L98"/>
  <c i="115" r="J98"/>
  <c i="115" r="L79"/>
  <c i="115" r="J79"/>
  <c i="115" r="L43"/>
  <c i="115" r="J43"/>
  <c i="115" r="L84"/>
  <c i="115" r="J84"/>
  <c i="115" r="L83"/>
  <c i="115" r="J83"/>
  <c i="115" r="L89"/>
  <c i="115" r="J89"/>
  <c i="115" r="L96"/>
  <c i="115" r="J96"/>
  <c i="115" r="L97"/>
  <c i="115" r="J97"/>
  <c i="115" r="L39"/>
  <c i="115" r="J39"/>
  <c i="115" r="L47"/>
  <c i="115" r="J47"/>
  <c i="115" r="L15"/>
  <c i="115" r="J15"/>
  <c i="115" r="L53"/>
  <c i="115" r="J53"/>
  <c i="115" r="L13"/>
  <c i="115" r="J13"/>
  <c i="115" r="L45"/>
  <c i="115" r="J45"/>
  <c i="115" r="L54"/>
  <c i="115" r="J54"/>
  <c i="115" r="L20"/>
  <c i="115" r="J20"/>
  <c i="115" r="L49"/>
  <c i="115" r="J49"/>
  <c i="115" r="L16"/>
  <c i="115" r="J16"/>
  <c i="115" r="L55"/>
  <c i="115" r="J55"/>
  <c i="115" r="L85"/>
  <c i="115" r="J85"/>
  <c i="115" r="L82"/>
  <c i="115" r="J82"/>
  <c i="115" r="L68"/>
  <c i="115" r="J68"/>
  <c i="115" r="L44"/>
  <c i="115" r="J44"/>
  <c i="115" r="L94"/>
  <c i="115" r="J94"/>
  <c i="115" r="L28"/>
  <c i="115" r="J28"/>
  <c i="115" r="L30"/>
  <c i="115" r="J30"/>
  <c i="115" r="L31"/>
  <c i="115" r="J31"/>
  <c i="115" r="L37"/>
  <c i="115" r="J37"/>
  <c i="115" r="L22"/>
  <c i="115" r="J22"/>
  <c i="115" r="L57"/>
  <c i="115" r="J57"/>
  <c i="115" r="L75"/>
  <c i="115" r="J75"/>
  <c i="115" r="L63"/>
  <c i="115" r="J63"/>
  <c i="115" r="L29"/>
  <c i="115" r="J29"/>
  <c i="115" r="L64"/>
  <c i="115" r="J64"/>
  <c i="115" r="L74"/>
  <c i="115" r="J74"/>
  <c i="115" r="L65"/>
  <c i="115" r="J65"/>
  <c i="115" r="L25"/>
  <c i="115" r="J25"/>
  <c i="115" r="L27"/>
  <c i="115" r="J27"/>
  <c i="115" r="L24"/>
  <c i="115" r="J24"/>
  <c i="115" r="L26"/>
  <c i="115" r="J26"/>
  <c i="115" r="L23"/>
  <c i="115" r="J23"/>
  <c i="115" r="L38"/>
  <c i="115" r="J38"/>
  <c i="115" r="L19"/>
  <c i="115" r="J19"/>
  <c i="115" r="L62"/>
  <c i="115" r="J62"/>
  <c i="115" r="L11"/>
  <c i="115" r="J11"/>
  <c i="115" r="L93"/>
  <c i="115" r="J93"/>
  <c i="115" r="L17"/>
  <c i="115" r="J17"/>
  <c i="115" r="L91"/>
  <c i="115" r="J91"/>
  <c i="115" r="L12"/>
  <c i="115" r="J12"/>
  <c i="115" r="L71"/>
  <c i="115" r="J71"/>
  <c i="115" r="L72"/>
  <c i="115" r="J72"/>
  <c i="115" r="L48"/>
  <c i="115" r="J48"/>
  <c i="115" r="L69"/>
  <c i="115" r="J69"/>
  <c i="115" r="L95"/>
  <c i="115" r="J95"/>
  <c i="115" r="L60"/>
  <c i="115" r="J60"/>
  <c i="115" r="L78"/>
  <c i="115" r="J78"/>
  <c i="115" r="L61"/>
  <c i="115" r="J61"/>
  <c i="115" r="L52"/>
  <c i="115" r="J52"/>
  <c i="115" r="L56"/>
  <c i="115" r="J56"/>
  <c i="115" r="L90"/>
  <c i="115" r="J90"/>
  <c i="115" r="L51"/>
  <c i="115" r="J51"/>
  <c i="115" r="L58"/>
  <c i="115" r="J58"/>
  <c i="115" r="L86"/>
  <c i="115" r="J86"/>
  <c i="115" r="L80"/>
  <c i="115" r="J80"/>
  <c i="115" r="L9"/>
  <c i="115" r="J9"/>
  <c i="115" r="L41"/>
  <c i="115" r="J41"/>
  <c i="115" r="L46"/>
  <c i="115" r="J46"/>
  <c i="115" r="J40"/>
  <c i="115" r="L40"/>
  <c i="115" r="L33"/>
  <c i="115" r="J33"/>
  <c i="115" r="L34"/>
  <c i="115" r="J34"/>
  <c i="115" r="L42"/>
  <c i="115" r="J42"/>
  <c i="115" r="L10"/>
  <c i="115" r="J10"/>
  <c i="147" l="1" r="C46"/>
  <c i="147" r="C59"/>
  <c i="147" r="C47"/>
  <c i="147" r="D47"/>
  <c i="147" r="D59"/>
  <c i="147" r="D52"/>
  <c i="147" r="D46"/>
  <c i="147" r="D53"/>
  <c i="147" r="C52"/>
  <c i="3" r="D272"/>
  <c i="3" r="D253"/>
  <c i="3" r="D248"/>
  <c i="3" r="D243"/>
  <c i="3" r="D234"/>
  <c i="3" r="D231"/>
  <c i="3" r="D228"/>
  <c i="3" r="D226"/>
  <c i="3" r="D223"/>
  <c i="3" r="D221"/>
  <c i="3" r="D215"/>
  <c i="3" r="D196"/>
  <c i="3" r="D191"/>
  <c i="3" r="D187"/>
  <c i="3" r="D149"/>
  <c i="3" r="D143"/>
  <c i="3" r="D135"/>
  <c i="3" r="D128"/>
  <c i="3" r="D118"/>
  <c i="3" r="D108"/>
  <c i="3" r="D105"/>
  <c i="3" r="D102"/>
  <c i="3" r="D78"/>
  <c i="3" r="D73"/>
  <c i="3" r="D70"/>
  <c i="3" r="D58"/>
  <c i="3" r="D54"/>
  <c i="3" r="D52"/>
  <c i="3" r="D43"/>
  <c i="3" r="D39"/>
  <c i="3" r="D34"/>
  <c i="3" r="D28"/>
  <c i="3" r="D26"/>
  <c i="3" r="D24"/>
  <c i="3" r="D22"/>
  <c i="3" r="D20"/>
  <c i="3" r="D11"/>
  <c i="3" r="C272"/>
  <c i="3" r="C253"/>
  <c i="3" r="C248"/>
  <c i="3" r="C243"/>
  <c i="3" r="C234"/>
  <c i="3" r="C231"/>
  <c i="3" r="C228"/>
  <c i="3" r="C226"/>
  <c i="3" r="C223"/>
  <c i="3" r="C221"/>
  <c i="3" r="C215"/>
  <c i="3" r="C196"/>
  <c i="3" r="C191"/>
  <c i="3" r="C187"/>
  <c i="3" r="C149"/>
  <c i="3" r="C143"/>
  <c i="3" r="C135"/>
  <c i="3" r="C128"/>
  <c i="3" r="C118"/>
  <c i="3" r="C108"/>
  <c i="3" r="C105"/>
  <c i="3" r="C102"/>
  <c i="147" l="1" r="D44"/>
  <c i="147" r="C54"/>
  <c i="147" r="D49"/>
  <c i="147" r="D54"/>
  <c i="3" r="D83"/>
  <c i="147" r="C45"/>
  <c i="147" r="C48"/>
  <c i="147" r="C49"/>
  <c i="147" r="D45"/>
  <c i="3" r="C83"/>
  <c i="3" r="C117"/>
  <c i="3" r="C230"/>
  <c i="3" r="D155"/>
  <c i="3" r="C155"/>
  <c i="3" r="C225"/>
  <c i="3" r="D220"/>
  <c i="3" r="C220"/>
  <c i="3" r="D57"/>
  <c i="3" r="C259"/>
  <c i="3" r="D259"/>
  <c i="3" r="D225"/>
  <c i="3" r="D230"/>
  <c i="3" r="D117"/>
  <c i="3" r="D10"/>
  <c i="3" r="C26"/>
  <c i="3" r="C24"/>
  <c i="3" r="C22"/>
  <c i="3" r="C20"/>
  <c i="3" r="C11"/>
  <c i="3" r="C28"/>
  <c i="3" r="C34"/>
  <c i="3" r="C39"/>
  <c i="3" r="C43"/>
  <c i="3" r="C52"/>
  <c i="3" r="C54"/>
  <c i="3" r="C78"/>
  <c i="3" r="C73"/>
  <c i="3" r="C70"/>
  <c i="3" r="C58"/>
  <c i="147" l="1" r="C28"/>
  <c i="147" r="C44"/>
  <c i="147" r="C32"/>
  <c i="147" r="C29"/>
  <c i="147" r="C50"/>
  <c i="147" r="D48"/>
  <c i="147" r="D28"/>
  <c i="147" r="D29"/>
  <c i="147" r="D32"/>
  <c i="3" r="D9"/>
  <c i="3" r="C154"/>
  <c i="197" r="G14" s="1"/>
  <c i="3" r="D154"/>
  <c i="3" r="C57"/>
  <c i="3" r="C10"/>
  <c i="147" l="1" r="D31"/>
  <c i="147" r="D50"/>
  <c i="3" r="C153"/>
  <c i="197" r="E14" s="1"/>
  <c i="197" r="H14" s="1"/>
  <c i="147" r="C31"/>
  <c i="147" r="D27"/>
  <c i="3" r="D153"/>
  <c i="3" r="D8"/>
  <c i="3" r="C9"/>
  <c i="197" l="1" r="G17"/>
  <c i="147" r="C30"/>
  <c i="147" r="C60"/>
  <c i="147" r="D60"/>
  <c i="3" r="C8"/>
  <c i="147" r="C27"/>
  <c i="147" r="D36"/>
  <c i="147" r="D26"/>
  <c i="147" r="D30"/>
  <c i="3" r="D274"/>
  <c i="197" l="1" r="G16"/>
  <c i="197" r="G15"/>
  <c i="197" r="E17"/>
  <c i="197" r="H17" s="1"/>
  <c i="197" r="G21"/>
  <c i="147" r="C26"/>
  <c i="3" r="C274"/>
  <c i="147" r="C33"/>
  <c i="147" r="D33"/>
  <c i="3" r="D294"/>
  <c i="197" r="E21" s="1"/>
  <c i="197" r="H21" s="1"/>
  <c i="197" l="1" r="G20"/>
  <c i="197" r="E15"/>
  <c i="197" r="H15" s="1"/>
  <c i="197" r="E16"/>
  <c i="197" r="H16" s="1"/>
  <c i="3" r="C294"/>
  <c i="197" r="E20" s="1"/>
  <c i="147" r="D37"/>
  <c i="197" l="1" r="H20"/>
  <c i="147" r="C37"/>
</calcChain>
</file>

<file path=xl/sharedStrings.xml><?xml version="1.0" encoding="utf-8"?>
<sst xmlns="http://schemas.openxmlformats.org/spreadsheetml/2006/main" count="32225" uniqueCount="2888">
  <si>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</si>
  <si>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</si>
  <si>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</si>
  <si>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</si>
  <si>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</si>
  <si>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</si>
  <si>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</si>
  <si>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</si>
  <si>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</si>
  <si>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</si>
  <si>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</si>
  <si>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</si>
  <si>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</si>
  <si>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</si>
  <si>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</si>
  <si>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</si>
  <si>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</si>
  <si>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</si>
  <si>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</si>
  <si>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</si>
  <si>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</si>
  <si>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</si>
  <si>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</si>
  <si>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</si>
  <si>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</si>
  <si>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</si>
  <si>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</si>
  <si>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</si>
  <si>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</si>
  <si>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</si>
  <si>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</si>
  <si>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</si>
  <si>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</si>
  <si>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</si>
  <si>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</si>
  <si>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</si>
  <si>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</si>
  <si>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</si>
  <si>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</si>
  <si>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</si>
  <si>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</si>
  <si>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</si>
  <si>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</si>
  <si>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</si>
  <si>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</si>
  <si>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</si>
  <si>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</si>
  <si>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</si>
  <si>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</si>
  <si>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</si>
  <si>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</si>
  <si>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</si>
  <si>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</si>
  <si>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</si>
  <si>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</si>
  <si>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</si>
  <si>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</si>
  <si>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</si>
  <si>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</si>
  <si>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</si>
  <si>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</si>
  <si>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</si>
  <si>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</si>
  <si>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</si>
  <si>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</si>
  <si>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</si>
  <si>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</si>
  <si>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</si>
  <si>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</si>
  <si>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</si>
  <si>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</si>
  <si>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</si>
  <si>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</si>
  <si>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</si>
  <si>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</si>
  <si>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</si>
  <si>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</si>
  <si>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</si>
  <si>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</si>
  <si>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</si>
  <si>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</si>
  <si>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</si>
  <si>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</si>
  <si>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</si>
  <si>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</si>
  <si>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</si>
  <si>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</si>
  <si>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</si>
  <si>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</si>
  <si>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</si>
  <si>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</si>
  <si>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</si>
  <si>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</si>
  <si>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</si>
  <si>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</si>
  <si>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</si>
  <si>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</si>
  <si>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</si>
  <si>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</si>
  <si>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</si>
  <si>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</si>
  <si>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</si>
  <si>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</si>
  <si>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</si>
  <si>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</si>
  <si>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</si>
  <si>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</si>
  <si>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</si>
  <si>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</si>
  <si>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</si>
  <si>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</si>
  <si>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</si>
  <si>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</si>
  <si>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</si>
  <si>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</si>
  <si>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</si>
  <si>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</si>
  <si>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</si>
  <si>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</si>
  <si>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</si>
  <si>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</si>
  <si>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</si>
  <si>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</si>
  <si>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</si>
  <si>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</si>
  <si>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</si>
  <si>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</si>
  <si>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</si>
  <si>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</si>
  <si>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</si>
  <si>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</si>
  <si>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</si>
  <si>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</si>
  <si>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</si>
  <si>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</si>
  <si>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</si>
  <si>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</si>
  <si>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</si>
  <si>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</si>
  <si>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</si>
  <si>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</si>
  <si>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</si>
  <si>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</si>
  <si>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</si>
  <si>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</si>
  <si>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</si>
  <si>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</si>
  <si>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</si>
  <si>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</si>
  <si>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</si>
  <si>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</si>
  <si>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</si>
  <si>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</si>
  <si>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</si>
  <si>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</si>
  <si>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</si>
  <si>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</si>
  <si>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</si>
  <si>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</si>
  <si>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</si>
  <si>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</si>
  <si>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</si>
  <si>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</si>
  <si>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</si>
  <si>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</si>
  <si>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</si>
  <si>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</si>
  <si>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</si>
  <si>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</si>
  <si>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</si>
  <si>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</si>
  <si>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</si>
  <si>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</si>
  <si>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</si>
  <si>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</si>
  <si>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</si>
  <si>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</si>
  <si>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</si>
  <si>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</si>
  <si>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</si>
  <si>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</si>
  <si>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</si>
  <si>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</si>
  <si>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</si>
  <si>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</si>
  <si>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</si>
  <si>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</si>
  <si>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</si>
  <si>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</si>
  <si>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</si>
  <si>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</si>
  <si>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</si>
  <si>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</si>
  <si>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</si>
  <si>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</si>
  <si>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</si>
  <si>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</si>
  <si>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</si>
  <si>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</si>
  <si>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</si>
  <si>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</si>
  <si>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</si>
  <si>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</si>
  <si>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</si>
  <si>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</si>
  <si>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</si>
  <si>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</si>
  <si>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</si>
  <si>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</si>
  <si>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</si>
  <si>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</si>
  <si>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</si>
  <si>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</si>
  <si>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</si>
  <si>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</si>
  <si>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</si>
  <si>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</si>
  <si>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</si>
  <si>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</si>
  <si>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</si>
  <si>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</si>
  <si>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</si>
  <si>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</si>
  <si>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</si>
  <si>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</si>
  <si>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</si>
  <si>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</si>
  <si>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</si>
  <si>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</si>
  <si>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</si>
  <si>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</si>
  <si>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</si>
  <si>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</si>
  <si>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</si>
  <si>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</si>
  <si>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</si>
  <si>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</si>
  <si>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</si>
  <si>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</si>
  <si>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</si>
  <si>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</si>
  <si>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</si>
  <si>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</si>
  <si>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</si>
  <si>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</si>
  <si>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</si>
  <si>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</si>
  <si>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</si>
  <si>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</si>
  <si>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</si>
  <si>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</si>
  <si>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</si>
  <si>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</si>
  <si>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</si>
  <si>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</si>
  <si>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</si>
  <si>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</si>
  <si>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</si>
  <si>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</si>
  <si>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</si>
  <si>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</si>
  <si>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</si>
  <si>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</si>
  <si>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</si>
  <si>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</si>
  <si>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</si>
  <si>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</si>
  <si>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</si>
  <si>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</si>
  <si>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</si>
  <si>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</si>
  <si>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</si>
  <si>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</si>
  <si>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</si>
  <si>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</si>
  <si>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</si>
  <si>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</si>
  <si>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</si>
  <si>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</si>
  <si>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</si>
  <si>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</si>
  <si>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</si>
  <si>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</si>
  <si>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</si>
  <si>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</si>
  <si>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</si>
  <si>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</si>
  <si>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</si>
  <si>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</si>
  <si>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</si>
  <si>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</si>
  <si>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</si>
  <si>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</si>
  <si>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</si>
  <si>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            Зарим бүтээгдэхүүний үнийн өсөлтийн албан татвар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</si>
  <si>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</si>
  <si>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</si>
  <si>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</si>
  <si>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</si>
  <si>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</si>
  <si>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</si>
  <si>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</si>
  <si>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</si>
  <si>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</si>
  <si>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</si>
  <si>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</si>
  <si>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</si>
  <si>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</si>
  <si>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</si>
  <si>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</si>
  <si>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</si>
  <si>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</si>
  <si>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</si>
  <si>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</si>
  <si>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</si>
  <si>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</si>
  <si>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</si>
  <si>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</si>
  <si>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</si>
  <si>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</si>
  <si>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</si>
  <si>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</si>
  <si>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</si>
  <si>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</si>
  <si>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</si>
  <si>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</si>
  <si>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</si>
  <si>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</si>
  <si>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</si>
  <si>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</si>
  <si>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</si>
  <si>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</si>
  <si>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</si>
  <si>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</si>
  <si>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</si>
  <si>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</si>
  <si>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</si>
  <si>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</si>
  <si>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</si>
  <si>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</si>
  <si>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</si>
  <si>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</si>
  <si>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</si>
  <si>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</si>
  <si>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</si>
  <si>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</si>
  <si>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</si>
  <si>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</si>
  <si>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</si>
  <si>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</si>
  <si>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</si>
  <si>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</si>
  <si>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</si>
  <si>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</si>
  <si>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</si>
  <si>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</si>
  <si>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</si>
  <si>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</si>
  <si>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</si>
  <si>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</si>
  <si>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</si>
  <si>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</si>
  <si>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</si>
  <si>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</si>
  <si>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</si>
  <si>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</si>
  <si>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</si>
  <si>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</si>
  <si>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</si>
  <si>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</si>
  <si>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</si>
  <si>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</si>
  <si>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</si>
  <si>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</si>
  <si>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</si>
  <si>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</si>
  <si>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</si>
  <si>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</si>
  <si>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</si>
  <si>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</si>
  <si>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</si>
  <si>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</si>
  <si>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</si>
  <si>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</si>
  <si>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</si>
  <si>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</si>
  <si>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</si>
  <si>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</si>
  <si>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</si>
  <si>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</si>
  <si>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</si>
  <si>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</si>
  <si>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</si>
  <si>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</si>
  <si>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</si>
  <si>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</si>
  <si>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</si>
  <si>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</si>
  <si>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</si>
  <si>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</si>
  <si>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</si>
  <si>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</si>
  <si>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</si>
  <si>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</si>
  <si>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</si>
  <si>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</si>
  <si>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</si>
  <si>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</si>
  <si>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</si>
  <si>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</si>
  <si>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</si>
  <si>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</si>
  <si>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</si>
  <si>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</si>
  <si>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</si>
  <si>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</si>
  <si>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</si>
  <si>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</si>
  <si>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</si>
  <si>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</si>
  <si>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</si>
  <si>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</si>
  <si>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</si>
  <si>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</si>
  <si>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</si>
  <si>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</si>
  <si>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</si>
  <si>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</si>
  <si>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</si>
  <si>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</si>
  <si>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</si>
  <si>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</si>
  <si>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</si>
  <si>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</si>
  <si>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</si>
  <si>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</si>
  <si>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</si>
  <si>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</si>
  <si>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</si>
  <si>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</si>
  <si>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</si>
  <si>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</si>
  <si>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</si>
  <si>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</si>
  <si>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</si>
  <si>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</si>
  <si>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</si>
  <si>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</si>
  <si>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</si>
  <si>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</si>
  <si>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</si>
  <si>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</si>
  <si>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</si>
  <si>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</si>
  <si>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</si>
  <si>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</si>
  <si>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</si>
  <si>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</si>
  <si>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</si>
  <si>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</si>
  <si>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</si>
  <si>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</si>
  <si>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</si>
  <si>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</si>
  <si>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</si>
  <si>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</si>
  <si>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</si>
  <si>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</si>
  <si>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</si>
  <si>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</si>
  <si>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</si>
  <si>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</si>
  <si>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</si>
  <si>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</si>
  <si>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</si>
  <si>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</si>
  <si>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</si>
  <si>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</si>
  <si>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</si>
  <si>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</si>
  <si>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</si>
  <si>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</si>
  <si>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</si>
  <si>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</si>
  <si>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</si>
  <si>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</si>
  <si>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</si>
  <si>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</si>
  <si>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</si>
  <si>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</si>
  <si>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</si>
  <si>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</si>
  <si>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</si>
  <si>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</si>
  <si>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</si>
  <si>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</si>
  <si>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</si>
  <si>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</si>
  <si>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</si>
  <si>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</si>
  <si>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</si>
  <si>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</si>
  <si>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</si>
  <si>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</si>
  <si>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</si>
  <si>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</si>
  <si>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</si>
  <si>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</si>
  <si>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</si>
  <si>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</si>
  <si>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</si>
  <si>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</si>
  <si>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</si>
  <si>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</si>
  <si>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</si>
  <si>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</si>
  <si>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</si>
  <si>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</si>
  <si>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</si>
  <si>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</si>
  <si>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</si>
  <si>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</si>
  <si>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</si>
  <si>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</si>
  <si>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</si>
  <si>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</si>
  <si>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</si>
  <si>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</si>
  <si>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</si>
  <si>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</si>
  <si>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</si>
  <si>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</si>
  <si>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</si>
  <si>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</si>
  <si>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</si>
  <si>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</si>
  <si>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</si>
  <si>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</si>
  <si>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</si>
  <si>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</si>
  <si>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</si>
  <si>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</si>
  <si>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</si>
  <si>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</si>
  <si>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</si>
  <si>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</si>
  <si>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</si>
  <si>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Бусад үндсэн хөрөнгө</t>
  </si>
  <si>
    <t>Бусад биет бус хөрөнгө</t>
  </si>
  <si>
    <t>Шилжүүлсэн</t>
  </si>
  <si>
    <t>Элэгдлийн зардал Бусад</t>
  </si>
  <si>
    <t>Дансны хасалт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</si>
  <si>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</si>
  <si>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</si>
  <si>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</si>
  <si>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</si>
  <si>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</si>
  <si>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</si>
  <si>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</si>
  <si>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</si>
  <si>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</si>
  <si>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</si>
  <si>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</si>
  <si>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</si>
  <si>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</si>
  <si>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</si>
  <si>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</si>
  <si>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</si>
  <si>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</si>
  <si>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</si>
  <si>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</si>
  <si>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</si>
  <si>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</si>
  <si>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</si>
  <si>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</si>
  <si>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</si>
  <si>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</si>
  <si>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</si>
  <si>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</si>
  <si>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</si>
  <si>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</si>
  <si>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</si>
  <si>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</si>
  <si>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</si>
  <si>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</si>
  <si>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</si>
  <si>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</si>
  <si>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</si>
  <si>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</si>
  <si>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</si>
  <si>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</si>
  <si>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</si>
  <si>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</si>
  <si>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</si>
  <si>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</si>
  <si>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</si>
  <si>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</si>
  <si>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</si>
  <si>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</si>
  <si>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</si>
  <si>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</si>
  <si>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</si>
  <si>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</si>
  <si>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</si>
  <si>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</si>
  <si>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</si>
  <si>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</si>
  <si>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</si>
  <si>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</si>
  <si>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</si>
  <si>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</si>
  <si>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</si>
  <si>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</si>
  <si>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</si>
  <si>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</si>
  <si>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</si>
  <si>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</si>
  <si>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</si>
  <si>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</si>
  <si>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</si>
  <si>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</si>
  <si>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</si>
  <si>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</si>
  <si>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НТ-2</t>
  </si>
  <si>
    <t>Үндсэн цалин</t>
  </si>
  <si>
    <t>Бусад хөрөнгө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</si>
  <si>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</si>
  <si>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</si>
  <si>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</si>
  <si>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</si>
  <si>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</si>
  <si>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</si>
  <si>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</si>
  <si>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</si>
  <si>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ХӨРӨНГӨ ОРУУЛАЛТЫН ҮЙЛ АЖИЛЛАГААНЫ МӨНГӨН ГYЙЛГЭЭ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</si>
  <si>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</si>
  <si>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</si>
  <si>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</si>
  <si>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</si>
  <si>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</si>
  <si>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</si>
  <si>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</si>
  <si>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</si>
  <si>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</si>
  <si>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</si>
  <si>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</si>
  <si>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</si>
  <si>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</si>
  <si>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</si>
  <si>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</si>
  <si>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</si>
  <si>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</si>
  <si>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</si>
  <si>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</si>
  <si>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</si>
  <si>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</si>
  <si>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</si>
  <si>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</si>
  <si>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</si>
  <si>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</si>
  <si>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</si>
  <si>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</si>
  <si>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</si>
  <si>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</si>
  <si>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</si>
  <si>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</si>
  <si>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</si>
  <si>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</si>
  <si>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</si>
  <si>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</si>
  <si>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</si>
  <si>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</si>
  <si>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</si>
  <si>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</si>
  <si>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</si>
  <si>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</si>
  <si>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</si>
  <si>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</si>
  <si>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</si>
  <si>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</si>
  <si>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</si>
  <si>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</si>
  <si>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</si>
  <si>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</si>
  <si>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</si>
  <si>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</si>
  <si>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</si>
  <si>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</si>
  <si>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</si>
  <si>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</si>
  <si>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</si>
  <si>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</si>
  <si>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</si>
  <si>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</si>
  <si>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</si>
  <si>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</si>
  <si>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</si>
  <si>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</si>
  <si>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</si>
  <si>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</si>
  <si>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</si>
  <si>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</si>
  <si>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</si>
  <si>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</si>
  <si>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</si>
  <si>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</si>
  <si>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</si>
  <si>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</si>
  <si>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</si>
  <si>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</si>
  <si>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</si>
  <si>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</si>
  <si>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</si>
  <si>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</si>
  <si>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</si>
  <si>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</si>
  <si>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</si>
  <si>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</si>
  <si>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</si>
  <si>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</si>
  <si>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</si>
  <si>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</si>
  <si>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</si>
  <si>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</si>
  <si>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</si>
  <si>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</si>
  <si>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</si>
  <si>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</si>
  <si>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</si>
  <si>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</si>
  <si>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</si>
  <si>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</si>
  <si>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</si>
  <si>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</si>
  <si>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</si>
  <si>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</si>
  <si>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</si>
  <si>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</si>
  <si>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</si>
  <si>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</si>
  <si>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</si>
  <si>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</si>
  <si>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</si>
  <si>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</si>
  <si>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</si>
  <si>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</si>
  <si>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</si>
  <si>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</si>
  <si>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</si>
  <si>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</si>
  <si>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</si>
  <si>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</si>
  <si>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</si>
  <si>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</si>
  <si>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</si>
  <si>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</si>
  <si>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</si>
  <si>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</si>
  <si>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</si>
  <si>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</si>
  <si>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</si>
  <si>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</si>
  <si>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</si>
  <si>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</si>
  <si>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</si>
  <si>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</si>
  <si>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</si>
  <si>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</si>
  <si>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</si>
  <si>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</si>
  <si>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</si>
  <si>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</si>
  <si>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</si>
  <si>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</si>
  <si>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</si>
  <si>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</si>
  <si>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</si>
  <si>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</si>
  <si>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</si>
  <si>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</si>
  <si>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</si>
  <si>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</si>
  <si>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</si>
  <si>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</si>
  <si>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</si>
  <si>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</si>
  <si>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</si>
  <si>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</si>
  <si>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</si>
  <si>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</si>
  <si>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</si>
  <si>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</si>
  <si>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</si>
  <si>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</si>
  <si>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</si>
  <si>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</si>
  <si>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</si>
  <si>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</si>
  <si>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</si>
  <si>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</si>
  <si>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</si>
  <si>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</si>
  <si>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</si>
  <si>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</si>
  <si>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</si>
  <si>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</si>
  <si>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</si>
  <si>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</si>
  <si>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</si>
  <si>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</si>
  <si>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</si>
  <si>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</si>
  <si>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</si>
  <si>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</si>
  <si>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</si>
  <si>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</si>
  <si>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</si>
  <si>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</si>
  <si>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</si>
  <si>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</si>
  <si>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</si>
  <si>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</si>
  <si>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</si>
  <si>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</si>
  <si>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</si>
  <si>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</si>
  <si>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</si>
  <si>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</si>
  <si>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</si>
  <si>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</si>
  <si>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</si>
  <si>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</si>
  <si>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</si>
  <si>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</si>
  <si>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</si>
  <si>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</si>
  <si>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</si>
  <si>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</si>
  <si>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</si>
  <si>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</si>
  <si>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</si>
  <si>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</si>
  <si>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</si>
  <si>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</si>
  <si>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</si>
  <si>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</si>
  <si>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</si>
  <si>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</si>
  <si>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</si>
  <si>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</si>
  <si>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</si>
  <si>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</si>
  <si>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</si>
  <si>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</si>
  <si>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</si>
  <si>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</si>
  <si>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</si>
  <si>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</si>
  <si>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</si>
  <si>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</si>
  <si>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</si>
  <si>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</si>
  <si>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</si>
  <si>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</si>
  <si>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</si>
  <si>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</si>
  <si>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</si>
  <si>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</si>
  <si>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</si>
  <si>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</si>
  <si>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</si>
  <si>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</si>
  <si>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</si>
  <si>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</si>
  <si>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</si>
  <si>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</si>
  <si>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</si>
  <si>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</si>
  <si>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</si>
  <si>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</si>
  <si>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</si>
  <si>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</si>
  <si>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</si>
  <si>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</si>
  <si>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</si>
  <si>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</si>
  <si>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</si>
  <si>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</si>
  <si>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</si>
  <si>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</si>
  <si>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</si>
  <si>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</si>
  <si>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</si>
  <si>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</si>
  <si>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</si>
  <si>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</si>
  <si>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</si>
  <si>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</si>
  <si>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</si>
  <si>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</si>
  <si>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</si>
  <si>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</si>
  <si>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</si>
  <si>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</si>
  <si>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</si>
  <si>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</si>
  <si>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</si>
  <si>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</si>
  <si>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</si>
  <si>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</si>
  <si>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</si>
  <si>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</si>
  <si>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</si>
  <si>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</si>
  <si>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</si>
  <si>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</si>
  <si>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</si>
  <si>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</si>
  <si>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</si>
  <si>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</si>
  <si>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</si>
  <si>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</si>
  <si>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</si>
  <si>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</si>
  <si>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</si>
  <si>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</si>
  <si>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</si>
  <si>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</si>
  <si>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</si>
  <si>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</si>
  <si>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</si>
  <si>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</si>
  <si>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</si>
  <si>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</si>
  <si>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</si>
  <si>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</si>
  <si>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</si>
  <si>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</si>
  <si>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</si>
  <si>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</si>
  <si>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</si>
  <si>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</si>
  <si>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</si>
  <si>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</si>
  <si>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</si>
  <si>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</si>
  <si>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</si>
  <si>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</si>
  <si>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</si>
  <si>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</si>
  <si>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</si>
  <si>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</si>
  <si>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</si>
  <si>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</si>
  <si>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</si>
  <si>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</si>
  <si>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</si>
  <si>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</si>
  <si>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</si>
  <si>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</si>
  <si>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</si>
  <si>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</si>
  <si>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</si>
  <si>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</si>
  <si>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</si>
  <si>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</si>
  <si>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</si>
  <si>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</si>
  <si>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</si>
  <si>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</si>
  <si>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</si>
  <si>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</si>
  <si>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</si>
  <si>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</si>
  <si>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</si>
  <si>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</si>
  <si>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</si>
  <si>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</si>
  <si>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</si>
  <si>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</si>
  <si>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</si>
  <si>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</si>
  <si>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</si>
  <si>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</si>
  <si>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</si>
  <si>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</si>
  <si>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</si>
  <si>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</si>
  <si>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</si>
  <si>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</si>
  <si>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</si>
  <si>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</si>
  <si>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</si>
  <si>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</si>
  <si>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</si>
  <si>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</si>
  <si>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</si>
  <si>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</si>
  <si>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</si>
  <si>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</si>
  <si>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</si>
  <si>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</si>
  <si>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</si>
  <si>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</si>
  <si>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</si>
  <si>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</si>
  <si>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</si>
  <si>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</si>
  <si>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</si>
  <si>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</si>
  <si>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</si>
  <si>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</si>
  <si>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</si>
  <si>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</si>
  <si>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</si>
  <si>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</si>
  <si>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</si>
  <si>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</si>
  <si>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</si>
  <si>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</si>
  <si>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</si>
  <si>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</si>
  <si>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</si>
  <si>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</si>
  <si>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</si>
  <si>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</si>
  <si>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</si>
  <si>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</si>
  <si>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</si>
  <si>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</si>
  <si>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</si>
  <si>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</si>
  <si>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</si>
  <si>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</si>
  <si>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</si>
  <si>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</si>
  <si>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</si>
  <si>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</si>
  <si>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</si>
  <si>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</si>
  <si>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</si>
  <si>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</si>
  <si>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</si>
  <si>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</si>
  <si>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</si>
  <si>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</si>
  <si>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</si>
  <si>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</si>
  <si>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</si>
  <si>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</si>
  <si>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</si>
  <si>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</si>
  <si>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</si>
  <si>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</si>
  <si>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</si>
  <si>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</si>
  <si>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</si>
  <si>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</si>
  <si>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</si>
  <si>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</si>
  <si>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</si>
  <si>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</si>
  <si>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</si>
  <si>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</si>
  <si>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</si>
  <si>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</si>
  <si>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</si>
  <si>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</si>
  <si>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</si>
  <si>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</si>
  <si>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</si>
  <si>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</si>
  <si>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</si>
  <si>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</si>
  <si>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</si>
  <si>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</si>
  <si>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</si>
  <si>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</si>
  <si>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</si>
  <si>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</si>
  <si>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</si>
  <si>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</si>
  <si>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</si>
  <si>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</si>
  <si>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</si>
  <si>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НИЙТ YР ДYН (5)=(3)+(4)</t>
  </si>
  <si>
    <t>ХӨРӨНГӨ ОРУУЛАЛТЫН МӨНГӨН ОРЛОГЫН ДYН (4)</t>
  </si>
  <si>
    <t>YЙЛ АЖИЛЛАГААНЫ МӨНГӨН ОРЛОГЫН ДYН (1)</t>
  </si>
  <si>
    <t>НИЙТ ЗАРЛАГА ба ЦЭВЭР ЗЭЭЛИЙН ДҮН (2)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</si>
  <si>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</si>
  <si>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</si>
  <si>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</si>
  <si>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</si>
  <si>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</si>
  <si>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</si>
  <si>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</si>
  <si>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</si>
  <si>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</si>
  <si>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</si>
  <si>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</si>
  <si>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</si>
  <si>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</si>
  <si>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</si>
  <si>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</si>
  <si>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</si>
  <si>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</si>
  <si>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</si>
  <si>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</si>
  <si>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</si>
  <si>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</si>
  <si>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</si>
  <si>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</si>
  <si>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</si>
  <si>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</si>
  <si>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</si>
  <si>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</si>
  <si>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</si>
  <si>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</si>
  <si>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</si>
  <si>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</si>
  <si>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</si>
  <si>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</si>
  <si>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</si>
  <si>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</si>
  <si>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</si>
  <si>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</si>
  <si>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</si>
  <si>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</si>
  <si>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</si>
  <si>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</si>
  <si>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</si>
  <si>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</si>
  <si>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</si>
  <si>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</si>
  <si>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</si>
  <si>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</si>
  <si>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</si>
  <si>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</si>
  <si>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</si>
  <si>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</si>
  <si>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</si>
  <si>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</si>
  <si>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</si>
  <si>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</si>
  <si>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</si>
  <si>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</si>
  <si>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</si>
  <si>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</si>
  <si>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</si>
  <si>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</si>
  <si>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</si>
  <si>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</si>
  <si>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</si>
  <si>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</si>
  <si>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</si>
  <si>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</si>
  <si>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</si>
  <si>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</si>
  <si>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</si>
  <si>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</si>
  <si>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</si>
  <si>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</si>
  <si>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</si>
  <si>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</si>
  <si>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</si>
  <si>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</si>
  <si>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</si>
  <si>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</si>
  <si>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</si>
  <si>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</si>
  <si>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</si>
  <si>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</si>
  <si>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</si>
  <si>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</si>
  <si>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</si>
  <si>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</si>
  <si>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</si>
  <si>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</si>
  <si>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</si>
  <si>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</si>
  <si>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</si>
  <si>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</si>
  <si>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</si>
  <si>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</si>
  <si>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</si>
  <si>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</si>
  <si>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</si>
  <si>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</si>
  <si>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</si>
  <si>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</si>
  <si>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</si>
  <si>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</si>
  <si>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</si>
  <si>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</si>
  <si>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</si>
  <si>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</si>
  <si>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</si>
  <si>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</si>
  <si>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</si>
  <si>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</si>
  <si>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</si>
  <si>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</si>
  <si>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</si>
  <si>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</si>
  <si>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</si>
  <si>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</si>
  <si>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</si>
  <si>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</si>
  <si>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</si>
  <si>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</si>
  <si>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</si>
  <si>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</si>
  <si>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</si>
  <si>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</si>
  <si>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</si>
  <si>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</si>
  <si>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</si>
  <si>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</si>
  <si>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</si>
  <si>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</si>
  <si>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</si>
  <si>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</si>
  <si>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</si>
  <si>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</si>
  <si>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</si>
  <si>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</si>
  <si>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</si>
  <si>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</si>
  <si>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</si>
  <si>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</si>
  <si>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</si>
  <si>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</si>
  <si>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</si>
  <si>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</si>
  <si>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</si>
  <si>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>Зөрүү</t>
  </si>
  <si>
    <t xml:space="preserve">       Төсөвт байгууллагын өөрийн орлого</t>
  </si>
  <si>
    <t>Богино хугацаат үнэт цаас</t>
  </si>
  <si>
    <t>Богино хугацаат зээлийн өглөг</t>
  </si>
  <si>
    <t>Урт хугацаат үнэт цаас</t>
  </si>
  <si>
    <t>Урт хугацаат зээл</t>
  </si>
  <si>
    <t>2.CT1A</t>
  </si>
  <si>
    <t>3.CT2A</t>
  </si>
  <si>
    <t>4.CT3A</t>
  </si>
  <si>
    <t>5.CT4A</t>
  </si>
  <si>
    <t>6.CTT1</t>
  </si>
  <si>
    <t>7.CTT2</t>
  </si>
  <si>
    <t>8.CTT3</t>
  </si>
  <si>
    <t>9.CTT4</t>
  </si>
  <si>
    <t>10.CTT5</t>
  </si>
  <si>
    <t>зөрүү</t>
  </si>
  <si>
    <t>Шийт нэр</t>
  </si>
  <si>
    <t>Барилга байгууламж</t>
  </si>
  <si>
    <t>Төлөвлөгөө</t>
  </si>
  <si>
    <t>Төлөвлөгөөнөөс</t>
  </si>
  <si>
    <t>дүн</t>
  </si>
  <si>
    <t>Залруулсан</t>
  </si>
  <si>
    <t>Мөнгөн хөрөнгө</t>
  </si>
  <si>
    <t>Бараа материал</t>
  </si>
  <si>
    <t>Үндсэн хөрөнгө</t>
  </si>
  <si>
    <t>Цалингийн зардал</t>
  </si>
  <si>
    <t xml:space="preserve">Өмнөх оны эцсийн үлдэгдэл </t>
  </si>
  <si>
    <t>Тайлант оны эцсийн үлдэгдэл</t>
  </si>
  <si>
    <t>Хувийн жин</t>
  </si>
  <si>
    <t xml:space="preserve">/+илүү,-дутуу/    </t>
  </si>
  <si>
    <t>Хувь</t>
  </si>
  <si>
    <t>Авлага</t>
  </si>
  <si>
    <t>Бэлтгэсэн:</t>
  </si>
  <si>
    <t>Өглөг</t>
  </si>
  <si>
    <t>НИЙТ ХӨРӨНГИЙН ДҮН III=I+II</t>
  </si>
  <si>
    <t>YЙЛ АЖИЛЛАГААНЫ БУС YР ДYН (4)=(145-225)</t>
  </si>
  <si>
    <t xml:space="preserve">         Бусад татвар (төлбөр, хураамж)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</si>
  <si>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</si>
  <si>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</si>
  <si>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</si>
  <si>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</si>
  <si>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</si>
  <si>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</si>
  <si>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</si>
  <si>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</si>
  <si>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210805</t>
  </si>
  <si>
    <t>210806</t>
  </si>
  <si>
    <t>210807</t>
  </si>
  <si>
    <t>МӨНГӨН ХӨРӨНГӨ</t>
  </si>
  <si>
    <t>КВ87042312</t>
  </si>
  <si>
    <t>НАРАНХҮҮ</t>
  </si>
  <si>
    <t>ОДГЭРЭЛ</t>
  </si>
  <si>
    <t>техникч</t>
  </si>
  <si>
    <t xml:space="preserve">       Төсөв байгууллагын өөрийн орлого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</si>
  <si>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</si>
  <si>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</si>
  <si>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</si>
  <si>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  Эргэж төлөгдөх зээл</t>
  </si>
  <si>
    <t xml:space="preserve">               Хөрөнгө оруулалтын зориулалттай үл хөдлөх хөрөнгө /ТӨҮГ/ </t>
  </si>
  <si>
    <t>YЙЛ АЖИЛЛАГААНЫ МӨНГӨН ГҮЙЛГЭЭ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</si>
  <si>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</si>
  <si>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</si>
  <si>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</si>
  <si>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</si>
  <si>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</si>
  <si>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</si>
  <si>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</si>
  <si>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</si>
  <si>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</si>
  <si>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</si>
  <si>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</si>
  <si>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</si>
  <si>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</si>
  <si>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</si>
  <si>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</si>
  <si>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</si>
  <si>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</si>
  <si>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</si>
  <si>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</si>
  <si>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</si>
  <si>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</si>
  <si>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</si>
  <si>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</si>
  <si>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</si>
  <si>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</si>
  <si>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</si>
  <si>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</si>
  <si>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</si>
  <si>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</si>
  <si>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</si>
  <si>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</si>
  <si>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</si>
  <si>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</si>
  <si>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</si>
  <si>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</si>
  <si>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</si>
  <si>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</si>
  <si>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</si>
  <si>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</si>
  <si>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</si>
  <si>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</si>
  <si>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</si>
  <si>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</si>
  <si>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</si>
  <si>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</si>
  <si>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</si>
  <si>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</si>
  <si>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</si>
  <si>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</si>
  <si>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</si>
  <si>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</si>
  <si>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</si>
  <si>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</si>
  <si>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</si>
  <si>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</si>
  <si>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</si>
  <si>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</si>
  <si>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>YЙЛ АЖИЛЛАГААНЫ ЦЭВЭР МӨНГӨН ГYЙЛГЭЭ (3)=(1)-(2)</t>
  </si>
  <si>
    <t>ХӨРӨНГӨ ОРУУЛАЛТЫН МӨНГӨН ЗАРДЛЫН ДYН (5)</t>
  </si>
  <si>
    <t>ХӨРӨНГӨ ОРУУЛАЛТЫН ҮЙЛ АЖИЛЛАГААНЫ ЦЭВЭР МӨНГӨН ГYЙЛГЭЭ (6)=(4)-(5)</t>
  </si>
  <si>
    <t>САНХYYГИЙН YЙЛ АЖИЛЛАГААНЫ ЦЭВЭР МӨНГӨН ГYЙЛГЭЭ</t>
  </si>
  <si>
    <t>НИЙТ ЦЭВЭР МӨНГӨН ГYЙЛГЭЭ (8)=(3)+(6)+(7)</t>
  </si>
  <si>
    <t>АВЛАГЫН ДҮН</t>
  </si>
  <si>
    <t xml:space="preserve">       Татвар, НДШ-ын авлага /ТӨҮГ/</t>
  </si>
  <si>
    <t xml:space="preserve">       Бусад авлага</t>
  </si>
  <si>
    <t>2013 оны 12-р сарын 31-нээрх үлдэгдэл</t>
  </si>
  <si>
    <t>Үндсэн хөрөнгийн дахин үнэлгээний өсөлт</t>
  </si>
  <si>
    <t>Үндсэн хөрөнгийн дахин үнэлгээний  бууралт</t>
  </si>
  <si>
    <t>Орлогын тайланд хүлээн зөвшөөрөөгүй олз, гарз</t>
  </si>
  <si>
    <t>2014 оны 12-р сарын 31-нээрх үлдэгдэл</t>
  </si>
  <si>
    <t>Үндсэн хөрөнгийн дахин үнэлгээний өсөлт,  бууралт</t>
  </si>
  <si>
    <t>Үндсэн хөрөнгийн өсөлт, бууралт</t>
  </si>
  <si>
    <t>Гадаад валютын хөрвүүлэлтийн зөрүү</t>
  </si>
  <si>
    <t>Нэмэгдсэн</t>
  </si>
  <si>
    <t>Худалдан авсан</t>
  </si>
  <si>
    <t>Хандиваар</t>
  </si>
  <si>
    <t>Шилжүүлэн авсан бүтцийн өөрчлөлтөөр</t>
  </si>
  <si>
    <t>Хасагдсан</t>
  </si>
  <si>
    <t>Худалдсан, зарцуулсан</t>
  </si>
  <si>
    <t>Шилжүүлсэн бүтцийн өөрчлөлтөөр</t>
  </si>
  <si>
    <t>Тодруулга № 7</t>
  </si>
  <si>
    <t>БИЕТ ХӨРӨНГӨ</t>
  </si>
  <si>
    <t>БИЕТ БУС ХӨРӨНГӨ</t>
  </si>
  <si>
    <t>Үндсэн хөрөнгийн оны эхний үлдэгдэл</t>
  </si>
  <si>
    <t>Акталсан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</si>
  <si>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</si>
  <si>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</si>
  <si>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</si>
  <si>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Дахин үнэлгээний</t>
  </si>
  <si>
    <t xml:space="preserve">   БОГИНО ХУГАЦААТ ӨР ТӨЛБӨР ДҮН</t>
  </si>
  <si>
    <t>ҮЭ-н татвар</t>
  </si>
  <si>
    <t>Шийтгэл</t>
  </si>
  <si>
    <t>2101</t>
  </si>
  <si>
    <t>210101</t>
  </si>
  <si>
    <t>210102</t>
  </si>
  <si>
    <t>210103</t>
  </si>
  <si>
    <t>210104</t>
  </si>
  <si>
    <t>210105</t>
  </si>
  <si>
    <t>2102</t>
  </si>
  <si>
    <t>210201</t>
  </si>
  <si>
    <t>210202</t>
  </si>
  <si>
    <t>210203</t>
  </si>
  <si>
    <t>210204</t>
  </si>
  <si>
    <t>210205</t>
  </si>
  <si>
    <t>2103</t>
  </si>
  <si>
    <t>210301</t>
  </si>
  <si>
    <t>210302</t>
  </si>
  <si>
    <t>210303</t>
  </si>
  <si>
    <t>210304</t>
  </si>
  <si>
    <t>2104</t>
  </si>
  <si>
    <t>210401</t>
  </si>
  <si>
    <t>210402</t>
  </si>
  <si>
    <t>210403</t>
  </si>
  <si>
    <t>210404</t>
  </si>
  <si>
    <t>210405</t>
  </si>
  <si>
    <t>210406</t>
  </si>
  <si>
    <t>2105</t>
  </si>
  <si>
    <t>210501</t>
  </si>
  <si>
    <t>210502</t>
  </si>
  <si>
    <t>210503</t>
  </si>
  <si>
    <t>2106</t>
  </si>
  <si>
    <t>210601</t>
  </si>
  <si>
    <t>210602</t>
  </si>
  <si>
    <t>210603</t>
  </si>
  <si>
    <t>210604</t>
  </si>
  <si>
    <t>210701</t>
  </si>
  <si>
    <t>210702</t>
  </si>
  <si>
    <t>210703</t>
  </si>
  <si>
    <t>2108</t>
  </si>
  <si>
    <t>210801</t>
  </si>
  <si>
    <t>210802</t>
  </si>
  <si>
    <t>210803</t>
  </si>
  <si>
    <t>210804</t>
  </si>
  <si>
    <t>ТАБ-СТА-А6-3</t>
  </si>
  <si>
    <t>данс код</t>
  </si>
  <si>
    <t xml:space="preserve">/төгрөг/          </t>
  </si>
  <si>
    <t>Санхүүгийн тайлан үлдэгдэл тэнцлийн судалгаа</t>
  </si>
  <si>
    <t>Гүйцэтгэл/ ХБГ</t>
  </si>
  <si>
    <t>Өмнөх оноос</t>
  </si>
  <si>
    <t>Урьдчилсан шинжилгээний горим орлогын судалгаа</t>
  </si>
  <si>
    <t>ТАБ-СТА-А-6-1</t>
  </si>
  <si>
    <t>Урьдчилсан шинжилгээний горим зардлын судалгаа</t>
  </si>
  <si>
    <t>Зөрүү/+,-/</t>
  </si>
  <si>
    <t>ТАБ-СТА-А-6-2</t>
  </si>
  <si>
    <t>Кассын нярав овог нэр</t>
  </si>
  <si>
    <t>/төгрөг/</t>
  </si>
  <si>
    <t>Зээлийн авлага</t>
  </si>
  <si>
    <t>Урьдчилгаа</t>
  </si>
  <si>
    <t>Урьдчилж орсон орлого</t>
  </si>
  <si>
    <t xml:space="preserve"> Эрүүл мэндийн даатгалын сангаас санхүүжих</t>
  </si>
  <si>
    <t xml:space="preserve"> Нийгмийн даатгалын сангаас эмнэлгүүдэд олгох санхүүжилт</t>
  </si>
  <si>
    <t xml:space="preserve"> Үндсэн үйл ажиллагааны орлогоос санхүүжих</t>
  </si>
  <si>
    <t xml:space="preserve"> Туслах үйл ажиллагааны орлогоос санхүүжих</t>
  </si>
  <si>
    <t xml:space="preserve"> Гадаадын эх үүсвэрээс санхүүжих</t>
  </si>
  <si>
    <t>Хандив тусламж /дотоод/</t>
  </si>
  <si>
    <t>Хандив тусламж /гадаад/</t>
  </si>
  <si>
    <t>Данс код</t>
  </si>
  <si>
    <t>3</t>
  </si>
  <si>
    <t>ID</t>
  </si>
  <si>
    <t>Ц</t>
  </si>
  <si>
    <t>Х</t>
  </si>
  <si>
    <t>Їндсэн цалин</t>
  </si>
  <si>
    <t>Илїї цаг</t>
  </si>
  <si>
    <t>Бодогдсон цалин</t>
  </si>
  <si>
    <t>лист</t>
  </si>
  <si>
    <t>Амралт</t>
  </si>
  <si>
    <t>Нярай</t>
  </si>
  <si>
    <t>Илїї цагийн зєрїї</t>
  </si>
  <si>
    <t>Цалингийн зєрїї</t>
  </si>
  <si>
    <t>Тэтгэмж</t>
  </si>
  <si>
    <t>Цолны нэмэгдэл</t>
  </si>
  <si>
    <t>Профессорын нэмэгдэл</t>
  </si>
  <si>
    <t>Зэргийн нэмэгдэл</t>
  </si>
  <si>
    <t>Багшийн нэмэгдэл</t>
  </si>
  <si>
    <t>Эх барих, нярай, хортойн нэмэгдэл</t>
  </si>
  <si>
    <t>Спорт зэрэг</t>
  </si>
  <si>
    <t>Сахилгын арга хэмжээ</t>
  </si>
  <si>
    <t>Дуудлагын нэмэгдэл</t>
  </si>
  <si>
    <t>Їр дїнгийн шагнал</t>
  </si>
  <si>
    <t>Хоол 2</t>
  </si>
  <si>
    <t>Бїгд дїн</t>
  </si>
  <si>
    <t>Шїїхийн шийдвэр гїйцэтгэл</t>
  </si>
  <si>
    <t>ЇЭ-н татвар</t>
  </si>
  <si>
    <t>Хоолны талон</t>
  </si>
  <si>
    <t>Хоол унаа зєрїї</t>
  </si>
  <si>
    <t>Утасны тєлбєр</t>
  </si>
  <si>
    <t>Суут дїн</t>
  </si>
  <si>
    <t>Б/Ц.Гарт олгох</t>
  </si>
  <si>
    <t>Аудитаар НДШ</t>
  </si>
  <si>
    <t>Аудитаар ХХОАТ</t>
  </si>
  <si>
    <t>ЦАЛИНГИЙН ХҮСНЭГТЭЭР</t>
  </si>
  <si>
    <t>АУДИТААР</t>
  </si>
  <si>
    <t>ЗӨРҮҮ</t>
  </si>
  <si>
    <t>нярай</t>
  </si>
  <si>
    <t>ХХОАТ</t>
  </si>
  <si>
    <t xml:space="preserve">Нийт </t>
  </si>
  <si>
    <t>хоол</t>
  </si>
  <si>
    <t>унаа</t>
  </si>
  <si>
    <t>бүгд дүн</t>
  </si>
  <si>
    <t>ХЧТА</t>
  </si>
  <si>
    <t>Ээлжийн амралт</t>
  </si>
  <si>
    <t>Хүүхэд асрах</t>
  </si>
  <si>
    <t>хоол унаа</t>
  </si>
  <si>
    <t>Тээврийн хєлс</t>
  </si>
  <si>
    <t>олгосон</t>
  </si>
  <si>
    <t>лист3</t>
  </si>
  <si>
    <t>амралт3</t>
  </si>
  <si>
    <t>хүүхэд асрах3</t>
  </si>
  <si>
    <t>хоол 1</t>
  </si>
  <si>
    <t>тээвэр</t>
  </si>
  <si>
    <t>НДШ2</t>
  </si>
  <si>
    <t>ХАОАТ</t>
  </si>
  <si>
    <t xml:space="preserve">лист4 </t>
  </si>
  <si>
    <t>амралт4</t>
  </si>
  <si>
    <t>хүүхэд асрах4</t>
  </si>
  <si>
    <t>хоолны талон</t>
  </si>
  <si>
    <t>унааны хөнгөлөлт</t>
  </si>
  <si>
    <t>Нийт олгох</t>
  </si>
  <si>
    <t>НДШ4</t>
  </si>
  <si>
    <t>ХОАТ</t>
  </si>
  <si>
    <t>лист5</t>
  </si>
  <si>
    <t>амралт5</t>
  </si>
  <si>
    <t>хүүхэд асрах5</t>
  </si>
  <si>
    <t>хоол5</t>
  </si>
  <si>
    <t>унаа5</t>
  </si>
  <si>
    <t>НДШ5</t>
  </si>
  <si>
    <t>ХХОАТ5</t>
  </si>
  <si>
    <t>Хоол</t>
  </si>
  <si>
    <t>Унаа</t>
  </si>
  <si>
    <t>НДШ цэвэр</t>
  </si>
  <si>
    <t>ХХОАТ цэвэр</t>
  </si>
  <si>
    <t>Цалингийн зардал ХХДХ их</t>
  </si>
  <si>
    <t>Цалингийн зардал ХХДХ их хувь</t>
  </si>
  <si>
    <t>7.8 хувь</t>
  </si>
  <si>
    <t>НДШ тооцсон хувь</t>
  </si>
  <si>
    <t>RD</t>
  </si>
  <si>
    <t>Шагналт нэмэгдэл</t>
  </si>
  <si>
    <t xml:space="preserve">Гарын їсэг </t>
  </si>
  <si>
    <t>санхүүгийн тайлангаар</t>
  </si>
  <si>
    <t>Цалин</t>
  </si>
  <si>
    <t>АО төлөх НДШ</t>
  </si>
  <si>
    <t>2</t>
  </si>
  <si>
    <t>4</t>
  </si>
  <si>
    <t>5</t>
  </si>
  <si>
    <t>Хуримтлагдсан үр дүн</t>
  </si>
  <si>
    <t>512</t>
  </si>
  <si>
    <t>1-2</t>
  </si>
  <si>
    <t>Төсөв байгууллагын өөрийн орлого</t>
  </si>
  <si>
    <t>13</t>
  </si>
  <si>
    <t>ҮАЦМГ+ХОЦМГ+СҮАЦМГ</t>
  </si>
  <si>
    <t>3+6+7</t>
  </si>
  <si>
    <t>10-9</t>
  </si>
  <si>
    <t>511</t>
  </si>
  <si>
    <t>51220</t>
  </si>
  <si>
    <t>Өр төлбөр</t>
  </si>
  <si>
    <t>11.CTT6</t>
  </si>
  <si>
    <t>12.CTT7</t>
  </si>
  <si>
    <t>13.CTT8</t>
  </si>
  <si>
    <t>14.CTT9</t>
  </si>
  <si>
    <t>15.Journal</t>
  </si>
  <si>
    <t>16.Assets</t>
  </si>
  <si>
    <t>17.Inventory</t>
  </si>
  <si>
    <t>18.Payroll</t>
  </si>
  <si>
    <t>20.TGT1</t>
  </si>
  <si>
    <t>Тодруулга эхний үлдэгдэл</t>
  </si>
  <si>
    <t>Асуудлын бүртгэл 1</t>
  </si>
  <si>
    <t>Тайлант оны үлдэгдэл</t>
  </si>
  <si>
    <t>Тодруулга Тайлант үеийн үлдэгдэл</t>
  </si>
  <si>
    <t>Асуудлын бүртгэл 2</t>
  </si>
  <si>
    <t>Залруулахыг 
санал болгосон</t>
  </si>
  <si>
    <t>Аудитлагдсан 
эцсийн үлдэгдэл</t>
  </si>
  <si>
    <t xml:space="preserve">Санхүүгийн байдлын тайлангийн </t>
  </si>
  <si>
    <t xml:space="preserve"> дансны эхний үлдэгдлийн дүн тодруулга тайлангаас зөрүүтэй</t>
  </si>
  <si>
    <t xml:space="preserve"> дансны эцсийн үлдэгдлийн дүн тодруулга тайлангаас зөрүүтэй</t>
  </si>
  <si>
    <t>Цэвэр хөрөнгө өмч</t>
  </si>
  <si>
    <t>Цалин зөрүүтэй бодогдсон</t>
  </si>
  <si>
    <t xml:space="preserve">         Бусад урт хугацаат хөрөнгө борлуулсанаас үүссэн олз (гарз) /ТӨҮГ/</t>
  </si>
  <si>
    <t xml:space="preserve">         Хөрөнгө оруулалт борлуулснаас үүссэн олз (гарз) /ТӨҮГ/</t>
  </si>
  <si>
    <t xml:space="preserve">         Биет бус хөрөнгө данснаас хассаны олз (гарз) /ТӨҮГ/</t>
  </si>
  <si>
    <t xml:space="preserve">        Үндсэн хөрөнгө данснаас хассаны олз (гарз) /ТӨҮГ/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</si>
  <si>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</si>
  <si>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Бүгд</t>
  </si>
  <si>
    <t xml:space="preserve">  БАРАА МАТЕРИАЛ</t>
  </si>
  <si>
    <t>Кассанд байгаа бэлэн мөнгө</t>
  </si>
  <si>
    <t>Төгрөг</t>
  </si>
  <si>
    <t>Гадаад валют</t>
  </si>
  <si>
    <t>Касс арилжааны банк</t>
  </si>
  <si>
    <t>Банкинд байгаа бэлэн мөнгө</t>
  </si>
  <si>
    <t>Үндсэн хөрөнгийн дахин үнэлгээний өсөлт,бууралт</t>
  </si>
  <si>
    <t>Үндсэн хөрөнгийн дахин үнэлгээнийбууралт</t>
  </si>
  <si>
    <t xml:space="preserve"> Төлсөн ногдол ашиг</t>
  </si>
  <si>
    <t xml:space="preserve"> Хувьцаа буцаан худалдаж авахад төлсөн</t>
  </si>
  <si>
    <t xml:space="preserve"> Санхүүгийн түрээсийн өглөгт төлсөн</t>
  </si>
  <si>
    <t xml:space="preserve"> Зээл, өрийн үнэт цаасны төлбөрт төлсөн мөнгө</t>
  </si>
  <si>
    <t xml:space="preserve"> Гадаад валютын ханшийн зөрүү</t>
  </si>
  <si>
    <t xml:space="preserve"> Санхүүгийн үйл ажиллагааны зардал</t>
  </si>
  <si>
    <t xml:space="preserve"> Засгийн газрын үнэт цаасны үндсэн төлбөр</t>
  </si>
  <si>
    <t xml:space="preserve"> Засгийн газрын бондын үндсэн төлбөр</t>
  </si>
  <si>
    <t xml:space="preserve"> Гадаад зээлийн үндсэн төлбөр</t>
  </si>
  <si>
    <t xml:space="preserve"> ГАДААД ЗЭЭЛИЙН ҮНДСЭН ТӨЛБӨР</t>
  </si>
  <si>
    <t xml:space="preserve"> Гадаадын төслийн зээлээс санхүүжих зээл</t>
  </si>
  <si>
    <t xml:space="preserve"> Гадаадын санхүүгийн зах зээлээс санхүүжих зээл</t>
  </si>
  <si>
    <t xml:space="preserve"> Эргэж төлөгдөх зээл</t>
  </si>
  <si>
    <t xml:space="preserve"> ЭPГЭЖ ТӨЛӨГДӨХ ТӨЛБӨРИЙГ ХАССАН ЦЭВЭР ЗЭЭЛ</t>
  </si>
  <si>
    <t>Төрөл бүрийн хандив</t>
  </si>
  <si>
    <t>Хувьцаа болон өмчийн бусад үнэт цаас гаргаснаас хүлээн авсан</t>
  </si>
  <si>
    <t>Зээл авсан, өрийн үнэт цаас гаргаснаас хүлээн авсан</t>
  </si>
  <si>
    <t>Гадаадын санхүүгийн зах зээлээс санхүүжих</t>
  </si>
  <si>
    <t>Дамжуулан зээлдүүлэх зээлээс эргэж төлөгдөх</t>
  </si>
  <si>
    <t>Дотоод эх үүсвэрээс олгосон зээлээс эргэж төлөгдөх</t>
  </si>
  <si>
    <t>Бусад эх үүсвэр</t>
  </si>
  <si>
    <t>Гадаад эх үүсвэрээр</t>
  </si>
  <si>
    <t xml:space="preserve"> Гадаад эх үүсвэрээр</t>
  </si>
  <si>
    <t xml:space="preserve"> Биет ба биет бус хөрөнгө худалдан авсан зардал</t>
  </si>
  <si>
    <t>Бусдад олгосон зээл болон урьдчилгаа /ТӨҮГ/</t>
  </si>
  <si>
    <t>Бусад урт хугацаат хөрөнгө олж эзэмшихэд төлсөн/ТӨҮГ/</t>
  </si>
  <si>
    <t>Хөрөнгө оруулалт олж эзэмшихэд төлсөн/ТӨҮГ/</t>
  </si>
  <si>
    <t>Биет бус хөрөнгө олж эзэмшихэд төлсөн/ТӨҮГ/</t>
  </si>
  <si>
    <t xml:space="preserve"> Үндсэн хөрөнгө олж эзэмшихэд төлсөн /ТӨҮГ/</t>
  </si>
  <si>
    <t xml:space="preserve"> Стратегийн нөөц хөрөнгө</t>
  </si>
  <si>
    <t xml:space="preserve"> Бусад хөрөнгө</t>
  </si>
  <si>
    <t xml:space="preserve"> Тоног төхөөрөмж</t>
  </si>
  <si>
    <t xml:space="preserve"> Их засвар</t>
  </si>
  <si>
    <t xml:space="preserve"> Барилга байгууламж</t>
  </si>
  <si>
    <t>Дотоод эх үүсвэрээр</t>
  </si>
  <si>
    <t xml:space="preserve"> ХӨРӨНГИЙН ЗАРДАЛ</t>
  </si>
  <si>
    <t xml:space="preserve"> Хүлээн авсан ногдол ашиг</t>
  </si>
  <si>
    <t xml:space="preserve"> Хүлээн авсан хүүний орлого</t>
  </si>
  <si>
    <t xml:space="preserve"> Бусад урт хугацаат хөрөнгө борлуулсны орлого</t>
  </si>
  <si>
    <t xml:space="preserve"> Биет бус хөрөнгө борлуулсны орлого</t>
  </si>
  <si>
    <t xml:space="preserve"> Хөрөнгө оруулалтын олз</t>
  </si>
  <si>
    <t xml:space="preserve"> Бусдад олгосон зээл болон урьдчилгааны эргэн төлөлт</t>
  </si>
  <si>
    <t xml:space="preserve"> Улсын төсвөөс олгосон зээл</t>
  </si>
  <si>
    <t xml:space="preserve"> Үндсэн хөрөнгө борлуулсны орлого</t>
  </si>
  <si>
    <t xml:space="preserve"> Төсвийн ерөнхийлөн захирагч хооронд хийсэн санхүүжилт</t>
  </si>
  <si>
    <t xml:space="preserve"> Хөрөнгийн</t>
  </si>
  <si>
    <t xml:space="preserve"> Төвлөрүүлэх шилжүүлэг</t>
  </si>
  <si>
    <t xml:space="preserve"> Засгийн газрын, Засаг даргын нөөц хөрөнгө</t>
  </si>
  <si>
    <t xml:space="preserve"> Урсгал үйл ажиллагааны санхүүжилт</t>
  </si>
  <si>
    <t xml:space="preserve"> Төсвийн захирагчдаас олгосон санхүүжилт, шилжүүлэг</t>
  </si>
  <si>
    <t xml:space="preserve"> Урсгал үйл ажиллагааны санхүүжилт сумдад</t>
  </si>
  <si>
    <t xml:space="preserve"> Урсгал үйл ажиллагааны санхүүжилт төсөвт байгууллага</t>
  </si>
  <si>
    <t xml:space="preserve"> Орон нутгийн төсвийн ерөнхийлөн захирагчдад олгох татаас, санхүүжилт</t>
  </si>
  <si>
    <t xml:space="preserve"> Улсын төсвөөс олгосон санхүүжилт, шилжүүлэг</t>
  </si>
  <si>
    <t xml:space="preserve"> Нэг удаагийн тэтгэмж, шагнал урамшуулал </t>
  </si>
  <si>
    <t xml:space="preserve"> Хөдөө орон нутагт тогтвор суурьшилтай ажилласан албан хаагчдад төрөөс үзүүлэх дэмжлэг </t>
  </si>
  <si>
    <t xml:space="preserve"> Тэтгэвэрт гарахад олгох нэг удаагийн мөнгөн тэтгэмж</t>
  </si>
  <si>
    <t xml:space="preserve"> Ээлжийн амралтаар нутаг явах унааны хөнгөлөлт</t>
  </si>
  <si>
    <t xml:space="preserve"> Төрөөс иргэдэд олгох тэтгэмж, урамшуулал</t>
  </si>
  <si>
    <t xml:space="preserve"> Ажил олгогчоос олгохбусад тэтгэмж, урамшуулал</t>
  </si>
  <si>
    <t xml:space="preserve"> Нийгмийн халамжийн тэтгэвэр, тэтгэмж</t>
  </si>
  <si>
    <t xml:space="preserve"> Нийгмийн даатгалын тэтгэвэр, тэтгэмж</t>
  </si>
  <si>
    <t xml:space="preserve"> Бусад урсгал шилжүүлэг</t>
  </si>
  <si>
    <t xml:space="preserve"> Засгийн газрын гадаад шилжүүлэг</t>
  </si>
  <si>
    <t xml:space="preserve"> Засгийн газрын дотоод шилжүүлэг</t>
  </si>
  <si>
    <t xml:space="preserve"> Засгийн газрын урсгал шилжүүлэг</t>
  </si>
  <si>
    <t>УРСГАЛ ШИЛЖҮҮЛЭГ</t>
  </si>
  <si>
    <t xml:space="preserve"> Хувийн хэвшлийн байгууллагад олгох татаас</t>
  </si>
  <si>
    <t xml:space="preserve"> Төрийн өмчит байгууллагад олгох татаас</t>
  </si>
  <si>
    <t>ТАТААС</t>
  </si>
  <si>
    <t xml:space="preserve"> Дотоод зээлийн үйлчилгээний төлбөр</t>
  </si>
  <si>
    <t xml:space="preserve"> Гадаад зээлийн үйлчилгээний төлбөр</t>
  </si>
  <si>
    <t>ХҮҮ</t>
  </si>
  <si>
    <t xml:space="preserve"> Хичээл үйлдвэрлэлийн дадлага хийх </t>
  </si>
  <si>
    <t xml:space="preserve"> Бараа үйлчилгээний бусад зардал</t>
  </si>
  <si>
    <t xml:space="preserve"> Бусад мөнгөн зарлага /ТӨҮГ/</t>
  </si>
  <si>
    <t xml:space="preserve"> Даатгалын төлбөрт төлсөн /ТӨҮГ/</t>
  </si>
  <si>
    <t xml:space="preserve"> Татварын байгууллагад төлсөн/ТӨҮГ/</t>
  </si>
  <si>
    <t xml:space="preserve"> Хүүний төлбөрт төлсөн/ТӨҮГ/</t>
  </si>
  <si>
    <t xml:space="preserve"> Улсын мэдээллийн маягт хэвлэх, бэлтгэх</t>
  </si>
  <si>
    <t xml:space="preserve"> Банк, санхүүгийн байгууллагын үйлчилгээний хураамж</t>
  </si>
  <si>
    <t xml:space="preserve"> Газрын төлбөр </t>
  </si>
  <si>
    <t xml:space="preserve"> Мэдээлэл, технологийн үйлчилгээ</t>
  </si>
  <si>
    <t xml:space="preserve"> Тээврийн хэрэгслийн оношлогоо</t>
  </si>
  <si>
    <t xml:space="preserve"> Тээврийн хэрэгслийн татвар</t>
  </si>
  <si>
    <t xml:space="preserve"> Даатгалын үйлчилгээ</t>
  </si>
  <si>
    <t xml:space="preserve"> Аудит, баталгаажуулалт, зэрэглэл тогтоох </t>
  </si>
  <si>
    <t xml:space="preserve"> Бусдаар гүйцэтгүүлсэн бусад нийтлэг ажил үйлчилгээний төлбөр хураамж</t>
  </si>
  <si>
    <t xml:space="preserve"> Бусдаар гүйцэтгүүлсэн ажил, үйлчилгээний төлбөр, хураамж</t>
  </si>
  <si>
    <t xml:space="preserve"> Зочин төлөөлөгч хүлээн авах</t>
  </si>
  <si>
    <t xml:space="preserve"> Дотоод албан томилолт</t>
  </si>
  <si>
    <t xml:space="preserve"> Гадаад албан томилолт</t>
  </si>
  <si>
    <t xml:space="preserve"> Томилолт, зочны зардал</t>
  </si>
  <si>
    <t xml:space="preserve"> Урсгал засвар</t>
  </si>
  <si>
    <t xml:space="preserve"> Хөдөлмөр хамгааллын хэрэглэл</t>
  </si>
  <si>
    <t xml:space="preserve"> Тавилга</t>
  </si>
  <si>
    <t xml:space="preserve"> Багаж, техник, хэрэгсэл</t>
  </si>
  <si>
    <t xml:space="preserve"> Эд хогшил, урсгал засварын зардал</t>
  </si>
  <si>
    <t xml:space="preserve"> Нормын хувцас, зөөлөн эдлэл</t>
  </si>
  <si>
    <t xml:space="preserve"> Хоол, хүнс</t>
  </si>
  <si>
    <t xml:space="preserve"> Эм, бэлдмэл, эмнэлгийн хэрэгсэл</t>
  </si>
  <si>
    <t xml:space="preserve"> Нормативт зардал</t>
  </si>
  <si>
    <t xml:space="preserve"> Бараа материал худалдан авахад төлсөн/ТӨҮГ/</t>
  </si>
  <si>
    <t xml:space="preserve"> Түлш шатахуун, тээврийн хөлс, сэлбэг хэрэгсэлд төлсөн/ТӨҮГ/</t>
  </si>
  <si>
    <t xml:space="preserve"> Бараа материал акталсны зардал</t>
  </si>
  <si>
    <t>Аж ахуйн материал худалдан авах зардал</t>
  </si>
  <si>
    <t>Бага үнэтэй, түргэн элэгдэх, ахуйн эд зүйлс</t>
  </si>
  <si>
    <t>Хог хаягдал зайлуулах, хортон мэрэгчдийн устгал, ариутгал</t>
  </si>
  <si>
    <t>Ном, хэвлэл</t>
  </si>
  <si>
    <t>Шуудан, холбоо, интернэтийн төлбөр</t>
  </si>
  <si>
    <t>Тээвэр, шатахуун</t>
  </si>
  <si>
    <t>Бичиг хэрэг</t>
  </si>
  <si>
    <t>Хангамж, бараа материалын зардал</t>
  </si>
  <si>
    <t xml:space="preserve"> Ашиглалтын зардалд төлсөн /ТӨҮГ/</t>
  </si>
  <si>
    <t xml:space="preserve"> Байрны түрээс</t>
  </si>
  <si>
    <t xml:space="preserve"> Цэвэр, бохир ус</t>
  </si>
  <si>
    <t xml:space="preserve"> Түлш, халаалт</t>
  </si>
  <si>
    <t xml:space="preserve"> Гэрэл, цахилгаан</t>
  </si>
  <si>
    <t>Байр ашиглалттай холбоотой тогтмол зардал</t>
  </si>
  <si>
    <t>Нийгмийн даатгалын байгууллагад төлсөн /ТӨҮГ/</t>
  </si>
  <si>
    <t>Эрүүл мэндийн даатгал</t>
  </si>
  <si>
    <t>Ажилгүйдлийн даатгал</t>
  </si>
  <si>
    <t>ҮОМШӨ-ний даатгал</t>
  </si>
  <si>
    <t>Тэтгэмжийн даатгал</t>
  </si>
  <si>
    <t>Тэтгэврийн даатгал</t>
  </si>
  <si>
    <t xml:space="preserve"> Ажил олгогчоос нийгмийн даатгалд төлөх шимтгэл</t>
  </si>
  <si>
    <t xml:space="preserve"> Ажиллагчдад төлсөн /ТӨҮГ/</t>
  </si>
  <si>
    <t xml:space="preserve"> Гэрээт ажлын хөлс</t>
  </si>
  <si>
    <t xml:space="preserve"> Урамшуулал </t>
  </si>
  <si>
    <t xml:space="preserve"> Унаа хоолны хөнгөлөлт </t>
  </si>
  <si>
    <t xml:space="preserve"> Нэмэгдэл</t>
  </si>
  <si>
    <t xml:space="preserve"> Үндсэн цалин </t>
  </si>
  <si>
    <t>Цалин хөлс болон нэмэгдэл урамшил</t>
  </si>
  <si>
    <t>БАРАА, АЖИЛ ҮЙЛЧИЛГЭЭНИЙ ЗАРДАЛ</t>
  </si>
  <si>
    <t xml:space="preserve"> УРСГАЛ ЗАРДАЛ </t>
  </si>
  <si>
    <t>Нийгмийн даатгалын сангаас эмнэлгүүдэд олгох санхүүжилт</t>
  </si>
  <si>
    <t>Эрүүл мэндийн даатгалын сангаас санхүүжих</t>
  </si>
  <si>
    <t>Нийгмийн даатгалын сангаас санхүүжих</t>
  </si>
  <si>
    <t>Нийгмийн даатгалын сангийн төсвөөс санхүүжих</t>
  </si>
  <si>
    <t>Төсвийн ерөнхийлөн захирагч хооронд хийсэн санхүүжилт</t>
  </si>
  <si>
    <t>Төсвийн ерөнхийлөн захирагчаас олгосон санхүүжилт</t>
  </si>
  <si>
    <t>Хөрөнгийн</t>
  </si>
  <si>
    <t>Төвлөрүүлэх шилжүүлэг</t>
  </si>
  <si>
    <t>Урсгал үйл ажиллагааны санхүүжилт</t>
  </si>
  <si>
    <t xml:space="preserve"> Төсвийн захирагчдаас </t>
  </si>
  <si>
    <t>Орон нутгийн хөгжлийн сангаас санхүүжих</t>
  </si>
  <si>
    <t>Урсгал үйл ажиллагааны санхүүжилт / аймгаас авсан санхүүгийн дэмжлэг/</t>
  </si>
  <si>
    <t>Хөрөнгийн санхүүжилт / орон нутгийн төсөвт байгууллага/</t>
  </si>
  <si>
    <t>Оны эхний үлдэгдлээс санхүүжих / орон нутгийн төсөв/</t>
  </si>
  <si>
    <t>Төвлөрүүлэх шилжүүлэг /орон нутгийн төсөвт байгууллага улсад төвлөрүүлэх орлого/</t>
  </si>
  <si>
    <t>Засгийн газрын, Засаг даргын нөөц хөрөнгийн санхүүжилт</t>
  </si>
  <si>
    <t>Урсгал үйл ажиллагааны санхүүжилт /орон нутгийн төсөвт байгууллага/</t>
  </si>
  <si>
    <t>Орон нутгийн төсвөөс санхүүжих</t>
  </si>
  <si>
    <t>Төсвийн урамшуулал</t>
  </si>
  <si>
    <t xml:space="preserve"> Төсвийн байгууллагын үндсэн үйл ажиллагааны хүрээнд бий болсон нэмэлт орлого</t>
  </si>
  <si>
    <t xml:space="preserve"> Дээд шатны төсвийн захирагчийн төсөвт тусгагдсан төсвөөс доод шатны төсвийн захирагчид хуваарилсан хөрөнгө</t>
  </si>
  <si>
    <t xml:space="preserve"> ЗГНХ,ЗДНХөрөнгө,түүнтэй адилтгах ангилагдаагүй нөөц хөрөнгөөс тухайн төсвийн захирагчид хуваарилсан хөрөнгө </t>
  </si>
  <si>
    <t>Төсвийн жилийн явцад УИХ-аас соёрхон баталсан, ЗГ хоорондын гэрээ болон ОУ байгууллагаас авах хөнгөлөлттэй зээл</t>
  </si>
  <si>
    <t>Төрийн болон орон нутгийн өмчит бус этгээдээс авсан хандив, тусламж</t>
  </si>
  <si>
    <t>Нэмэлт санхүүжилтийн орлого</t>
  </si>
  <si>
    <t>Оны эхний үлдэгдлээс санхүүжих</t>
  </si>
  <si>
    <t>Орон нутгийн хөгжлийн нэгдсэн сангаас санхүүжих</t>
  </si>
  <si>
    <t>Тусгай зориулалтын шилжүүлгээс санхүүжих</t>
  </si>
  <si>
    <t>Засгийн газрын тусгай сангаас санхүүжих</t>
  </si>
  <si>
    <t>Хөрөнгийн санхүүжилт</t>
  </si>
  <si>
    <t xml:space="preserve">Төсөв болон дамжуулан зээлдүүлсэн зээлээс эргэж төлөгдөх	</t>
  </si>
  <si>
    <t>Улсын төвлөрсөн төсвөөс</t>
  </si>
  <si>
    <t>Гадаадын санхүүгийн зээлийн эх үүсвэр</t>
  </si>
  <si>
    <t xml:space="preserve"> Зээлийн орлого</t>
  </si>
  <si>
    <t>Улсын төсвөөс орон нутгийн төсвөөс төвлөрүүлэх шилжүүлэг</t>
  </si>
  <si>
    <t xml:space="preserve">Улсын төсвөөс орон нутгийн төсөвт олгох санхүүгийн дэмжлэг </t>
  </si>
  <si>
    <t>Орон нутгийн хөгжлийн нэгдсэн сангаас шилжүүлсэн орлого</t>
  </si>
  <si>
    <t>Тусгай зориулалтын шилжүүлгийн орлого</t>
  </si>
  <si>
    <t>Улсын төсөв орон нутгийн төсөв хоорондын шилжүүлэг</t>
  </si>
  <si>
    <t xml:space="preserve"> Тусламжийн орлого</t>
  </si>
  <si>
    <t>Өмч хувьчлалын орлого</t>
  </si>
  <si>
    <t xml:space="preserve"> Төрийн болон орон нутгийн өмчид бүртгэлтэй хөрөнгө борлуулсны орлого</t>
  </si>
  <si>
    <t>Хөрөнгийн орлого</t>
  </si>
  <si>
    <t xml:space="preserve"> Буцаан авсан албан татвар/ТӨҮГ/</t>
  </si>
  <si>
    <t xml:space="preserve"> Даатгалын нөхвөрөөс хүлээн авсан мөнгө /ТӨҮГ/</t>
  </si>
  <si>
    <t xml:space="preserve"> Эрхийн шимтгэл, хураамж, төлбөрийн орлого/ТӨҮГ/</t>
  </si>
  <si>
    <t xml:space="preserve"> Бараа борлуулсан, үйлчилгээ үзүүлсний орлого /ТӨҮГ/</t>
  </si>
  <si>
    <t xml:space="preserve"> Бусад орлого</t>
  </si>
  <si>
    <t xml:space="preserve"> Монгол банкны ашиг</t>
  </si>
  <si>
    <t xml:space="preserve"> Навигацийн орлого</t>
  </si>
  <si>
    <t xml:space="preserve"> Газрын тосны орлого</t>
  </si>
  <si>
    <t xml:space="preserve"> Түрээсийн орлого</t>
  </si>
  <si>
    <t xml:space="preserve"> Урьд оны үлдэгдэлээс санхүүжих</t>
  </si>
  <si>
    <t>Торгуулийн орлого</t>
  </si>
  <si>
    <t xml:space="preserve"> Хүүгийн орлого</t>
  </si>
  <si>
    <t xml:space="preserve"> Хувьцааны ногдол ашиг</t>
  </si>
  <si>
    <t>Нийтлэг татварын бус орлого</t>
  </si>
  <si>
    <t xml:space="preserve"> Нохойны албан татвар</t>
  </si>
  <si>
    <t xml:space="preserve"> Өв, залгамжлал, бэлэглэлийн албан татвар</t>
  </si>
  <si>
    <t xml:space="preserve"> Нийслэл хотын албан татвар</t>
  </si>
  <si>
    <t xml:space="preserve"> Бусад татвар</t>
  </si>
  <si>
    <t>Бусад татвар</t>
  </si>
  <si>
    <t>Байгалийн ургамлын нөөц ашигласны төлбөр</t>
  </si>
  <si>
    <t>Ус, рашааны нөөц ашигласны төлбөр</t>
  </si>
  <si>
    <t>Ан амьтны нөөц ашигласны төлбөр</t>
  </si>
  <si>
    <t>Ойн нөөц ашигласны төлбөр</t>
  </si>
  <si>
    <t xml:space="preserve"> Байгалийн нөөц ашигласны төлбөр</t>
  </si>
  <si>
    <t xml:space="preserve"> Дуудлага худалдаа</t>
  </si>
  <si>
    <t xml:space="preserve"> Газрын төлбөр</t>
  </si>
  <si>
    <t>Газрын төлбөр</t>
  </si>
  <si>
    <t xml:space="preserve"> Бусад татвар (төлбөр, хураамж)</t>
  </si>
  <si>
    <t xml:space="preserve"> Ашигт малтмалаас бусад байгалийн баялаг ашиглахад олгох эрхийн зөвшөөрлийн хураамж</t>
  </si>
  <si>
    <t>Хог хаягдлын үйлчилгээний хураамж</t>
  </si>
  <si>
    <t xml:space="preserve"> Улсын төсвийн хөрөнгөөр тогтоосон усны нөөцийн зардлын нөхөн төлбөр</t>
  </si>
  <si>
    <t xml:space="preserve"> Ус бохирдлын төлбөр</t>
  </si>
  <si>
    <t xml:space="preserve"> Түгээмэл тархацтай ашигт малтмал ашигласны төлбөр</t>
  </si>
  <si>
    <t xml:space="preserve"> Агаарын бохирдлын төлбөр</t>
  </si>
  <si>
    <t xml:space="preserve"> Ашигт малтмалын нөөц ашигласны төлбөр</t>
  </si>
  <si>
    <t xml:space="preserve"> Улсын төсвийн хөрөнгөөр хайгуул хийсэн ордын нөхөн төлбөр</t>
  </si>
  <si>
    <t xml:space="preserve"> Ашигт малтмалын хайгуулын болон ашиглалтын тусгай зөвшөөрлийн төлбөр</t>
  </si>
  <si>
    <t xml:space="preserve"> Улсын тэмдэгтийн хураамж</t>
  </si>
  <si>
    <t xml:space="preserve"> Бусад нийтлэг төлбөр, хураамж</t>
  </si>
  <si>
    <t>Бусад татвар, төлбөр, хураамж</t>
  </si>
  <si>
    <t xml:space="preserve"> Экспортын гаалийн албан татвар</t>
  </si>
  <si>
    <t xml:space="preserve"> Импортын гаалийн албан татвар</t>
  </si>
  <si>
    <t>Гадаад үйл ажиллагааны орлого</t>
  </si>
  <si>
    <t xml:space="preserve"> Автобензин, дизелийн түлшний албан татвар</t>
  </si>
  <si>
    <t>Тусгай зориулалтын орлого</t>
  </si>
  <si>
    <t xml:space="preserve"> Автобензин, дизелийн түлшний онцгой албан татвар</t>
  </si>
  <si>
    <t xml:space="preserve"> Суудлын автомашины онцгой албан татвар</t>
  </si>
  <si>
    <t xml:space="preserve"> Имтортын пивоны онцгой албан татвар</t>
  </si>
  <si>
    <t xml:space="preserve"> Имтортын тамхины онцгой албан татвар</t>
  </si>
  <si>
    <t xml:space="preserve"> Имтортын архи, дарсны онцгой албан татвар</t>
  </si>
  <si>
    <t xml:space="preserve"> Дотоодын пивоны онцгой албан татвар</t>
  </si>
  <si>
    <t xml:space="preserve"> Дотоодын тамхины онцгой албан татвар</t>
  </si>
  <si>
    <t xml:space="preserve"> Дотоодын архи, дарсны онцгой албан татвар</t>
  </si>
  <si>
    <t>Онцгой албан татвар</t>
  </si>
  <si>
    <t xml:space="preserve"> НӨАТ-ын буцаан олголт</t>
  </si>
  <si>
    <t xml:space="preserve"> Импортын барааны НӨАТ</t>
  </si>
  <si>
    <t xml:space="preserve"> Дотоодын барааны НӨАТ</t>
  </si>
  <si>
    <t>Нэмэгдсэн өртгийн албан татвар</t>
  </si>
  <si>
    <t xml:space="preserve"> Малд ногдуулах албан татвар</t>
  </si>
  <si>
    <t xml:space="preserve"> Автотээврийн болон өөрөө явагч хэрэгслийн албан татвар</t>
  </si>
  <si>
    <t xml:space="preserve"> Бууны албан татвар</t>
  </si>
  <si>
    <t xml:space="preserve"> Үл хөдлөх эд хөрөнгийн албан татвар</t>
  </si>
  <si>
    <t>Хөрөнгийн албан татвар</t>
  </si>
  <si>
    <t xml:space="preserve"> Эрүүл мэндийн даатгалын шимтгэл</t>
  </si>
  <si>
    <t xml:space="preserve"> Ажилгүйдлийн даатгалын шимтгэл</t>
  </si>
  <si>
    <t xml:space="preserve"> ҮОМШ өвчний даатгалын шимтгэл</t>
  </si>
  <si>
    <t xml:space="preserve"> Тэтгэмжийн даатгалын шимтгэл</t>
  </si>
  <si>
    <t xml:space="preserve"> Тэтгэврийн даатгалын шимтгэл</t>
  </si>
  <si>
    <t>Нийгмийн даатгалын шимтгэлийн орлого</t>
  </si>
  <si>
    <t xml:space="preserve"> Зарим бүтээгдэхүүний үнийн өсөлтийн албан татвар</t>
  </si>
  <si>
    <t xml:space="preserve"> ААН-ын орлогын албан татвар</t>
  </si>
  <si>
    <t xml:space="preserve"> Орлогыг нь тухай бүр тодорхойлох боломжгүй ажил, үйлчилгээ хувиараа эрхлэгч иргэний орлогын албан татвар</t>
  </si>
  <si>
    <t xml:space="preserve"> Орлогыг нь тухай бүр тодорхойлох боломжгүй ажил, үйлчилгээ хувиараа эрхлэгч</t>
  </si>
  <si>
    <t xml:space="preserve"> Хувь хүний орлогын албан татварын буцаан олголт</t>
  </si>
  <si>
    <t xml:space="preserve"> Шууд бус орлого</t>
  </si>
  <si>
    <t xml:space="preserve"> Төлбөрт таавар, бооцоот тоглоом, эд мөнгөний хонжворт сугалааны орлого</t>
  </si>
  <si>
    <t xml:space="preserve"> Урлагийн тоглолт, спортын тэмцээний шагнал, наадмын бай шагнал</t>
  </si>
  <si>
    <t xml:space="preserve">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</si>
  <si>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Хөрөнгө борлуулсны орлого</t>
  </si>
  <si>
    <t xml:space="preserve"> Хөрөнгийн орлого</t>
  </si>
  <si>
    <t xml:space="preserve"> Үйл ажиллагааны орлого</t>
  </si>
  <si>
    <t xml:space="preserve"> Цалин, хөдөлмөрийн хөлс, шагнал, урамшуулал болон тэдгээртэй адилтгах хөдөлмөр эрх</t>
  </si>
  <si>
    <t xml:space="preserve"> Хувь хүний орлогын албан татвар</t>
  </si>
  <si>
    <t>Орлогын албан татвар</t>
  </si>
  <si>
    <t>Эргэж төлөгдөх зээл</t>
  </si>
  <si>
    <t>Дамжуулан зээлдүүлэх зээл</t>
  </si>
  <si>
    <t>Дотоод эх үүсвэрээс олгосон зээл</t>
  </si>
  <si>
    <t>Хөрөнгийн дахин үнэлгээний зардал</t>
  </si>
  <si>
    <t>Гадаадын төслийн зээлээс санхүүжих дамжуулан зээлдүүлэх</t>
  </si>
  <si>
    <t>Yнэ төлбөргүй гарсан зардал</t>
  </si>
  <si>
    <t>Гадаад валютын ханшийн зөрүүний гарз</t>
  </si>
  <si>
    <t xml:space="preserve"> Хөрөнгө оруулалтын гарз</t>
  </si>
  <si>
    <t xml:space="preserve"> Найдваргүй авлагын алдагдал</t>
  </si>
  <si>
    <t>Yндсэн хөрөнгө худалдсаны гарз</t>
  </si>
  <si>
    <t xml:space="preserve"> Гадаадын санхүүгийн зах зээлээс санхүүжих</t>
  </si>
  <si>
    <t xml:space="preserve"> Дамжуулан зээлдүүлэх зээлээс эргэж төлөгдөх</t>
  </si>
  <si>
    <t xml:space="preserve"> Дотоод эх үүсвэрээс олгосон зээлээс эргэж төлөгдөх</t>
  </si>
  <si>
    <t xml:space="preserve"> Yндсэн хөрөнгө, бараа материал худалдсаны олз</t>
  </si>
  <si>
    <t xml:space="preserve"> Гадаад валютын ханшийн зөрүүний олз</t>
  </si>
  <si>
    <t xml:space="preserve"> Бусад ашиг (алдагдал) /ТӨҮГ/</t>
  </si>
  <si>
    <t xml:space="preserve"> Бусад урт хугацаат хөрөнгө борлуулсанаас үүссэн олз (гарз) /ТӨҮГ/</t>
  </si>
  <si>
    <t xml:space="preserve"> Хөрөнгө оруулалт борлуулснаас үүссэн олз (гарз) /ТӨҮГ/</t>
  </si>
  <si>
    <t xml:space="preserve"> Биет бус хөрөнгө данснаас хассаны олз (гарз) /ТӨҮГ/</t>
  </si>
  <si>
    <t>Үндсэн хөрөнгө данснаас хассаны олз (гарз) /ТӨҮГ/</t>
  </si>
  <si>
    <t>Стратегийн нөөц хөрөнгө</t>
  </si>
  <si>
    <t>Тоног төхөөрөмж</t>
  </si>
  <si>
    <t>Их засвар</t>
  </si>
  <si>
    <t xml:space="preserve"> Дотоод эх үүсвэрээр</t>
  </si>
  <si>
    <t>ХӨРӨНГИЙН ЗАРДАЛ</t>
  </si>
  <si>
    <t>Засгийн газрын, Засаг даргын нөөц хөрөнгө</t>
  </si>
  <si>
    <t>Төсвийн захирагчдаас олгосон санхүүжилт, шилжүүлэг</t>
  </si>
  <si>
    <t>Орон нутгийн төсвийн ерөнхийлөн захирагчдад олгох татаас, санхүүжилт</t>
  </si>
  <si>
    <t xml:space="preserve"> Нэг удаагийн тэтгэмж, шагнал урамшуулал</t>
  </si>
  <si>
    <t xml:space="preserve"> Хөдөө орон нутагт тогтвор суурьшилтай ажилласан албан хаагчдад төрөөс үзүүлэх дэмжлэг</t>
  </si>
  <si>
    <t xml:space="preserve"> Ажил олгогчоос олгох бусад тэтгэмж, урамшуулал</t>
  </si>
  <si>
    <t>Дотоод зээлийн үйлчилгээний төлбөр</t>
  </si>
  <si>
    <t>Гадаад зээлийн үйлчилгээний төлбөр</t>
  </si>
  <si>
    <t xml:space="preserve"> ХҮҮ</t>
  </si>
  <si>
    <t xml:space="preserve"> Yндсэн хөрөнгийн элэгдэл, хорогдол</t>
  </si>
  <si>
    <t xml:space="preserve"> Хичээл үйлдвэрлэлийн дадлага хийх</t>
  </si>
  <si>
    <t xml:space="preserve"> Орлогын татварын зардал /ТӨҮГ/</t>
  </si>
  <si>
    <t xml:space="preserve"> Бусад зардал/ТӨҮГ/</t>
  </si>
  <si>
    <t xml:space="preserve"> Санхүүгийн зардал /ТӨҮГ/</t>
  </si>
  <si>
    <t xml:space="preserve"> Ерөнхий ба удирдлагын зардал /ТӨҮГ/</t>
  </si>
  <si>
    <t xml:space="preserve"> Борлуулалт, маркетингийн зардал /ТӨҮГ/</t>
  </si>
  <si>
    <t xml:space="preserve"> Аудит, баталгаажуулалт, зэрэглэл тогтоох</t>
  </si>
  <si>
    <t>Зочин төлөөлөгч хүлээн авах</t>
  </si>
  <si>
    <t xml:space="preserve"> Аж ахуйн материал худалдан авах зардал</t>
  </si>
  <si>
    <t xml:space="preserve"> Бага үнэтэй, түргэн элэгдэх, ахуйн эд зүйлс</t>
  </si>
  <si>
    <t>Ашиглалтын зардалд төлсөн /ТӨҮГ/</t>
  </si>
  <si>
    <t>Байрны түрээс</t>
  </si>
  <si>
    <t>Цэвэр, бохир ус</t>
  </si>
  <si>
    <t>Түлш, халаалт</t>
  </si>
  <si>
    <t>Гэрэл, цахилгаан</t>
  </si>
  <si>
    <t>Ажил олгогчоос нийгмийн даатгалд төлөх шимтгэл</t>
  </si>
  <si>
    <t>Гэрээт ажлын хөлс</t>
  </si>
  <si>
    <t>Урамшуулал</t>
  </si>
  <si>
    <t>Унаа хоолны хөнгөлөлт</t>
  </si>
  <si>
    <t>Нэмэгдэл</t>
  </si>
  <si>
    <t xml:space="preserve">УРСГАЛ ЗАРДАЛ </t>
  </si>
  <si>
    <t xml:space="preserve"> Нийгмийн даатгалын сангийн төсвөөс санхүүжих</t>
  </si>
  <si>
    <t xml:space="preserve"> Орон нутгийн төсвөөс санхүүжих</t>
  </si>
  <si>
    <t>Төсвийн байгууллагын үндсэн үйл ажиллагааны хүрээнд бий болсон нэмэлт орлого</t>
  </si>
  <si>
    <t>Дээд шатны төсвийн захирагчийн төсөвт тусгагдсан төсвөөс доод шатны төсвийн захирагчид хуваарилсан хөрөнгө</t>
  </si>
  <si>
    <t>ЗГНХ,ЗДНХөрөнгө,түүнтэй адилтгах ангилагдаагүй нөөц хөрөнгөөс тухайн төсвийн захирагчид хуваарилсан хөрөнгө</t>
  </si>
  <si>
    <t xml:space="preserve"> Нэмэлт санхүүжилтийн орлого</t>
  </si>
  <si>
    <t xml:space="preserve"> Оны эхний үлдэгдлээс санхүүжих</t>
  </si>
  <si>
    <t xml:space="preserve"> Гадаадын санхүүгийн зээлийн эх үүсвэр</t>
  </si>
  <si>
    <t xml:space="preserve"> Улсын төсвөөс орон нутгийн төсвөөс төвлөрүүлэх шилжүүлэг</t>
  </si>
  <si>
    <t xml:space="preserve"> Улсын төсвөөс орон нутгийн төсөвт олгох санхүүгийн дэмжлэг</t>
  </si>
  <si>
    <t xml:space="preserve"> Орон нутгийн хөгжлийн нэгдсэн сангаас шилжүүлсэн орлого</t>
  </si>
  <si>
    <t xml:space="preserve"> Тусгай зориулалтын шилжүүлгийн орлого</t>
  </si>
  <si>
    <t xml:space="preserve"> Хандив тусламж /гадаад/</t>
  </si>
  <si>
    <t xml:space="preserve"> Хандив тусламж /дотоод/</t>
  </si>
  <si>
    <t>Тусламжийн орлого</t>
  </si>
  <si>
    <t xml:space="preserve"> Өмч хувьчлалын орлого</t>
  </si>
  <si>
    <t xml:space="preserve"> Эрхийн шимтгэлийн орлого /ТӨҮГ/</t>
  </si>
  <si>
    <t xml:space="preserve"> Борлуулалтын өртөг /ТӨҮГ/</t>
  </si>
  <si>
    <t xml:space="preserve"> Борлуулалтын орлого (цэвэр)/ТӨҮГ/</t>
  </si>
  <si>
    <t xml:space="preserve"> Үнэ төлбөргүй хүлээн авсан орлого</t>
  </si>
  <si>
    <t>Урьд оны үлдэгдэлээс санхүүжих</t>
  </si>
  <si>
    <t>Туслах үйл ажиллагааны орлогоос санхүүжих</t>
  </si>
  <si>
    <t>Үндсэн үйл ажиллагааны орлогоос санхүүжих</t>
  </si>
  <si>
    <t xml:space="preserve"> Төсөвт байгууллагын өөрийн орлого</t>
  </si>
  <si>
    <t xml:space="preserve"> Торгуулийн орлого</t>
  </si>
  <si>
    <t>Нохойны албан татвар</t>
  </si>
  <si>
    <t>Өв, залгамжлал, бэлэглэлийн албан татвар</t>
  </si>
  <si>
    <t>Нийслэл хотын албан татвар</t>
  </si>
  <si>
    <t>Байгалийн нөөц ашигласны төлбөр</t>
  </si>
  <si>
    <t>Дуудлага худалдаа</t>
  </si>
  <si>
    <t>Ашигт малтмалаас бусад байгалийн баялаг ашиглахад олгох эрхийн зөвшөөрлийн хураамж</t>
  </si>
  <si>
    <t>Улсын төсвийн хөрөнгөөр тогтоосон усны нөөцийн зардлын нөхөн төлбөр</t>
  </si>
  <si>
    <t>Ус бохирдлын төлбөр</t>
  </si>
  <si>
    <t>Түгээмэл тархацтай ашигт малтмал ашигласны төлбөр</t>
  </si>
  <si>
    <t>Агаарын бохирдлын төлбөр</t>
  </si>
  <si>
    <t>Ашигт малтмалын нөөц ашигласны төлбөр</t>
  </si>
  <si>
    <t>Улсын төсвийн хөрөнгөөр хайгуул хийсэн ордын нөхөн төлбөр</t>
  </si>
  <si>
    <t>Ашигт малтмалын хайгуулын болон ашиглалтын тусгай зөвшөөрлийн төлбөр</t>
  </si>
  <si>
    <t>Улсын тэмдэгтийн хураамж</t>
  </si>
  <si>
    <t>Бусад нийтлэг төлбөр, хураамж</t>
  </si>
  <si>
    <t>Экспортын гаалийн албан татвар</t>
  </si>
  <si>
    <t>Импортын гаалийн албан татвар</t>
  </si>
  <si>
    <t>Автобензин, дизелийн түлшний албан татвар</t>
  </si>
  <si>
    <t>Автобензин, дизелийн түлшний онцгой албан татвар</t>
  </si>
  <si>
    <t>Суудлын автомашины онцгой албан татвар</t>
  </si>
  <si>
    <t>Имтортын пивоны онцгой албан татвар</t>
  </si>
  <si>
    <t>Имтортын тамхины онцгой албан татвар</t>
  </si>
  <si>
    <t>Имтортын архи, дарсны онцгой албан татвар</t>
  </si>
  <si>
    <t>Дотоодын пивоны онцгой албан татвар</t>
  </si>
  <si>
    <t>Дотоодын тамхины онцгой албан татвар</t>
  </si>
  <si>
    <t>Дотоодын архи, дарсны онцгой албан татвар</t>
  </si>
  <si>
    <t>НӨАТ-ын буцаан олголт</t>
  </si>
  <si>
    <t>Импортын барааны НӨАТ</t>
  </si>
  <si>
    <t>Дотоодын барааны НӨАТ</t>
  </si>
  <si>
    <t>Малд ногдуулах албан татвар</t>
  </si>
  <si>
    <t>Автотээврийн болон өөрөө явагч хэрэгслийн албан татвар</t>
  </si>
  <si>
    <t>Бууны албан татвар</t>
  </si>
  <si>
    <t>Үл хөдлөх эд хөрөнгийн албан татвар</t>
  </si>
  <si>
    <t>Эрүүл мэндийн даатгалын шимтгэл</t>
  </si>
  <si>
    <t>Ажилгүйдлийн даатгалын шимтгэл</t>
  </si>
  <si>
    <t>ҮОМШ өвчний даатгалын шимтгэл</t>
  </si>
  <si>
    <t>Тэтгэмжийн даатгалын шимтгэл</t>
  </si>
  <si>
    <t>Тэтгэврийн даатгалын шимтгэл</t>
  </si>
  <si>
    <t>ААН-ын орлогын албан татвар</t>
  </si>
  <si>
    <t>Хувь хүний орлогын албан татварын буцаан олголт</t>
  </si>
  <si>
    <t>Шууд бус орлого</t>
  </si>
  <si>
    <t>Төлбөрт таавар, бооцоот тоглоом, эд мөнгөний хонжворт сугалааны орлого</t>
  </si>
  <si>
    <t>Урлагийн тоглолт, спортын тэмцээний шагнал, наадмын бай шагнал</t>
  </si>
  <si>
    <t xml:space="preserve"> Орлогын албан татвар</t>
  </si>
  <si>
    <t>Нөөцийн сан</t>
  </si>
  <si>
    <t>Бодлогын өөрчлөлт алдааны залруулга</t>
  </si>
  <si>
    <t>Хөрөнгийн дахин үнэлгээний зөрүү</t>
  </si>
  <si>
    <t xml:space="preserve"> Давхардсан гүйлгээг цэвэрлэх данс</t>
  </si>
  <si>
    <t xml:space="preserve"> Тайлант үеийн үр дүн</t>
  </si>
  <si>
    <t xml:space="preserve"> Өмнөх үеийн үр дүн</t>
  </si>
  <si>
    <t>Эздийн өмчийн бусад хэсэг</t>
  </si>
  <si>
    <t xml:space="preserve">Нэмж төлөгдсөн капитал </t>
  </si>
  <si>
    <t xml:space="preserve">Халаасны хувьцаа </t>
  </si>
  <si>
    <t xml:space="preserve">- хувьцаат </t>
  </si>
  <si>
    <t xml:space="preserve">- хувийн </t>
  </si>
  <si>
    <t xml:space="preserve">Өмч:- төрийн </t>
  </si>
  <si>
    <t xml:space="preserve"> Засгийн газрын оруулсан капитал /Засгийн газрын сан/ орон нутгийн сан</t>
  </si>
  <si>
    <t xml:space="preserve"> Засгийн газрын хувь оролцоо</t>
  </si>
  <si>
    <t xml:space="preserve"> Бусад урт хугацаат өр төлбөр /ТӨҮГ/</t>
  </si>
  <si>
    <t xml:space="preserve"> Хойшлогдсон татварын өр/ТӨҮГ/</t>
  </si>
  <si>
    <t xml:space="preserve"> Нөөц /өр төлбөр//ТӨҮГ/</t>
  </si>
  <si>
    <t xml:space="preserve"> ОУВС-ийн зээл</t>
  </si>
  <si>
    <t xml:space="preserve"> Бусад гадаад эх үүсвэр</t>
  </si>
  <si>
    <t xml:space="preserve"> Гадаадын арилжааны банк</t>
  </si>
  <si>
    <t xml:space="preserve"> Төслийн зээл</t>
  </si>
  <si>
    <t xml:space="preserve"> Санхүүгийн зээл</t>
  </si>
  <si>
    <t xml:space="preserve"> Олон улсын санхүүгийн байгууллагаас</t>
  </si>
  <si>
    <t xml:space="preserve"> Гадаадын засгийн газраас</t>
  </si>
  <si>
    <t xml:space="preserve"> Гадаад валют</t>
  </si>
  <si>
    <t xml:space="preserve"> Санхүүгийн бусад байгууллага</t>
  </si>
  <si>
    <t xml:space="preserve"> Арилжааны банк</t>
  </si>
  <si>
    <t xml:space="preserve"> Монгол банк</t>
  </si>
  <si>
    <t xml:space="preserve"> Төрийн өмчит аж ахуйн нэгжүүдийн зээл</t>
  </si>
  <si>
    <t xml:space="preserve"> Сургалтын төрийн сангийн зээлийн өглөг</t>
  </si>
  <si>
    <t xml:space="preserve"> Хувь хүмүүсийн зээл</t>
  </si>
  <si>
    <t xml:space="preserve"> Засгийн газрын байгууллага, бусад шатны төсөв</t>
  </si>
  <si>
    <t xml:space="preserve"> Төгрөг</t>
  </si>
  <si>
    <t xml:space="preserve"> Бондын хөнгөлөлт</t>
  </si>
  <si>
    <t xml:space="preserve"> Бусад үнэт цаас</t>
  </si>
  <si>
    <t xml:space="preserve"> Бонд</t>
  </si>
  <si>
    <t xml:space="preserve"> УРТ ХУГАЦААТ ӨР ТӨЛБӨР</t>
  </si>
  <si>
    <t xml:space="preserve"> Төрийн өмчийн үйлдвэр, аж ахуйн газар</t>
  </si>
  <si>
    <t xml:space="preserve"> Бусад урьдчилж орсон орлого</t>
  </si>
  <si>
    <t xml:space="preserve"> Барьцаа, дэнчингийн урьдчилж орсон орлого</t>
  </si>
  <si>
    <t xml:space="preserve"> Төлбөртэй ажил үйлчилгээний урьдчилж орсон орлого</t>
  </si>
  <si>
    <t xml:space="preserve"> Дансны өглөг/ТӨҮГ/</t>
  </si>
  <si>
    <t xml:space="preserve"> Ноогдол ашгийн өглөг /ТӨҮГ/</t>
  </si>
  <si>
    <t xml:space="preserve"> НДШ - ийнөглөг /ТӨҮГ/</t>
  </si>
  <si>
    <t xml:space="preserve"> Татварын өглөг/ТӨҮГ/</t>
  </si>
  <si>
    <t xml:space="preserve"> Хувь хүмүүст төлөх өглөг</t>
  </si>
  <si>
    <t xml:space="preserve"> Байгууллагад төлөх өглөг</t>
  </si>
  <si>
    <t xml:space="preserve"> Бусад өглөг</t>
  </si>
  <si>
    <t xml:space="preserve"> Зээлийн хүүгийн өглөг</t>
  </si>
  <si>
    <t xml:space="preserve"> Хөрөнгө бэлтгэхтэй холбогдсон өглөг</t>
  </si>
  <si>
    <t xml:space="preserve"> Татаас, санхүүжилт, шилжүүлгийн өглөг</t>
  </si>
  <si>
    <t xml:space="preserve"> Бараа үйлчилгээний зардлын өглөг</t>
  </si>
  <si>
    <t xml:space="preserve"> Ажилчидтай холбогдсон өглөг</t>
  </si>
  <si>
    <t xml:space="preserve"> Бусад гадаад эх үүсвэрээс</t>
  </si>
  <si>
    <t xml:space="preserve"> Олон улсын байгууллага</t>
  </si>
  <si>
    <t xml:space="preserve"> Гадаадын Засгийн газар</t>
  </si>
  <si>
    <t xml:space="preserve"> Хувь хүмүүст олгосон зээл</t>
  </si>
  <si>
    <t xml:space="preserve"> БОГИНО ХУГАЦААТ ӨР ТӨЛБӨР</t>
  </si>
  <si>
    <t xml:space="preserve"> Бусад эргэлтийн бус хөрөнгө /ТӨҮГ/</t>
  </si>
  <si>
    <t xml:space="preserve"> Хөрөнгө оруулалтын зориулалттай үл хөдлөх хөрөнгө /ТӨҮГ/ </t>
  </si>
  <si>
    <t xml:space="preserve"> Хойшлогдсон татварын хөрөнгө/ТӨҮГ/</t>
  </si>
  <si>
    <t xml:space="preserve"> Хайгуул ба үнэлгээний хөрөнгө/ТӨҮГ/</t>
  </si>
  <si>
    <t xml:space="preserve"> Биологийн хөрөнгө/ТӨҮГ/</t>
  </si>
  <si>
    <t>Бусад хөрөнгө/ТӨҮГ/</t>
  </si>
  <si>
    <t xml:space="preserve"> Хуримтлагдсан элэгдэл</t>
  </si>
  <si>
    <t xml:space="preserve"> Бусад биет бус хөрөнгө</t>
  </si>
  <si>
    <t xml:space="preserve"> Програм хангамж</t>
  </si>
  <si>
    <t>Биет бус хөрөнгө</t>
  </si>
  <si>
    <t xml:space="preserve"> Ном</t>
  </si>
  <si>
    <t xml:space="preserve"> Дуусаагүй барилга, байгууламж</t>
  </si>
  <si>
    <t xml:space="preserve"> Бусад үндсэн хөрөнгө</t>
  </si>
  <si>
    <t xml:space="preserve"> Түүх соёл, музейндурсгалт зүйлс</t>
  </si>
  <si>
    <t xml:space="preserve"> Батлан хамгаалах, цэргийн зориулалттай тоног төхөөрөмж</t>
  </si>
  <si>
    <t xml:space="preserve"> Зам, гүүрийн байгууламж</t>
  </si>
  <si>
    <t xml:space="preserve"> Тавилга, аж ахуйн эд хогшил</t>
  </si>
  <si>
    <t xml:space="preserve"> Машин тоног төхөөрөмж (компьютер)</t>
  </si>
  <si>
    <t xml:space="preserve"> Авто-тээврийн хэрэгсэл</t>
  </si>
  <si>
    <t xml:space="preserve"> Барилга, байгууламж, орон сууц</t>
  </si>
  <si>
    <t>Биет хөрөнгө</t>
  </si>
  <si>
    <t>Газар</t>
  </si>
  <si>
    <t xml:space="preserve"> ҮНДСЭН ХӨРӨНГӨ</t>
  </si>
  <si>
    <t xml:space="preserve"> Урт хугацаат хөрөнгө оруулалт-зам, гүүр</t>
  </si>
  <si>
    <t xml:space="preserve"> Хувийн хэвшлийн аж ахуйн нэгжид олгосон зээл</t>
  </si>
  <si>
    <t xml:space="preserve"> Төрийн өмчит аж ахуйн нэгжүүдэд олгосон зээл</t>
  </si>
  <si>
    <t xml:space="preserve"> Засгийн газрын байгууллага, бусад шатны төсөвт олгосон</t>
  </si>
  <si>
    <t xml:space="preserve"> Сургалтын төрийн сангийн зээлийн авлага</t>
  </si>
  <si>
    <t xml:space="preserve"> Дотоод эх үүсвэрээс олгосон зээлийн авлага</t>
  </si>
  <si>
    <t>Yнэт цаас</t>
  </si>
  <si>
    <t>Урт хугацаат хадгаламж</t>
  </si>
  <si>
    <t xml:space="preserve"> УРТ ХУГАЦААТ ХӨРӨНГӨ ОРУУЛАЛТ</t>
  </si>
  <si>
    <t>Борлуулах зорилгоор эзэмшиж буй бусад эргэлтийн хөрөнгө /ТӨҮГ/</t>
  </si>
  <si>
    <t>Бусад эргэлтийн хөрөнгө /ТӨҮГ/</t>
  </si>
  <si>
    <t>Бусад санхүүгийн хөрөнгө /ТӨҮГ/</t>
  </si>
  <si>
    <t>Бусад нөөц</t>
  </si>
  <si>
    <t>Буудайн нөөц</t>
  </si>
  <si>
    <t>Шатахууны нөөц</t>
  </si>
  <si>
    <t>Тэжээлийн нөөц</t>
  </si>
  <si>
    <t>Yрийн нөөц</t>
  </si>
  <si>
    <t>Барааны нөөц</t>
  </si>
  <si>
    <t xml:space="preserve"> НӨӨЦИЙН БАРАА</t>
  </si>
  <si>
    <t xml:space="preserve"> Бусад хангамжийн материал</t>
  </si>
  <si>
    <t xml:space="preserve"> Хүнсний материал</t>
  </si>
  <si>
    <t xml:space="preserve"> Барилгын засварын материал</t>
  </si>
  <si>
    <t xml:space="preserve"> Түлш, шатах тослох материал</t>
  </si>
  <si>
    <t xml:space="preserve"> Сэлбэг хэрэгсэл</t>
  </si>
  <si>
    <t xml:space="preserve"> Аж ахуйн материал</t>
  </si>
  <si>
    <t xml:space="preserve"> Бичиг хэргийн материал</t>
  </si>
  <si>
    <t>Хангамжийн материал</t>
  </si>
  <si>
    <t xml:space="preserve"> Эм боох материал</t>
  </si>
  <si>
    <t xml:space="preserve"> Тусгай зориулалттай материал</t>
  </si>
  <si>
    <t>Түүхий эд материал</t>
  </si>
  <si>
    <t xml:space="preserve"> БАРАА МАТЕРИАЛ</t>
  </si>
  <si>
    <t xml:space="preserve"> Томилолтын урьдчилгаа</t>
  </si>
  <si>
    <t xml:space="preserve"> Цалингийн урьдчилгаа</t>
  </si>
  <si>
    <t xml:space="preserve"> Yндсэн хөрөнгө бэлтгэх урьдчилгаа</t>
  </si>
  <si>
    <t xml:space="preserve"> Бараа материал бэлтгэх урьдчилгаа</t>
  </si>
  <si>
    <t xml:space="preserve"> Урьдчилгаа тооцоо</t>
  </si>
  <si>
    <t xml:space="preserve"> Урьдчилж гарсан зардал</t>
  </si>
  <si>
    <t xml:space="preserve"> Хувийн хэвшлийн үйлдвэр, аж ахуйн газар</t>
  </si>
  <si>
    <t xml:space="preserve"> Тусгай зориулалтын сан</t>
  </si>
  <si>
    <t xml:space="preserve"> Төсөвт байгууллага</t>
  </si>
  <si>
    <t xml:space="preserve"> УРЬДЧИЛГАА</t>
  </si>
  <si>
    <t xml:space="preserve"> Гадаад зээлээс дамжуулан зээлдүүлсэн зээлийн авлага</t>
  </si>
  <si>
    <t xml:space="preserve"> Хувь хүмүүсээс авах авлага</t>
  </si>
  <si>
    <t xml:space="preserve"> Байгууллагаас авах авлага</t>
  </si>
  <si>
    <t>Бусад авлага</t>
  </si>
  <si>
    <t xml:space="preserve"> Татвар, НДШ – ийн авлага /ТӨҮГ/</t>
  </si>
  <si>
    <t xml:space="preserve"> Дансны авлага /ТӨҮГ/</t>
  </si>
  <si>
    <t xml:space="preserve"> Зээлийн хүүгийн авлага</t>
  </si>
  <si>
    <t xml:space="preserve"> Татаас, санхүүжилтийн авлага</t>
  </si>
  <si>
    <t xml:space="preserve"> Төлбөртэй үйлчилгээний авлага</t>
  </si>
  <si>
    <t xml:space="preserve"> Ажиллагчидтай холбогдсон авлага</t>
  </si>
  <si>
    <t xml:space="preserve"> АВЛАГА</t>
  </si>
  <si>
    <t xml:space="preserve"> БОГИНО ХУГАЦААТ ХӨРӨНГӨ ОРУУЛАЛТ</t>
  </si>
  <si>
    <t xml:space="preserve"> Хадгаламж</t>
  </si>
  <si>
    <t xml:space="preserve"> Замд яваа мөнгөн хөрөнгө</t>
  </si>
  <si>
    <t xml:space="preserve"> Бусад төсөл, нөөцийн харилцах</t>
  </si>
  <si>
    <t xml:space="preserve"> Арилжааны банк дахь харилцах</t>
  </si>
  <si>
    <t xml:space="preserve"> Төрийн сангийн харилцах</t>
  </si>
  <si>
    <t xml:space="preserve"> Монгол банкин дахь харилцах</t>
  </si>
  <si>
    <t xml:space="preserve"> Нэмэлт санхүүжилтийн харилцах</t>
  </si>
  <si>
    <t xml:space="preserve"> Нэмэлт санхүүжилтийн арилжааны банк</t>
  </si>
  <si>
    <t xml:space="preserve"> Монгол банк дахь харилцах</t>
  </si>
  <si>
    <t xml:space="preserve"> Санхүүгийн бусад байгууллага/ТӨҮГ/</t>
  </si>
  <si>
    <t>14</t>
  </si>
  <si>
    <t>сар</t>
  </si>
  <si>
    <t>Цалин зардал</t>
  </si>
  <si>
    <t>Орон тоо</t>
  </si>
  <si>
    <t>20.TGT2</t>
  </si>
  <si>
    <t>эхний үлдэгдэл дүн</t>
  </si>
  <si>
    <t xml:space="preserve">эцсийн үлдэгдэл дүн </t>
  </si>
  <si>
    <t>Үйл ажиллагааны зардлын</t>
  </si>
  <si>
    <t>Үйл ажиллагааны үр дүнгийн</t>
  </si>
  <si>
    <t>Үйл ажиллагааны бус үр дүнгийн</t>
  </si>
  <si>
    <t>Нийт үр дүнгийн</t>
  </si>
  <si>
    <t>Санхүүгийн байдлын тайлан дахь Засгийн газрын оруулсан капиталын дүнгийн</t>
  </si>
  <si>
    <t>Санхүүгийн байдлын тайлан дахь Мөнгөн хөрөнгийн</t>
  </si>
  <si>
    <t>Санхүүгийн байдлын тайлан дахь Засгийн газрын хувь оролцоо буюу цэвэр хөрөнгө өмчийн</t>
  </si>
  <si>
    <t>Санхүүгийн байдлын тайлан дахь Засгийн газрын хувь оролцоо буюу цэвэр хөрөнгө өмчийн д</t>
  </si>
  <si>
    <t>Санхүүгийн байдлын тайлан дахь Хуримтлагдсан үр дүнгийн</t>
  </si>
  <si>
    <t>Санхүүгийн байдлын тайлан дахь Тайлант үеийн үр дүнгийн</t>
  </si>
  <si>
    <t>Санхүүгийн үр дүнгийн тайлан дахь Тайлант үеийн үр дүнгийн</t>
  </si>
  <si>
    <t>Тусламж, санхүүжилтийн орлогын</t>
  </si>
  <si>
    <t>Yйл ажиллагааны мөнгөн орлогоос үйл ажиллагааны мөнгөн зарлагыг хассан дүнгийн</t>
  </si>
  <si>
    <t xml:space="preserve">Мөнгө, түүнтэй адилтгах хөрөнгийн эцсийн үлдэгдлээс Мөнгө, түүнтэй адилтгах хөрөнгийн эхний үлдэгдлийг хассан </t>
  </si>
  <si>
    <t>Мөнгө, түүнтэй адилтгах хөрөнгийн эцсийн үлдэгдлээс Мөнгө, түүнтэй адилтгах хөрөнгийн эхний үлдэгдлийг хассан</t>
  </si>
  <si>
    <t xml:space="preserve"> Шинжлэх ухаан, утга зохиол, урлагын бүтээл тууривах, шинэ бүтээл, 
бүтээгдэхүүний болон ашигтай загвар зохион бүтээх,
спортын тэмцээн, урлагийн тоглолт зохион байгуулах,
тэдгээрт оролцож олсон орлого, тэргээртэй адилтгах бусад орлого</t>
  </si>
  <si>
    <t>Мөнгөн гүйлгээний тайлан дахь Нийт цэвэр мөнгөн гүйлгээ тайлант оны үлдэгдэл дүн Дансны код /8/</t>
  </si>
  <si>
    <t>тайлант оны гүйцэтгэл</t>
  </si>
  <si>
    <t>Мөнгөн гүйлгээний тайлан дахь Нийт цэвэр мөнгөн гүйлгээ өмнөх оны үлдэгдэл дүн Дансны код /8/</t>
  </si>
  <si>
    <t>өмнөх оны гүйцэтгэл</t>
  </si>
  <si>
    <t>Мөнгөн гүйлгээний тайлан дахь Нийт цэвэр мөнгөн гүйлгээ эцсийн үлдэгдэл дүн Дансны код /8/</t>
  </si>
  <si>
    <t>Мөнгөн гүйлгээний тайлан дахь Нийт цэвэр мөнгөн гүйлгээ эхний үлдэгдэл дүн Дансны код /8/</t>
  </si>
  <si>
    <t>Үйл ажиллагааны цэвэр мөнгөн гүйлгээ эцсийн үлдэгдэл дүн Дансны код /3/</t>
  </si>
  <si>
    <t>Үйл ажиллагааны цэвэр мөнгөн гүйлгээ эхний үлдэгдэл дүн Дансны код /3/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</si>
  <si>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эцсийн үлдэгдэл дүн Дансны код /1310+1311+1320+1330+1340/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</si>
  <si>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эхний үлдэгдэл дүн Дансны код /1310+1311+1320+1330+1340/</t>
  </si>
  <si>
    <t>Үйл ажиллагааны үр дүн, үйл ажиллагааны бус үр дүнгийн нийлбэр дүн тайлант оны үлдэгдэл дүн  Дансны код /3+4/</t>
  </si>
  <si>
    <t>Үйл ажиллагааны үр дүн, үйл ажиллагааны бус үр дүнгийн нийлбэр дүн өмнөх оны үлдэгдэл дүн Дансны код /3+4/</t>
  </si>
  <si>
    <t>Үйл ажиллагааны бус орлогоос үйл ажиллагааны  бус зардлыг хассан дүн тайлант оны үлдэгдэл дүн  Дансны код /145-225/</t>
  </si>
  <si>
    <t>Үйл ажиллагааны бус орлогоос үйл ажиллагааны  бус зардлыг хассан дүн өмнөх оны үлдэгдэл дүн Дансны код /145-225/</t>
  </si>
  <si>
    <t>Үйл ажиллагааны орлогоос үйл ажиллагааны  зардлыг хассан дүн тайлант оны үлдэгдэл дүн  Дансны код /1-2/</t>
  </si>
  <si>
    <t>Үйл ажиллагааны орлогоос үйл ажиллагааны  зардлыг хассан дүн өмнөх оны үлдэгдэл дүн Дансны код /1-2/</t>
  </si>
  <si>
    <t>Урсгал зардал, хөрөнгийн зардлын нийлбэр өмнөх оны үлдэгдэл дүн Дансны код /21+22/</t>
  </si>
  <si>
    <t>Цэвэр хөрөнгө өмчийн өөрчлөлтийн тайлан дахь Засгийн газрын оруулсан капиталын дүн эцсийн үлдэгдэл дүн Дансны код /D09/</t>
  </si>
  <si>
    <t>Цэвэр хөрөнгө өмчийн өөрчлөлтийн тайлан дахь Засгийн газрын оруулсан капиталын дүн эхний үлдэгдэл дүн Дансны код /D01/</t>
  </si>
  <si>
    <t>Цэвэр хөрөнгө өмчийн өөрчлөлтийн тайлан дахь Тайлант үеийн үр дүн эцсийн үлдэгдэл дүн Дансны код /D08/</t>
  </si>
  <si>
    <t>Цэвэр хөрөнгө өмчийн өөрчлөлтийн тайлан дахь Тайлант үеийн үр дүн эхний үлдэгдэл дүн Дансны код /C07/</t>
  </si>
  <si>
    <t>Цэвэр хөрөнгө өмчийн өөрчлөлтийн тайлан дахь Хуримтлагдсан үр дүн эцсийн үлдэгдэл дүн Дансны код /D09/</t>
  </si>
  <si>
    <t>Цэвэр хөрөнгө өмчийн өөрчлөлтийн тайлан дахь Хуримтлагдсан үр дүн эхний үлдэгдэл дүн Дансны код /D01/</t>
  </si>
  <si>
    <t>Цэвэр хөрөнгө өмчийн өөрчлөлтийн тайлан дахь Засгийн газрын хувь оролцооны нийт дүн эцсийн үлдэгдэл дүн Дансны код /D09/</t>
  </si>
  <si>
    <t>Цэвэр хөрөнгө өмчийн өөрчлөлтийн тайлан дахь Засгийн газрын хувь оролцооны нийт дүн эхний үлдэгдэл дүн Дансны код /D09/</t>
  </si>
  <si>
    <t>Мөнгөн гүйлгээний тайлан дахь Мөнгөн хөрөнгийн эцсийн үлдэгдэл эцсийн үлдэгдэл дүн Дансны код /10/</t>
  </si>
  <si>
    <t>Мөнгөн гүйлгээний тайлан дахь Мөнгөн хөрөнгийн эхний үлдэгдэл эхний үлдэгдэл дүн Дансны код /9/</t>
  </si>
  <si>
    <t>СБТ Өр төлбөр, цэвэр хөрөнгө өмчийн эцсийн үлдэгдэл дүн Дансны код /6/</t>
  </si>
  <si>
    <t>СБТ Нийт хөрөнгийн</t>
  </si>
  <si>
    <t>СБТ Өр төлбөр, цэвэр хөрөнгө өмчийн эхний үлдэгдэл дүн Дансны код /6/</t>
  </si>
  <si>
    <t>Тулгалт хийгдэж буй үзүүлэлт</t>
  </si>
  <si>
    <t xml:space="preserve">Үлдэгдэл </t>
  </si>
  <si>
    <t>2017 оны 12-р сарын 31-нээрх үлдэгдэл</t>
  </si>
  <si>
    <t>2016 оны 12-р сарын 31-нээрх үлдэгдэл</t>
  </si>
  <si>
    <t>2017 оны 1-р сарын 1-нээрх үлдэгдэл</t>
  </si>
  <si>
    <t>2016 оны 1-р сарын 1-нээрх үлдэгдэл</t>
  </si>
  <si>
    <t xml:space="preserve">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</si>
  <si>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>6.CTT1 /код311/Кассанд байгаа бэлэн мөнгө Эхний үлдэгдэл</t>
  </si>
  <si>
    <t>6.CTT1 /код31110/ Төгрөг Эхний үлдэгдэл</t>
  </si>
  <si>
    <t>6.CTT1 /код31120/ Гадаад валют Эхний үлдэгдэл</t>
  </si>
  <si>
    <t>6.CTT1 /код31130/ Нэмэлт санхүүжилт Эхний үлдэгдэл</t>
  </si>
  <si>
    <t>6.CTT1 /код31140/Касс арилжааны банк Эхний үлдэгдэл</t>
  </si>
  <si>
    <t>6.CTT1 /код312/Банкинд байгаа бэлэн мөнгө Эхний үлдэгдэл</t>
  </si>
  <si>
    <t>6.CTT1 /код3121/ Төгрөг Эхний үлдэгдэл</t>
  </si>
  <si>
    <t>6.CTT1 /код31211/ Төрийн сангийн харилцах Эхний үлдэгдэл</t>
  </si>
  <si>
    <t>6.CTT1 /код31212/ Монгол банкин дахь харилцах Эхний үлдэгдэл</t>
  </si>
  <si>
    <t>6.CTT1 /код31213/ Арилжааны банк дахь харилцах Эхний үлдэгдэл</t>
  </si>
  <si>
    <t>6.CTT1 /код31214/ Бусад төсөл, нөөцийн харилцах Эхний үлдэгдэл</t>
  </si>
  <si>
    <t>6.CTT1 /код31215/ Нэмэлт санхүүжилтийн харилцах Эхний үлдэгдэл</t>
  </si>
  <si>
    <t>6.CTT1 /код31216/ Нэмэлт санхүүжилтийн арилжааны банк Эхний үлдэгдэл</t>
  </si>
  <si>
    <t>6.CTT1 /код3122/ Гадаад валют Эхний үлдэгдэл</t>
  </si>
  <si>
    <t>6.CTT1 /код31221/ Төрийн сангийн харилцах Эхний үлдэгдэл</t>
  </si>
  <si>
    <t>6.CTT1 /код31222/ Монгол банк дахь харилцах Эхний үлдэгдэл</t>
  </si>
  <si>
    <t>6.CTT1 /код31223/ Арилжааны банк дахь харилцах Эхний үлдэгдэл</t>
  </si>
  <si>
    <t>6.CTT1 /код31224/ Бусад төсөл, нөөцийн харилцах Эхний үлдэгдэл</t>
  </si>
  <si>
    <t>6.CTT1 /код314/ Замд яваа мөнгөн хөрөнгө Эхний үлдэгдэл</t>
  </si>
  <si>
    <t>6.CTT1 /код315/ Хадгаламж Эхний үлдэгдэл</t>
  </si>
  <si>
    <t>7.CTT2 /код32/ БОГИНО ХУГАЦААТ ХӨРӨНГӨ ОРУУЛАЛТ Эхний үлдэгдэл</t>
  </si>
  <si>
    <t>7.CTT2 /код321/Yнэт цаас Эхний үлдэгдэл</t>
  </si>
  <si>
    <t>7.CTT2 /код32110/ Төгрөг Эхний үлдэгдэл</t>
  </si>
  <si>
    <t>7.CTT2 /код32120/ Гадаад валют Эхний үлдэгдэл</t>
  </si>
  <si>
    <t>8.CTT3 /код33/АВЛАГЫН ДҮН Эхний үлдэгдэл</t>
  </si>
  <si>
    <t>8.CTT3 /код33100/ Ажиллагчидтай холбогдсон авлага Эхний үлдэгдэл</t>
  </si>
  <si>
    <t>8.CTT3 /код33200/ Төлбөртэй үйлчилгээний авлага Эхний үлдэгдэл</t>
  </si>
  <si>
    <t>8.CTT3 /код33300/ Татаас, санхүүжилтийн авлага Эхний үлдэгдэл</t>
  </si>
  <si>
    <t>8.CTT3 /код33400/ Зээлийн хүүгийн авлага Эхний үлдэгдэл</t>
  </si>
  <si>
    <t>8.CTT3 /код33401/ Дансны авлага /ТӨҮГ/ Эхний үлдэгдэл</t>
  </si>
  <si>
    <t>8.CTT3 /код33402/ Татвар, НДШ-ын авлага /ТӨҮГ/ Эхний үлдэгдэл</t>
  </si>
  <si>
    <t>8.CTT3 /код335/ Бусад авлага Эхний үлдэгдэл</t>
  </si>
  <si>
    <t>8.CTT3 /код33510/ Байгууллагаас авах авлага Эхний үлдэгдэл</t>
  </si>
  <si>
    <t>8.CTT3 /код33520/ Хувь хүмүүсээс авах авлага Эхний үлдэгдэл</t>
  </si>
  <si>
    <t>8.CTT3 /код336/Зээлийн авлага Эхний үлдэгдэл</t>
  </si>
  <si>
    <t>8.CTT3 /код3361/ Дотоод эх үүсвэрээс олгосон зээлийн авлага Эхний үлдэгдэл</t>
  </si>
  <si>
    <t>8.CTT3 /код33611/ Засгийн газрын байгууллага, бусад шатны төсөвт олгосон Эхний үлдэгдэл</t>
  </si>
  <si>
    <t>8.CTT3 /код33612/ Хувь хүмүүст олгосон зээл Эхний үлдэгдэл</t>
  </si>
  <si>
    <t>8.CTT3 /код33613/ Сургалтын төрийн сангийн зээлийн авлага Эхний үлдэгдэл</t>
  </si>
  <si>
    <t>8.CTT3 /код33614/ Төрийн өмчит аж ахуйн нэгжүүдэд олгосон зээл Эхний үлдэгдэл</t>
  </si>
  <si>
    <t>8.CTT3 /код33615/ Хувийн хэвшлийн аж ахуйн нэгжид олгосон зээл Эхний үлдэгдэл</t>
  </si>
  <si>
    <t>8.CTT3 /код3362/ Гадаад зээлээс дамжуулан зээлдүүлсэн зээлийн авлага Эхний үлдэгдэл</t>
  </si>
  <si>
    <t>8.CTT3 /код33621/ Засгийн газрын байгууллага, бусад шатны төсөвт олгосон Эхний үлдэгдэл</t>
  </si>
  <si>
    <t>8.CTT3 /код33622/ Төрийн өмчит аж ахуйн нэгжүүдэд олгосон зээл Эхний үлдэгдэл</t>
  </si>
  <si>
    <t>8.CTT3 /код33623/ Хувийн хэвшлийн аж ахуйн нэгжид олгосон зээл Эхний үлдэгдэл</t>
  </si>
  <si>
    <t>9.CTT4 /код34/ УРЬДЧИЛГАА Эхний үлдэгдэл</t>
  </si>
  <si>
    <t>9.CTT4 /код34100/ Засгийн газрын байгууллага, бусад шатны төсөвт олгосон Эхний үлдэгдэл</t>
  </si>
  <si>
    <t>9.CTT4 /код34200/ Төсөвт байгууллага Эхний үлдэгдэл</t>
  </si>
  <si>
    <t>9.CTT4 /код34300/ Тусгай зориулалтын сан Эхний үлдэгдэл</t>
  </si>
  <si>
    <t>9.CTT4 /код34400/ Төрийн өмчийн үйлдвэр, аж ахуйн газар Эхний үлдэгдэл</t>
  </si>
  <si>
    <t>9.CTT4 /код34500/ Хувийн хэвшлийн үйлдвэр, аж ахуйн газар Эхний үлдэгдэл</t>
  </si>
  <si>
    <t>9.CTT4 /код34600/ Урьдчилж гарсан зардал Эхний үлдэгдэл</t>
  </si>
  <si>
    <t>9.CTT4 /код3471/ Урьдчилгаа тооцоо Эхний үлдэгдэл</t>
  </si>
  <si>
    <t>9.CTT4 /код34711/ Бараа материал бэлтгэх урьдчилгаа Эхний үлдэгдэл</t>
  </si>
  <si>
    <t>9.CTT4 /код34712/ Yндсэн хөрөнгө бэлтгэх урьдчилгаа Эхний үлдэгдэл</t>
  </si>
  <si>
    <t>9.CTT4 /код34713/ Цалингийн урьдчилгаа Эхний үлдэгдэл</t>
  </si>
  <si>
    <t>9.CTT4 /код34714/ Томилолтын урьдчилгаа Эхний үлдэгдэл</t>
  </si>
  <si>
    <t xml:space="preserve"> /код/ Эхний үлдэгдэл</t>
  </si>
  <si>
    <t>10.CTT5 /код35110/Тусгай зориулалтын материал Эхний үлдэгдэл</t>
  </si>
  <si>
    <t>10.CTT5 /код35130/Эм боох материал Эхний үлдэгдэл</t>
  </si>
  <si>
    <t>10.CTT5 /код35200/Дуусаагүй үйлдвэрлэл Эхний үлдэгдэл</t>
  </si>
  <si>
    <t>10.CTT5 /код35300/Бэлэн бүтээгдэхүүн Эхний үлдэгдэл</t>
  </si>
  <si>
    <t>10.CTT5 /код/ Эхний үлдэгдэл</t>
  </si>
  <si>
    <t>10.CTT5 /код35410/Бичиг хэргийн материал Эхний үлдэгдэл</t>
  </si>
  <si>
    <t>10.CTT5 /код35420/Аж ахуйн материал Эхний үлдэгдэл</t>
  </si>
  <si>
    <t>10.CTT5 /код35430/Сэлбэг хэрэгсэл Эхний үлдэгдэл</t>
  </si>
  <si>
    <t>10.CTT5 /код35440/Түлш, шатах тослох материал Эхний үлдэгдэл</t>
  </si>
  <si>
    <t>10.CTT5 /код35450/Барилгын засварын материал Эхний үлдэгдэл</t>
  </si>
  <si>
    <t>10.CTT5 /код35460/Хүнсний материал Эхний үлдэгдэл</t>
  </si>
  <si>
    <t>10.CTT5 /код35470/Бусад хангамжийн материал Эхний үлдэгдэл</t>
  </si>
  <si>
    <t>10.CTT5 /код35500/Биологийн хөрөнгө Эхний үлдэгдэл</t>
  </si>
  <si>
    <t>10.CTT5 /код35600/Мал амьтад Эхний үлдэгдэл</t>
  </si>
  <si>
    <t>10.CTT5 /код36/Нөөцийн бараа Эхний үлдэгдэл</t>
  </si>
  <si>
    <t>11.CTT6 /код37/ УРТ ХУГАЦААТ ХӨРӨНГӨ ОРУУЛАЛТ Эхний үлдэгдэл</t>
  </si>
  <si>
    <t>11.CTT6 /код37100/Урт хугацаат хадгаламж Эхний үлдэгдэл</t>
  </si>
  <si>
    <t>11.CTT6 /код37110/ Төгрөг Эхний үлдэгдэл</t>
  </si>
  <si>
    <t>11.CTT6 /код37120/ Гадаад валют Эхний үлдэгдэл</t>
  </si>
  <si>
    <t>11.CTT6 /код37200/Yнэт цаас Эхний үлдэгдэл</t>
  </si>
  <si>
    <t>11.CTT6 /код37210/ Төгрөг Эхний үлдэгдэл</t>
  </si>
  <si>
    <t>11.CTT6 /код37220/ Гадаад валют Эхний үлдэгдэл</t>
  </si>
  <si>
    <t>11.CTT6 /код37300/Урт хугацаат зээл Эхний үлдэгдэл</t>
  </si>
  <si>
    <t>11.CTT6 /код37310/ Дотоод эх үүсвэрээс олгосон зээлийн авлага Эхний үлдэгдэл</t>
  </si>
  <si>
    <t>11.CTT6 /код37311/ Засгийн газрын байгууллага, бусад шатны төсөвт олгосон Эхний үлдэгдэл</t>
  </si>
  <si>
    <t>11.CTT6 /код37312/ Хувь хүмүүст олгосон зээл Эхний үлдэгдэл</t>
  </si>
  <si>
    <t>11.CTT6 /код37313/ Сургалтын төрийн сангийн зээлийн авлага Эхний үлдэгдэл</t>
  </si>
  <si>
    <t>11.CTT6 /код37314/ Төрийн өмчит аж ахуйн нэгжүүдэд олгосон зээл Эхний үлдэгдэл</t>
  </si>
  <si>
    <t>11.CTT6 /код37315/ Хувийн хэвшлийн аж ахуйн нэгжид олгосон зээл Эхний үлдэгдэл</t>
  </si>
  <si>
    <t>11.CTT6 /код37320/Гадаад зээлээс дамжуулан зээлдүүлсэн зээлийн авлага Эхний үлдэгдэл</t>
  </si>
  <si>
    <t>11.CTT6 /код37321/ Засгийн газрын байгууллага, бусад шатны төсөвт олгосон Эхний үлдэгдэл</t>
  </si>
  <si>
    <t>11.CTT6 /код37323/ Төрийн өмчит аж ахуйн нэгжүүдэд олгосон зээл Эхний үлдэгдэл</t>
  </si>
  <si>
    <t>11.CTT6 /код37324/ Хувийн хэвшлийн аж ахуйн нэгжид олгосон зээл Эхний үлдэгдэл</t>
  </si>
  <si>
    <t>11.CTT6 /код37330/ Урт хугацаат хөрөнгө оруулалт-зам, гүүр Эхний үлдэгдэл</t>
  </si>
  <si>
    <t>12.CTT7 /код39201/Барилга байгууламж, орон сууц Эхний үлдэгдэл</t>
  </si>
  <si>
    <t>12.CTT7 /код6/Барилга байгууламж, орон сууц Эхний үлдэгдэл</t>
  </si>
  <si>
    <t>12.CTT7 /код39203/Тээврийн хэсэгсэл Эхний үлдэгдэл</t>
  </si>
  <si>
    <t>12.CTT7 /код6/Тээврийн хэсэгсэл Эхний үлдэгдэл</t>
  </si>
  <si>
    <t>12.CTT7 /код39205/Машин тоног төхөөрөмж Эхний үлдэгдэл</t>
  </si>
  <si>
    <t>12.CTT7 /код6/Машин тоног төхөөрөмж Эхний үлдэгдэл</t>
  </si>
  <si>
    <t>12.CTT7 /код39207/Тавилга эд хогшил Эхний үлдэгдэл</t>
  </si>
  <si>
    <t>12.CTT7 /код6/Тавилга эд хогшил Эхний үлдэгдэл</t>
  </si>
  <si>
    <t>12.CTT7 /код39209/Зам гүүрийн байгууламж Эхний үлдэгдэл</t>
  </si>
  <si>
    <t>12.CTT7 /код6/Зам гүүрийн байгууламж Эхний үлдэгдэл</t>
  </si>
  <si>
    <t>12.CTT7 /код39211/Батлан хамгаалахын тоног төхөөрөмж Эхний үлдэгдэл</t>
  </si>
  <si>
    <t>12.CTT7 /код6/Батлан хамгаалахын тоног төхөөрөмж Эхний үлдэгдэл</t>
  </si>
  <si>
    <t>12.CTT7 /код39213/Түүх соёлын дурсгалт зүйл Эхний үлдэгдэл</t>
  </si>
  <si>
    <t>12.CTT7 /код39214/Бусад үндсэн хөрөнгө Эхний үлдэгдэл</t>
  </si>
  <si>
    <t>12.CTT7 /код6/Бусад үндсэн хөрөнгө Эхний үлдэгдэл</t>
  </si>
  <si>
    <t>12.CTT7 /код39216/Дуусаагүй барилга байгууламж Эхний үлдэгдэл</t>
  </si>
  <si>
    <t>12.CTT7 /код39217/Номын фонд Эхний үлдэгдэл</t>
  </si>
  <si>
    <t>12.CTT7 /код/ Эхний үлдэгдэл</t>
  </si>
  <si>
    <t>12.CTT7 /код39301/Програм хангамж Эхний үлдэгдэл</t>
  </si>
  <si>
    <t>12.CTT7 /код6/Програм хангамж Эхний үлдэгдэл</t>
  </si>
  <si>
    <t>12.CTT7 /код39303/Бусад биет бус хөрөнгө Эхний үлдэгдэл</t>
  </si>
  <si>
    <t>12.CTT7 /код6/Бусад биет бус хөрөнгө Эхний үлдэгдэл</t>
  </si>
  <si>
    <t>12.CTT7 /код39400/Бусад хөрөнгө Эхний үлдэгдэл</t>
  </si>
  <si>
    <t>13.CTT8 /код41/ БОГИНО ХУГАЦААТ ӨР ТӨЛБӨР ДҮН Эхний үлдэгдэл</t>
  </si>
  <si>
    <t>13.CTT8 /код411/Богино хугацаат үнэт цаас Эхний үлдэгдэл</t>
  </si>
  <si>
    <t>13.CTT8 /код4111/ Төгрөг Эхний үлдэгдэл</t>
  </si>
  <si>
    <t>13.CTT8 /код41111/ Бонд Эхний үлдэгдэл</t>
  </si>
  <si>
    <t>13.CTT8 /код41112/ Бусад үнэт цаас Эхний үлдэгдэл</t>
  </si>
  <si>
    <t>13.CTT8 /код41113/ Бондын хөнгөлөлт Эхний үлдэгдэл</t>
  </si>
  <si>
    <t>13.CTT8 /код4112/ Гадаад валют Эхний үлдэгдэл</t>
  </si>
  <si>
    <t>13.CTT8 /код41121/ Бонд Эхний үлдэгдэл</t>
  </si>
  <si>
    <t>13.CTT8 /код41122/ Бусад үнэт цаас Эхний үлдэгдэл</t>
  </si>
  <si>
    <t>13.CTT8 /код41123/ Бондын хөнгөлөлт Эхний үлдэгдэл</t>
  </si>
  <si>
    <t>13.CTT8 /код412/Богино хугацаат зээлийн өглөг Эхний үлдэгдэл</t>
  </si>
  <si>
    <t>13.CTT8 /код4121/ Төгрөг Эхний үлдэгдэл</t>
  </si>
  <si>
    <t>13.CTT8 /код41211/ Засгийн газрын байгууллага, бусад шатны төсөв Эхний үлдэгдэл</t>
  </si>
  <si>
    <t>13.CTT8 /код41212/ Хувь хүмүүст олгосон зээл Эхний үлдэгдэл</t>
  </si>
  <si>
    <t>13.CTT8 /код41213/ Сургалтын төрийн сангийн зээлийн өглөг Эхний үлдэгдэл</t>
  </si>
  <si>
    <t>13.CTT8 /код41214/ Төрийн өмчит аж ахуйн нэгжүүдийн зээл Эхний үлдэгдэл</t>
  </si>
  <si>
    <t>13.CTT8 /код41215/ Монгол банк Эхний үлдэгдэл</t>
  </si>
  <si>
    <t>13.CTT8 /код41216/ Арилжааны банк Эхний үлдэгдэл</t>
  </si>
  <si>
    <t>13.CTT8 /код41217/ Санхүүгийн бусад байгууллага Эхний үлдэгдэл</t>
  </si>
  <si>
    <t>13.CTT8 /код4122/ Гадаад валют Эхний үлдэгдэл</t>
  </si>
  <si>
    <t>13.CTT8 /код41221/ Гадаадын Засгийн газар Эхний үлдэгдэл</t>
  </si>
  <si>
    <t>13.CTT8 /код41222/ Олон улсын байгууллага Эхний үлдэгдэл</t>
  </si>
  <si>
    <t>13.CTT8 /код41223/ Санхүүгийн зээл Эхний үлдэгдэл</t>
  </si>
  <si>
    <t>13.CTT8 /код41224/ Төслийн зээл Эхний үлдэгдэл</t>
  </si>
  <si>
    <t>13.CTT8 /код41225/ Бусад гадаад эх үүсвэр Эхний үлдэгдэл</t>
  </si>
  <si>
    <t>13.CTT8 /код413/Өглөг Эхний үлдэгдэл</t>
  </si>
  <si>
    <t>13.CTT8 /код4131/ Ажилчидтай холбогдсон өглөг Эхний үлдэгдэл</t>
  </si>
  <si>
    <t>13.CTT8 /код4132/ Бараа үйлчилгээний зардлын өглөг Эхний үлдэгдэл</t>
  </si>
  <si>
    <t>13.CTT8 /код41330/ Татаас, санхүүжилт, шилжүүлгийн өглөг Эхний үлдэгдэл</t>
  </si>
  <si>
    <t>13.CTT8 /код41340/ Хөрөнгө бэлтгэхтэй холбогдсон өглөг Эхний үлдэгдэл</t>
  </si>
  <si>
    <t>13.CTT8 /код41350/ Зээлийн хүүгийн өглөг Эхний үлдэгдэл</t>
  </si>
  <si>
    <t>13.CTT8 /код4136/Бусад өглөг Эхний үлдэгдэл</t>
  </si>
  <si>
    <t>13.CTT8 /код41361/ Байгууллагад төлөх өглөг Эхний үлдэгдэл</t>
  </si>
  <si>
    <t>13.CTT8 /код41362/Хувь хүмүүст төлөх өглөг Эхний үлдэгдэл</t>
  </si>
  <si>
    <t>13.CTT8 /код41363/ Татварын өглөг/ТӨҮГ/ Эхний үлдэгдэл</t>
  </si>
  <si>
    <t>13.CTT8 /код41364/ НДШ - ийнөглөг /ТӨҮГ/ Эхний үлдэгдэл</t>
  </si>
  <si>
    <t>13.CTT8 /код41365/ Ноогдол ашгийн өглөг /ТӨҮГ/ Эхний үлдэгдэл</t>
  </si>
  <si>
    <t>13.CTT8 /код41366/ Дансны өглөг/ТӨҮГ/ Эхний үлдэгдэл</t>
  </si>
  <si>
    <t>13.CTT8 /код414/Урьдчилж орсон орлого Эхний үлдэгдэл</t>
  </si>
  <si>
    <t>13.CTT8 /код41410/ Засгийн газрын байгууллага, бусад шатны төсөв Эхний үлдэгдэл</t>
  </si>
  <si>
    <t>13.CTT8 /код41420/ Төлбөртэй ажил үйлчилгээний урьдчилж орсон орлого Эхний үлдэгдэл</t>
  </si>
  <si>
    <t>13.CTT8 /код41430/ Барьцаа, дэнчингийн урьдчилж орсон орлого Эхний үлдэгдэл</t>
  </si>
  <si>
    <t>13.CTT8 /код41440/ Бусад урьдчилж орсон орлого Эхний үлдэгдэл</t>
  </si>
  <si>
    <t>13.CTT8 /код41450/ Төрийн өмчийн үйлдвэр, аж ахуйн газар Эхний үлдэгдэл</t>
  </si>
  <si>
    <t>14.CTT9 /код42/ УРТ ХУГАЦААТ ӨР ТӨЛБӨР Эхний үлдэгдэл</t>
  </si>
  <si>
    <t>14.CTT9 /код421/Урт хугацаат үнэт цаас Эхний үлдэгдэл</t>
  </si>
  <si>
    <t>14.CTT9 /код4211/ Төгрөг Эхний үлдэгдэл</t>
  </si>
  <si>
    <t>14.CTT9 /код42111/ Бонд Эхний үлдэгдэл</t>
  </si>
  <si>
    <t>14.CTT9 /код42112/ Бусад үнэт цаас Эхний үлдэгдэл</t>
  </si>
  <si>
    <t>14.CTT9 /код42113/ Бондын хөнгөлөлт Эхний үлдэгдэл</t>
  </si>
  <si>
    <t>14.CTT9 /код4212/ Гадаад валют Эхний үлдэгдэл</t>
  </si>
  <si>
    <t>14.CTT9 /код42121/ Бонд Эхний үлдэгдэл</t>
  </si>
  <si>
    <t>14.CTT9 /код42122/ Бусад үнэт цаас Эхний үлдэгдэл</t>
  </si>
  <si>
    <t>14.CTT9 /код42123/ Бондын хөнгөлөлт Эхний үлдэгдэл</t>
  </si>
  <si>
    <t>14.CTT9 /код422/Урт хугацаат зээл Эхний үлдэгдэл</t>
  </si>
  <si>
    <t>14.CTT9 /код4221/ Төгрөг Эхний үлдэгдэл</t>
  </si>
  <si>
    <t>14.CTT9 /код42211/ Засгийн газрын байгууллага, бусад шатны төсөв Эхний үлдэгдэл</t>
  </si>
  <si>
    <t>14.CTT9 /код42212/ Хувь хүмүүсийн зээл Эхний үлдэгдэл</t>
  </si>
  <si>
    <t>14.CTT9 /код42213/ Сургалтын төрийн сангийн зээлийн өглөг Эхний үлдэгдэл</t>
  </si>
  <si>
    <t>14.CTT9 /код42214/ Төрийн өмчит аж ахуйн нэгжүүдийн зээл Эхний үлдэгдэл</t>
  </si>
  <si>
    <t>14.CTT9 /код42215/ Монгол банк Эхний үлдэгдэл</t>
  </si>
  <si>
    <t>14.CTT9 /код42216/ Арилжааны банк Эхний үлдэгдэл</t>
  </si>
  <si>
    <t>14.CTT9 /код42217/ Санхүүгийн бусад байгууллага Эхний үлдэгдэл</t>
  </si>
  <si>
    <t>14.CTT9 /код4222/ Гадаад валют Эхний үлдэгдэл</t>
  </si>
  <si>
    <t>14.CTT9 /код42221/ Гадаадын засгийн газраас Эхний үлдэгдэл</t>
  </si>
  <si>
    <t>14.CTT9 /код42222/ Олон улсын санхүүгийн байгууллагаас Эхний үлдэгдэл</t>
  </si>
  <si>
    <t>14.CTT9 /код42223/ Санхүүгийн зээл Эхний үлдэгдэл</t>
  </si>
  <si>
    <t>14.CTT9 /код42224/ Төслийн зээл Эхний үлдэгдэл</t>
  </si>
  <si>
    <t>14.CTT9 /код42225/ Гадаадын арилжааны банк Эхний үлдэгдэл</t>
  </si>
  <si>
    <t>14.CTT9 /код42226/ Бусад гадаад эх үүсвэр Эхний үлдэгдэл</t>
  </si>
  <si>
    <t>14.CTT9 /код42227/ ОУВС-ийн зээл Эхний үлдэгдэл</t>
  </si>
  <si>
    <t>14.CTT9 /код42228/ Нөөц /өр төлбөр//ТӨҮГ/ Эхний үлдэгдэл</t>
  </si>
  <si>
    <t>14.CTT9 /код42229/ Хойшлогдсон татварын өр/ТӨҮГ/ Эхний үлдэгдэл</t>
  </si>
  <si>
    <t>14.CTT9 /код42230/ Бусад урт хугацаат өр төлбөр /ТӨҮГ/ Эхний үлдэгдэл</t>
  </si>
  <si>
    <t>14.CTT9 /код42231/ Санхүүгийн бусадбайгууллага/ТӨҮГ/ Эхний үлдэгдэл</t>
  </si>
  <si>
    <t>5.CT4A /кодD01/Засгийн газрын хувь оролцооний нийт дүн Эхний үлдэгдэл</t>
  </si>
  <si>
    <t>5.CT4A /кодD01/Засгийн газрын оруулсан капитал Эхний үлдэгдэл</t>
  </si>
  <si>
    <t>5.CT4A /кодD01/Хуримтлагдсан дүн Эхний үлдэгдэл</t>
  </si>
  <si>
    <t>5.CT4A /кодC03/Хуримтлагдсан дүн Эхний үлдэгдэл</t>
  </si>
  <si>
    <t>5.CT4A /кодC07/Хуримтлагдсан дүн Эхний үлдэгдэл</t>
  </si>
  <si>
    <t>5.CT4A /кодD01/Дахин үнэлгээний нөөц Эхний үлдэгдэл</t>
  </si>
  <si>
    <t xml:space="preserve"> /код/ Эцсийн үлдэгдэл</t>
  </si>
  <si>
    <t>6.CTT1 /код31/ МӨНГӨН ХӨРӨНГӨ Эцсийн үлдэгдэл</t>
  </si>
  <si>
    <t>6.CTT1 /код311/Кассанд байгаа бэлэн мөнгө Эцсийн үлдэгдэл</t>
  </si>
  <si>
    <t>6.CTT1 /код31110/ Төгрөг Эцсийн үлдэгдэл</t>
  </si>
  <si>
    <t>6.CTT1 /код31120/ Гадаад валют Эцсийн үлдэгдэл</t>
  </si>
  <si>
    <t>6.CTT1 /код31130/ Нэмэлт санхүүжилт Эцсийн үлдэгдэл</t>
  </si>
  <si>
    <t>6.CTT1 /код31140/Касс арилжааны банк Эцсийн үлдэгдэл</t>
  </si>
  <si>
    <t>6.CTT1 /код312/Банкинд байгаа бэлэн мөнгө Эцсийн үлдэгдэл</t>
  </si>
  <si>
    <t>6.CTT1 /код3121/ Төгрөг Эцсийн үлдэгдэл</t>
  </si>
  <si>
    <t>6.CTT1 /код31211/ Төрийн сангийн харилцах Эцсийн үлдэгдэл</t>
  </si>
  <si>
    <t>6.CTT1 /код31212/ Монгол банкин дахь харилцах Эцсийн үлдэгдэл</t>
  </si>
  <si>
    <t>6.CTT1 /код31213/ Арилжааны банк дахь харилцах Эцсийн үлдэгдэл</t>
  </si>
  <si>
    <t>6.CTT1 /код31214/ Бусад төсөл, нөөцийн харилцах Эцсийн үлдэгдэл</t>
  </si>
  <si>
    <t>6.CTT1 /код31215/ Нэмэлт санхүүжилтийн харилцах Эцсийн үлдэгдэл</t>
  </si>
  <si>
    <t>6.CTT1 /код31216/ Нэмэлт санхүүжилтийн арилжааны банк Эцсийн үлдэгдэл</t>
  </si>
  <si>
    <t>6.CTT1 /код3122/ Гадаад валют Эцсийн үлдэгдэл</t>
  </si>
  <si>
    <t>6.CTT1 /код31221/ Төрийн сангийн харилцах Эцсийн үлдэгдэл</t>
  </si>
  <si>
    <t>6.CTT1 /код31222/ Монгол банк дахь харилцах Эцсийн үлдэгдэл</t>
  </si>
  <si>
    <t>6.CTT1 /код31223/ Арилжааны банк дахь харилцах Эцсийн үлдэгдэл</t>
  </si>
  <si>
    <t>6.CTT1 /код31224/ Бусад төсөл, нөөцийн харилцах Эцсийн үлдэгдэл</t>
  </si>
  <si>
    <t>6.CTT1 /код314/ Замд яваа мөнгөн хөрөнгө Эцсийн үлдэгдэл</t>
  </si>
  <si>
    <t>6.CTT1 /код315/ Хадгаламж Эцсийн үлдэгдэл</t>
  </si>
  <si>
    <t>7.CTT2 /код32/ БОГИНО ХУГАЦААТ ХӨРӨНГӨ ОРУУЛАЛТ Эцсийн үлдэгдэл</t>
  </si>
  <si>
    <t>7.CTT2 /код321/Yнэт цаас Эцсийн үлдэгдэл</t>
  </si>
  <si>
    <t>7.CTT2 /код32110/ Төгрөг Эцсийн үлдэгдэл</t>
  </si>
  <si>
    <t>7.CTT2 /код32120/ Гадаад валют Эцсийн үлдэгдэл</t>
  </si>
  <si>
    <t>8.CTT3 /код33/АВЛАГЫН ДҮН Эцсийн үлдэгдэл</t>
  </si>
  <si>
    <t>8.CTT3 /код33100/ Ажиллагчидтай холбогдсон авлага Эцсийн үлдэгдэл</t>
  </si>
  <si>
    <t>8.CTT3 /код33200/ Төлбөртэй үйлчилгээний авлага Эцсийн үлдэгдэл</t>
  </si>
  <si>
    <t>8.CTT3 /код33300/ Татаас, санхүүжилтийн авлага Эцсийн үлдэгдэл</t>
  </si>
  <si>
    <t>8.CTT3 /код33400/ Зээлийн хүүгийн авлага Эцсийн үлдэгдэл</t>
  </si>
  <si>
    <t>8.CTT3 /код33401/ Дансны авлага /ТӨҮГ/ Эцсийн үлдэгдэл</t>
  </si>
  <si>
    <t>8.CTT3 /код33402/ Татвар, НДШ-ын авлага /ТӨҮГ/ Эцсийн үлдэгдэл</t>
  </si>
  <si>
    <t>8.CTT3 /код335/ Бусад авлага Эцсийн үлдэгдэл</t>
  </si>
  <si>
    <t>8.CTT3 /код33510/ Байгууллагаас авах авлага Эцсийн үлдэгдэл</t>
  </si>
  <si>
    <t>8.CTT3 /код33520/ Хувь хүмүүсээс авах авлага Эцсийн үлдэгдэл</t>
  </si>
  <si>
    <t>8.CTT3 /код336/Зээлийн авлага Эцсийн үлдэгдэл</t>
  </si>
  <si>
    <t>8.CTT3 /код3361/ Дотоод эх үүсвэрээс олгосон зээлийн авлага Эцсийн үлдэгдэл</t>
  </si>
  <si>
    <t>8.CTT3 /код33611/ Засгийн газрын байгууллага, бусад шатны төсөвт олгосон Эцсийн үлдэгдэл</t>
  </si>
  <si>
    <t>8.CTT3 /код33612/ Хувь хүмүүст олгосон зээл Эцсийн үлдэгдэл</t>
  </si>
  <si>
    <t>8.CTT3 /код33613/ Сургалтын төрийн сангийн зээлийн авлага Эцсийн үлдэгдэл</t>
  </si>
  <si>
    <t>8.CTT3 /код33614/ Төрийн өмчит аж ахуйн нэгжүүдэд олгосон зээл Эцсийн үлдэгдэл</t>
  </si>
  <si>
    <t>8.CTT3 /код33615/ Хувийн хэвшлийн аж ахуйн нэгжид олгосон зээл Эцсийн үлдэгдэл</t>
  </si>
  <si>
    <t>8.CTT3 /код3362/ Гадаад зээлээс дамжуулан зээлдүүлсэн зээлийн авлага Эцсийн үлдэгдэл</t>
  </si>
  <si>
    <t>8.CTT3 /код33621/ Засгийн газрын байгууллага, бусад шатны төсөвт олгосон Эцсийн үлдэгдэл</t>
  </si>
  <si>
    <t>8.CTT3 /код33622/ Төрийн өмчит аж ахуйн нэгжүүдэд олгосон зээл Эцсийн үлдэгдэл</t>
  </si>
  <si>
    <t>8.CTT3 /код33623/ Хувийн хэвшлийн аж ахуйн нэгжид олгосон зээл Эцсийн үлдэгдэл</t>
  </si>
  <si>
    <t>9.CTT4 /код34/ УРЬДЧИЛГАА Эцсийн үлдэгдэл</t>
  </si>
  <si>
    <t>9.CTT4 /код34100/ Засгийн газрын байгууллага, бусад шатны төсөвт олгосон Эцсийн үлдэгдэл</t>
  </si>
  <si>
    <t>9.CTT4 /код34200/ Төсөвт байгууллага Эцсийн үлдэгдэл</t>
  </si>
  <si>
    <t>9.CTT4 /код34300/ Тусгай зориулалтын сан Эцсийн үлдэгдэл</t>
  </si>
  <si>
    <t>9.CTT4 /код34400/ Төрийн өмчийн үйлдвэр, аж ахуйн газар Эцсийн үлдэгдэл</t>
  </si>
  <si>
    <t>9.CTT4 /код34500/ Хувийн хэвшлийн үйлдвэр, аж ахуйн газар Эцсийн үлдэгдэл</t>
  </si>
  <si>
    <t>9.CTT4 /код34600/ Урьдчилж гарсан зардал Эцсийн үлдэгдэл</t>
  </si>
  <si>
    <t>9.CTT4 /код3471/ Урьдчилгаа тооцоо Эцсийн үлдэгдэл</t>
  </si>
  <si>
    <t>9.CTT4 /код34711/ Бараа материал бэлтгэх урьдчилгаа Эцсийн үлдэгдэл</t>
  </si>
  <si>
    <t>9.CTT4 /код34712/ Yндсэн хөрөнгө бэлтгэх урьдчилгаа Эцсийн үлдэгдэл</t>
  </si>
  <si>
    <t>9.CTT4 /код34713/ Цалингийн урьдчилгаа Эцсийн үлдэгдэл</t>
  </si>
  <si>
    <t>9.CTT4 /код34714/ Томилолтын урьдчилгаа Эцсийн үлдэгдэл</t>
  </si>
  <si>
    <t>10.CTT5 /код35110/Тусгай зориулалтын материал Эцсийн үлдэгдэл</t>
  </si>
  <si>
    <t>10.CTT5 /код35130/Эм боох материал Эцсийн үлдэгдэл</t>
  </si>
  <si>
    <t>10.CTT5 /код35200/Дуусаагүй үйлдвэрлэл Эцсийн үлдэгдэл</t>
  </si>
  <si>
    <t>10.CTT5 /код35300/Бэлэн бүтээгдэхүүн Эцсийн үлдэгдэл</t>
  </si>
  <si>
    <t>10.CTT5 /код/ Эцсийн үлдэгдэл</t>
  </si>
  <si>
    <t>10.CTT5 /код35410/Бичиг хэргийн материал Эцсийн үлдэгдэл</t>
  </si>
  <si>
    <t>10.CTT5 /код35420/Аж ахуйн материал Эцсийн үлдэгдэл</t>
  </si>
  <si>
    <t>10.CTT5 /код35430/Сэлбэг хэрэгсэл Эцсийн үлдэгдэл</t>
  </si>
  <si>
    <t>10.CTT5 /код35440/Түлш, шатах тослох материал Эцсийн үлдэгдэл</t>
  </si>
  <si>
    <t>10.CTT5 /код35450/Барилгын засварын материал Эцсийн үлдэгдэл</t>
  </si>
  <si>
    <t>10.CTT5 /код35460/Хүнсний материал Эцсийн үлдэгдэл</t>
  </si>
  <si>
    <t>10.CTT5 /код35470/Бусад хангамжийн материал Эцсийн үлдэгдэл</t>
  </si>
  <si>
    <t>10.CTT5 /код35500/Биологийн хөрөнгө Эцсийн үлдэгдэл</t>
  </si>
  <si>
    <t>10.CTT5 /код35600/Мал амьтад Эцсийн үлдэгдэл</t>
  </si>
  <si>
    <t>10.CTT5 /код36/Нөөцийн бараа Эцсийн үлдэгдэл</t>
  </si>
  <si>
    <t>11.CTT6 /код37/ УРТ ХУГАЦААТ ХӨРӨНГӨ ОРУУЛАЛТ Эцсийн үлдэгдэл</t>
  </si>
  <si>
    <t>11.CTT6 /код37100/Урт хугацаат хадгаламж Эцсийн үлдэгдэл</t>
  </si>
  <si>
    <t>11.CTT6 /код37110/ Төгрөг Эцсийн үлдэгдэл</t>
  </si>
  <si>
    <t>11.CTT6 /код37120/ Гадаад валют Эцсийн үлдэгдэл</t>
  </si>
  <si>
    <t>11.CTT6 /код37200/Yнэт цаас Эцсийн үлдэгдэл</t>
  </si>
  <si>
    <t>11.CTT6 /код37210/ Төгрөг Эцсийн үлдэгдэл</t>
  </si>
  <si>
    <t>11.CTT6 /код37220/ Гадаад валют Эцсийн үлдэгдэл</t>
  </si>
  <si>
    <t>11.CTT6 /код37300/Урт хугацаат зээл Эцсийн үлдэгдэл</t>
  </si>
  <si>
    <t>11.CTT6 /код37310/ Дотоод эх үүсвэрээс олгосон зээлийн авлага Эцсийн үлдэгдэл</t>
  </si>
  <si>
    <t>11.CTT6 /код37311/ Засгийн газрын байгууллага, бусад шатны төсөвт олгосон Эцсийн үлдэгдэл</t>
  </si>
  <si>
    <t>11.CTT6 /код37312/ Хувь хүмүүст олгосон зээл Эцсийн үлдэгдэл</t>
  </si>
  <si>
    <t>11.CTT6 /код37313/ Сургалтын төрийн сангийн зээлийн авлага Эцсийн үлдэгдэл</t>
  </si>
  <si>
    <t>11.CTT6 /код37314/ Төрийн өмчит аж ахуйн нэгжүүдэд олгосон зээл Эцсийн үлдэгдэл</t>
  </si>
  <si>
    <t>11.CTT6 /код37315/ Хувийн хэвшлийн аж ахуйн нэгжид олгосон зээл Эцсийн үлдэгдэл</t>
  </si>
  <si>
    <t>11.CTT6 /код37320/Гадаад зээлээс дамжуулан зээлдүүлсэн зээлийн авлага Эцсийн үлдэгдэл</t>
  </si>
  <si>
    <t>11.CTT6 /код37321/ Засгийн газрын байгууллага, бусад шатны төсөвт олгосон Эцсийн үлдэгдэл</t>
  </si>
  <si>
    <t>11.CTT6 /код37323/ Төрийн өмчит аж ахуйн нэгжүүдэд олгосон зээл Эцсийн үлдэгдэл</t>
  </si>
  <si>
    <t>11.CTT6 /код37324/ Хувийн хэвшлийн аж ахуйн нэгжид олгосон зээл Эцсийн үлдэгдэл</t>
  </si>
  <si>
    <t>11.CTT6 /код37330/ Урт хугацаат хөрөнгө оруулалт-зам, гүүр Эцсийн үлдэгдэл</t>
  </si>
  <si>
    <t>12.CTT7 /код39201/Барилга байгууламж, орон сууц Эцсийн үлдэгдэл</t>
  </si>
  <si>
    <t>12.CTT7 /код6/Барилга байгууламж, орон сууц Эцсийн үлдэгдэл</t>
  </si>
  <si>
    <t>12.CTT7 /код39203/Тээврийн хэсэгсэл Эцсийн үлдэгдэл</t>
  </si>
  <si>
    <t>12.CTT7 /код6/Тээврийн хэсэгсэл Эцсийн үлдэгдэл</t>
  </si>
  <si>
    <t>12.CTT7 /код39205/Машин тоног төхөөрөмж Эцсийн үлдэгдэл</t>
  </si>
  <si>
    <t>12.CTT7 /код6/Машин тоног төхөөрөмж Эцсийн үлдэгдэл</t>
  </si>
  <si>
    <t>12.CTT7 /код39207/Тавилга эд хогшил Эцсийн үлдэгдэл</t>
  </si>
  <si>
    <t>12.CTT7 /код6/Тавилга эд хогшил Эцсийн үлдэгдэл</t>
  </si>
  <si>
    <t>12.CTT7 /код39209/Зам гүүрийн байгууламж Эцсийн үлдэгдэл</t>
  </si>
  <si>
    <t>12.CTT7 /код6/Зам гүүрийн байгууламж Эцсийн үлдэгдэл</t>
  </si>
  <si>
    <t>12.CTT7 /код39211/Батлан хамгаалахын тоног төхөөрөмж Эцсийн үлдэгдэл</t>
  </si>
  <si>
    <t>12.CTT7 /код6/Батлан хамгаалахын тоног төхөөрөмж Эцсийн үлдэгдэл</t>
  </si>
  <si>
    <t>12.CTT7 /код39213/Түүх соёлын дурсгалт зүйл Эцсийн үлдэгдэл</t>
  </si>
  <si>
    <t>12.CTT7 /код39214/Бусад үндсэн хөрөнгө Эцсийн үлдэгдэл</t>
  </si>
  <si>
    <t>12.CTT7 /код6/Бусад үндсэн хөрөнгө Эцсийн үлдэгдэл</t>
  </si>
  <si>
    <t>12.CTT7 /код39216/Дуусаагүй барилга байгууламж Эцсийн үлдэгдэл</t>
  </si>
  <si>
    <t>12.CTT7 /код39217/Номын фонд Эцсийн үлдэгдэл</t>
  </si>
  <si>
    <t>12.CTT7 /код/ Эцсийн үлдэгдэл</t>
  </si>
  <si>
    <t>12.CTT7 /код39301/Програм хангамж Эцсийн үлдэгдэл</t>
  </si>
  <si>
    <t>12.CTT7 /код6/Програм хангамж Эцсийн үлдэгдэл</t>
  </si>
  <si>
    <t>12.CTT7 /код39303/Бусад биет бус хөрөнгө Эцсийн үлдэгдэл</t>
  </si>
  <si>
    <t>12.CTT7 /код6/Бусад биет бус хөрөнгө Эцсийн үлдэгдэл</t>
  </si>
  <si>
    <t>12.CTT7 /код39400/Бусад хөрөнгө Эцсийн үлдэгдэл</t>
  </si>
  <si>
    <t>13.CTT8 /код41/ БОГИНО ХУГАЦААТ ӨР ТӨЛБӨР ДҮН Эцсийн үлдэгдэл</t>
  </si>
  <si>
    <t>13.CTT8 /код411/Богино хугацаат үнэт цаас Эцсийн үлдэгдэл</t>
  </si>
  <si>
    <t>13.CTT8 /код4111/ Төгрөг Эцсийн үлдэгдэл</t>
  </si>
  <si>
    <t>13.CTT8 /код41111/ Бонд Эцсийн үлдэгдэл</t>
  </si>
  <si>
    <t>13.CTT8 /код41112/ Бусад үнэт цаас Эцсийн үлдэгдэл</t>
  </si>
  <si>
    <t>13.CTT8 /код41113/ Бондын хөнгөлөлт Эцсийн үлдэгдэл</t>
  </si>
  <si>
    <t>13.CTT8 /код4112/ Гадаад валют Эцсийн үлдэгдэл</t>
  </si>
  <si>
    <t>13.CTT8 /код41121/ Бонд Эцсийн үлдэгдэл</t>
  </si>
  <si>
    <t>13.CTT8 /код41122/ Бусад үнэт цаас Эцсийн үлдэгдэл</t>
  </si>
  <si>
    <t>13.CTT8 /код41123/ Бондын хөнгөлөлт Эцсийн үлдэгдэл</t>
  </si>
  <si>
    <t>13.CTT8 /код412/Богино хугацаат зээлийн өглөг Эцсийн үлдэгдэл</t>
  </si>
  <si>
    <t>13.CTT8 /код4121/ Төгрөг Эцсийн үлдэгдэл</t>
  </si>
  <si>
    <t>13.CTT8 /код41211/ Засгийн газрын байгууллага, бусад шатны төсөв Эцсийн үлдэгдэл</t>
  </si>
  <si>
    <t>13.CTT8 /код41212/ Хувь хүмүүст олгосон зээл Эцсийн үлдэгдэл</t>
  </si>
  <si>
    <t>13.CTT8 /код41213/ Сургалтын төрийн сангийн зээлийн өглөг Эцсийн үлдэгдэл</t>
  </si>
  <si>
    <t>13.CTT8 /код41214/ Төрийн өмчит аж ахуйн нэгжүүдийн зээл Эцсийн үлдэгдэл</t>
  </si>
  <si>
    <t>13.CTT8 /код41215/ Монгол банк Эцсийн үлдэгдэл</t>
  </si>
  <si>
    <t>13.CTT8 /код41216/ Арилжааны банк Эцсийн үлдэгдэл</t>
  </si>
  <si>
    <t>13.CTT8 /код41217/ Санхүүгийн бусад байгууллага Эцсийн үлдэгдэл</t>
  </si>
  <si>
    <t>13.CTT8 /код4122/ Гадаад валют Эцсийн үлдэгдэл</t>
  </si>
  <si>
    <t>13.CTT8 /код41221/ Гадаадын Засгийн газар Эцсийн үлдэгдэл</t>
  </si>
  <si>
    <t>13.CTT8 /код41222/ Олон улсын байгууллага Эцсийн үлдэгдэл</t>
  </si>
  <si>
    <t>13.CTT8 /код41223/ Санхүүгийн зээл Эцсийн үлдэгдэл</t>
  </si>
  <si>
    <t>13.CTT8 /код41224/ Төслийн зээл Эцсийн үлдэгдэл</t>
  </si>
  <si>
    <t>13.CTT8 /код41225/ Бусад гадаад эх үүсвэр Эцсийн үлдэгдэл</t>
  </si>
  <si>
    <t>13.CTT8 /код413/Өглөг Эцсийн үлдэгдэл</t>
  </si>
  <si>
    <t>13.CTT8 /код4131/ Ажилчидтай холбогдсон өглөг Эцсийн үлдэгдэл</t>
  </si>
  <si>
    <t>13.CTT8 /код4132/ Бараа үйлчилгээний зардлын өглөг Эцсийн үлдэгдэл</t>
  </si>
  <si>
    <t>13.CTT8 /код41330/ Татаас, санхүүжилт, шилжүүлгийн өглөг Эцсийн үлдэгдэл</t>
  </si>
  <si>
    <t>13.CTT8 /код41340/ Хөрөнгө бэлтгэхтэй холбогдсон өглөг Эцсийн үлдэгдэл</t>
  </si>
  <si>
    <t>13.CTT8 /код41350/ Зээлийн хүүгийн өглөг Эцсийн үлдэгдэл</t>
  </si>
  <si>
    <t>13.CTT8 /код4136/Бусад өглөг Эцсийн үлдэгдэл</t>
  </si>
  <si>
    <t>13.CTT8 /код41361/ Байгууллагад төлөх өглөг Эцсийн үлдэгдэл</t>
  </si>
  <si>
    <t>13.CTT8 /код41362/Хувь хүмүүст төлөх өглөг Эцсийн үлдэгдэл</t>
  </si>
  <si>
    <t>13.CTT8 /код41363/ Татварын өглөг/ТӨҮГ/ Эцсийн үлдэгдэл</t>
  </si>
  <si>
    <t>13.CTT8 /код41364/ НДШ - ийнөглөг /ТӨҮГ/ Эцсийн үлдэгдэл</t>
  </si>
  <si>
    <t>13.CTT8 /код41365/ Ноогдол ашгийн өглөг /ТӨҮГ/ Эцсийн үлдэгдэл</t>
  </si>
  <si>
    <t>13.CTT8 /код41366/ Дансны өглөг/ТӨҮГ/ Эцсийн үлдэгдэл</t>
  </si>
  <si>
    <t>13.CTT8 /код414/Урьдчилж орсон орлого Эцсийн үлдэгдэл</t>
  </si>
  <si>
    <t>13.CTT8 /код41410/ Засгийн газрын байгууллага, бусад шатны төсөв Эцсийн үлдэгдэл</t>
  </si>
  <si>
    <t>13.CTT8 /код41420/ Төлбөртэй ажил үйлчилгээний урьдчилж орсон орлого Эцсийн үлдэгдэл</t>
  </si>
  <si>
    <t>13.CTT8 /код41430/ Барьцаа, дэнчингийн урьдчилж орсон орлого Эцсийн үлдэгдэл</t>
  </si>
  <si>
    <t>13.CTT8 /код41440/ Бусад урьдчилж орсон орлого Эцсийн үлдэгдэл</t>
  </si>
  <si>
    <t>13.CTT8 /код41450/ Төрийн өмчийн үйлдвэр, аж ахуйн газар Эцсийн үлдэгдэл</t>
  </si>
  <si>
    <t>14.CTT9 /код42/ УРТ ХУГАЦААТ ӨР ТӨЛБӨР Эцсийн үлдэгдэл</t>
  </si>
  <si>
    <t>14.CTT9 /код421/Урт хугацаат үнэт цаас Эцсийн үлдэгдэл</t>
  </si>
  <si>
    <t>14.CTT9 /код4211/ Төгрөг Эцсийн үлдэгдэл</t>
  </si>
  <si>
    <t>14.CTT9 /код42111/ Бонд Эцсийн үлдэгдэл</t>
  </si>
  <si>
    <t>14.CTT9 /код42112/ Бусад үнэт цаас Эцсийн үлдэгдэл</t>
  </si>
  <si>
    <t>14.CTT9 /код42113/ Бондын хөнгөлөлт Эцсийн үлдэгдэл</t>
  </si>
  <si>
    <t>14.CTT9 /код4212/ Гадаад валют Эцсийн үлдэгдэл</t>
  </si>
  <si>
    <t>14.CTT9 /код42121/ Бонд Эцсийн үлдэгдэл</t>
  </si>
  <si>
    <t>14.CTT9 /код42122/ Бусад үнэт цаас Эцсийн үлдэгдэл</t>
  </si>
  <si>
    <t>14.CTT9 /код42123/ Бондын хөнгөлөлт Эцсийн үлдэгдэл</t>
  </si>
  <si>
    <t>14.CTT9 /код422/Урт хугацаат зээл Эцсийн үлдэгдэл</t>
  </si>
  <si>
    <t>14.CTT9 /код4221/ Төгрөг Эцсийн үлдэгдэл</t>
  </si>
  <si>
    <t>14.CTT9 /код42211/ Засгийн газрын байгууллага, бусад шатны төсөв Эцсийн үлдэгдэл</t>
  </si>
  <si>
    <t>14.CTT9 /код42212/ Хувь хүмүүсийн зээл Эцсийн үлдэгдэл</t>
  </si>
  <si>
    <t>14.CTT9 /код42213/ Сургалтын төрийн сангийн зээлийн өглөг Эцсийн үлдэгдэл</t>
  </si>
  <si>
    <t>14.CTT9 /код42214/ Төрийн өмчит аж ахуйн нэгжүүдийн зээл Эцсийн үлдэгдэл</t>
  </si>
  <si>
    <t>14.CTT9 /код42215/ Монгол банк Эцсийн үлдэгдэл</t>
  </si>
  <si>
    <t>14.CTT9 /код42216/ Арилжааны банк Эцсийн үлдэгдэл</t>
  </si>
  <si>
    <t>14.CTT9 /код42217/ Санхүүгийн бусад байгууллага Эцсийн үлдэгдэл</t>
  </si>
  <si>
    <t>14.CTT9 /код4222/ Гадаад валют Эцсийн үлдэгдэл</t>
  </si>
  <si>
    <t>14.CTT9 /код42221/ Гадаадын засгийн газраас Эцсийн үлдэгдэл</t>
  </si>
  <si>
    <t>14.CTT9 /код42222/ Олон улсын санхүүгийн байгууллагаас Эцсийн үлдэгдэл</t>
  </si>
  <si>
    <t>14.CTT9 /код42223/ Санхүүгийн зээл Эцсийн үлдэгдэл</t>
  </si>
  <si>
    <t>14.CTT9 /код42224/ Төслийн зээл Эцсийн үлдэгдэл</t>
  </si>
  <si>
    <t>14.CTT9 /код42225/ Гадаадын арилжааны банк Эцсийн үлдэгдэл</t>
  </si>
  <si>
    <t>14.CTT9 /код42226/ Бусад гадаад эх үүсвэр Эцсийн үлдэгдэл</t>
  </si>
  <si>
    <t>14.CTT9 /код42227/ ОУВС-ийн зээл Эцсийн үлдэгдэл</t>
  </si>
  <si>
    <t>14.CTT9 /код42228/ Нөөц /өр төлбөр//ТӨҮГ/ Эцсийн үлдэгдэл</t>
  </si>
  <si>
    <t>14.CTT9 /код42229/ Хойшлогдсон татварын өр/ТӨҮГ/ Эцсийн үлдэгдэл</t>
  </si>
  <si>
    <t>14.CTT9 /код42230/ Бусад урт хугацаат өр төлбөр /ТӨҮГ/ Эцсийн үлдэгдэл</t>
  </si>
  <si>
    <t>14.CTT9 /код42231/ Санхүүгийн бусадбайгууллага/ТӨҮГ/ Эцсийн үлдэгдэл</t>
  </si>
  <si>
    <t>5.CT4A /кодC07/Хуримтлагдсан дүн Эцсийн үлдэгдэл</t>
  </si>
  <si>
    <t>5.CT4A /кодD01/Дахин үнэлгээний нөөц Эцсийн үлдэгдэл</t>
  </si>
  <si>
    <t>6.CTT1 /код31/ МӨНГӨН ХӨРӨНГӨ Эхний үлдэгдэл</t>
  </si>
  <si>
    <t>тодруулга тайлангийн нийт дүн</t>
  </si>
  <si>
    <t>5.CT4A /кодD09/Засгийн газрын оруулсан капитал Эцсийн үлдэгдэл</t>
  </si>
  <si>
    <t>5.CT4A /кодD09/Засгийн газрын хувь оролцооний нийт дүн Эцсийн үлдэгдэл</t>
  </si>
  <si>
    <t>5.CT4A /кодD09/Хуримтлагдсан дүн Эцсийн үлдэгдэл</t>
  </si>
  <si>
    <t>5.CT4A /кодD08/Хуримтлагдсан дүн Эцсийн үлдэгдэл</t>
  </si>
  <si>
    <t>﻿</t>
  </si>
  <si>
    <t>Төсвийн жил:</t>
  </si>
  <si>
    <t> 2018</t>
  </si>
  <si>
    <t>Төрийн сан</t>
  </si>
  <si>
    <t>Системийн огноо: </t>
  </si>
  <si>
    <t> 03/16/2018</t>
  </si>
  <si>
    <t>Тайлант үе:</t>
  </si>
  <si>
    <t> 3</t>
  </si>
  <si>
    <t>БҮРТГЭЛИЙН ДАНСНЫ ХУУЛГА</t>
  </si>
  <si>
    <t>Огноо :</t>
  </si>
  <si>
    <t> 2017-01-01-2017-12-31</t>
  </si>
  <si>
    <t>ЕД -т бичилт </t>
  </si>
  <si>
    <t>Зарлагын ваучерын №</t>
  </si>
  <si>
    <t>Бэлтгэн нийлүүлэгчийн нэр</t>
  </si>
  <si>
    <t>Хүлээн авагчийн банкны дансны дугаар</t>
  </si>
  <si>
    <t xml:space="preserve">Санхүүгийн тайлангийн огноо: </t>
  </si>
  <si>
    <t>2017 он</t>
  </si>
  <si>
    <t>2017 оны жилийн эцсийн санхүүгийн тайлангийн  үзүүлэлтийн тулгалтын нэгтгэл</t>
  </si>
  <si>
    <t xml:space="preserve">              Бэлтгэсэн огноо:  </t>
  </si>
  <si>
    <t>2018 он 01/25</t>
  </si>
  <si>
    <t>үлдэгдэл</t>
  </si>
  <si>
    <t>Тодруулга дүн</t>
  </si>
  <si>
    <t>C1</t>
  </si>
  <si>
    <t>C2</t>
  </si>
  <si>
    <t>ӨР ТӨЛБӨР, ЦЭВЭР ХӨРӨНГӨ ӨМЧИЙН ДҮН</t>
  </si>
  <si>
    <t>Үндсэн дүн</t>
  </si>
  <si>
    <t>Тулгалт дүн</t>
  </si>
  <si>
    <t>Баланс</t>
  </si>
  <si>
    <t>Нийт хөрөнгө эх үүсвэрийн тулгалт</t>
  </si>
  <si>
    <t>Санхүүгийн үр дүнгийн тайлангийн үзүүлэлтийн тулгалт</t>
  </si>
  <si>
    <t>Өмнөх оны нийт үр дүнг орлого зарлагын зөрүүтэй тулгах</t>
  </si>
  <si>
    <t>Тайлант оны нийт үр дүнг орлого зарлагын зөрүүтэй тулгах</t>
  </si>
  <si>
    <t>Санхүүгийн үр дүнгийн тайлангийн Өмнөх оны үйл ажиллагааны нийт үр дүнг Санхүүгийн байдлын тайлангаархи эхний үлдэгдлийн тайлант оны үр дүнтэй тулгах</t>
  </si>
  <si>
    <t>Санхүүгийн үр дүнгийн тайлангийн тайлант оны үйл ажиллагааны нийт үр дүнг Санхүүгийн байдлын тайлангаархи тайлант үеийн үр дүнтэй тулгах</t>
  </si>
  <si>
    <t>Санхүүгийн үр дүнгийн тайлангийн тайлант оны үйл ажиллагааны нийт үр дүнг Цэвэр хөрөнгө/өмчийн өөрчлөлтийн тайлангаархи тайлант үеийн үр дүнтэй тулгах</t>
  </si>
  <si>
    <t>Санхүүгийн үр дүнгийн тайлангийн бараа үйлчилгээний орлого хэсэгт тусгасан үнэ төлбөргүй ирсэн барааны орлогын хүлээн зөвшөөрсөн дүнг Бараа материал, Үндсэн хөрөнгийн тодруулгын тайлангийн Хандиваар болон шилжүүлэн авсан дүнтэй</t>
  </si>
  <si>
    <t>Тайлант оны үндсэн хөрөнгийн элэгдлийн зардлын дүнг үндсэн хөрөнгийн тодруулгын элэгдлийн зардлын дүнтэй тулгах</t>
  </si>
  <si>
    <t>Тайлант онд хөрөнгө худалдсаны олз, гарзын дүнг  үндсэн хөрөнгийн тодруулгын дүнтэй тулгах</t>
  </si>
  <si>
    <t>Үндсэн хөрөнгийн элэгдлийн эхний үлдэгдэл эцсийн үлдэгдэлийн зөрүүг Үр дүнгийн тайлангийн элэгдлийн зардалтай тулгах</t>
  </si>
  <si>
    <t>Мөнгөн гүйлгээний тайлангийн үзүүлэлтийн тулгалт</t>
  </si>
  <si>
    <t>Мөнгөн гүйлгээний орлого Төсвийн гүйцэтгэл, нэмэлтийн эх үүсвэр харьцуулалт</t>
  </si>
  <si>
    <t>Мөнгөн гүйлгээний нийт зардлыг Төсвийн гүйцэтгэл, Нэмэлтийн  зарцуулалттай харьцуулалт</t>
  </si>
  <si>
    <t>Нийт цэвэр мөнгөн гүйлгээг ҮАМГ, СҮАМГ, ХОҮАМГ-ний дүнгүүдтэй тулгах</t>
  </si>
  <si>
    <t>Мөнгөн гүйлгээний тайлангаархи мөнгөн хөрөнгийн эхний үлдэгдлийг Санхүүгийн байдлын тайлангаархи үлдэгдэлтэй тулгах</t>
  </si>
  <si>
    <t>Мөнгөн гүйлгээний тайлангаархи мөнгөн хөрөнгийн эцсийн үлдэгдлийг Санхүүгийн байдлын тайлангаархи үлдэгдэлтэй тулгах</t>
  </si>
  <si>
    <t xml:space="preserve">Үндсэн хөрөнгийн тодруулга тайлангийн худалдаж авсан дүнг Мөнгөн гүйлгээний тайлангийн худалдаж авсан урт хугацаат хөрөнгөтэй тулгах </t>
  </si>
  <si>
    <t>Цэвэр хөрөнгө/өмчийн дүнгийн тулгалт</t>
  </si>
  <si>
    <t xml:space="preserve">Өмчийн өөрчлөлтийн тайлангийн Засгийн газрын хувь оролцооны тайлант оны эхний үлдэгдлийг Санхүүгийн байдлын тайлангийн эхний үлдэгдэлтэй тулгах </t>
  </si>
  <si>
    <t>Өмчийн өөрчлөлтийн тайлангийн дахин үнэлгээний дүнг санхүүгийн байдлын тайлангийн дахин үнэлгээний нөөцийн тайлант үлдэгдэлтэй тулгах</t>
  </si>
  <si>
    <t>Өмчийн өөрчлөлтийн тайлангийн Нягтлан бодох бүртгэлийн бодлогын өөрчлөлт дүнг санхүүгийн байдлын тайлангийн Нягтлан бодох бүртгэлийн бодлогын өөрчлөлттэй тулгах</t>
  </si>
  <si>
    <t>Хөрөнгийн дахин үнэлгээ</t>
  </si>
  <si>
    <t>Төсвийн гүйцэтгэлийн тайлангийн үзүүлэлтийн тулгалт</t>
  </si>
  <si>
    <t>Төсвийн гүйцэтгэлийн зардлыг санхүүжүүлэх эх үүсвэрийг мөнгөн гүйлгээний болон нэмэлт санхүүжилтийн нийт орлоготой тулган шалгах</t>
  </si>
  <si>
    <t>Төсвийн гүйцэтгэлийн зарлагын дүнг Мөнгөн гүйлгээний зарлагын  дүн, Нэмэлт төсвийн гүйцэтгэлийн зарлагын дүнтэй тулгах</t>
  </si>
  <si>
    <t>Нийт зарлагыг санхүүжүүлэх батлагдсан төлөвлөгөө гүйцэтгэлийг тулгах</t>
  </si>
  <si>
    <t>Зардлыг санхүүжүүлэх эх үүсвэрийн батлагдсан төлөвлөгөө, гүйцэтгэлийг тулгах</t>
  </si>
  <si>
    <t xml:space="preserve">Аудитор </t>
  </si>
  <si>
    <t>Зөвшөөрсөн:</t>
  </si>
  <si>
    <t>Нягтлан бодогч</t>
  </si>
  <si>
    <t>Аудит хийгдсэн санхүүгийн байдлын тайлан</t>
  </si>
  <si>
    <t>Дэлгэрэнгүй бүртгэл</t>
  </si>
  <si>
    <t>Êîä</t>
  </si>
  <si>
    <t>Íýðñ</t>
  </si>
  <si>
    <t>Õîíîã</t>
  </si>
  <si>
    <t>Èë¿¿ öàã</t>
  </si>
  <si>
    <t>Îëãîõ öàëèí</t>
  </si>
  <si>
    <t>Àìðàëò</t>
  </si>
  <si>
    <t>ÝÌÄ õóóäàñ</t>
  </si>
  <si>
    <t>Íýìýãäë¿¿ä</t>
  </si>
  <si>
    <t>нэг</t>
  </si>
  <si>
    <t>хоёр</t>
  </si>
  <si>
    <t>гурав</t>
  </si>
  <si>
    <t>Áóñàä íýìýãäýë</t>
  </si>
  <si>
    <t>Íèéò îëãîõ</t>
  </si>
  <si>
    <t>ÍÄØ</t>
  </si>
  <si>
    <t>ÕÀÎÀÒ</t>
  </si>
  <si>
    <t>Ñóóòãàëóóä</t>
  </si>
  <si>
    <t>Тооцсон НДШ хувь 7.8 хувь</t>
  </si>
  <si>
    <t xml:space="preserve"> </t>
  </si>
  <si>
    <t xml:space="preserve">Á.н                               </t>
  </si>
  <si>
    <t xml:space="preserve">   </t>
  </si>
  <si>
    <t xml:space="preserve">?Ý </t>
  </si>
  <si>
    <t xml:space="preserve">Ö.Îòãîí                                   </t>
  </si>
  <si>
    <t xml:space="preserve">Ä.Æàðãàë                                  </t>
  </si>
  <si>
    <t>ÍÈÉÒ Ä¯Í</t>
  </si>
  <si>
    <t xml:space="preserve">Á.Áàòòºìºð                                </t>
  </si>
  <si>
    <t xml:space="preserve">Á.Õèøèãìàà                                </t>
  </si>
  <si>
    <t xml:space="preserve">Ë.Ñîëîíãî                                 </t>
  </si>
  <si>
    <t xml:space="preserve">Ö.Ãàíçîðèã                                </t>
  </si>
  <si>
    <t xml:space="preserve">Ý.Àðèóíòóÿà                               </t>
  </si>
  <si>
    <t xml:space="preserve">ß.Ãàâúÿàøàãíàë                            </t>
  </si>
  <si>
    <t xml:space="preserve">Í.Àëòàíöýöýã                              </t>
  </si>
  <si>
    <t>¿ñãýýð</t>
  </si>
  <si>
    <t>òºãðºãººð</t>
  </si>
  <si>
    <t xml:space="preserve">Åðºíõèé ìåíåæåð                                  Í. Àëòàíöýöýã            </t>
  </si>
  <si>
    <t xml:space="preserve">Ì.Îþóíãýðýë                               </t>
  </si>
  <si>
    <t xml:space="preserve">Ã.Àíõçàÿà                                 </t>
  </si>
  <si>
    <t xml:space="preserve">Á.Ìºíõòóÿà                                </t>
  </si>
  <si>
    <t xml:space="preserve">Æ.Îòãîíõèøèã                              </t>
  </si>
  <si>
    <t xml:space="preserve">Ã.Ýðäýíýöýöýã                             </t>
  </si>
  <si>
    <t xml:space="preserve"> Ýíýõ¿¿ õ¿ñíýãòýýð  _ _ _ _ _ _ _ _ _ _ _ _ _ _ __ _ _ _ _ _ _ (. . . . . . . . . . . . . . . . . . . . . . . . . . . .. . . . . .) õ¿ñíýãòýýð òàâüæ îëãîâ.</t>
  </si>
  <si>
    <t xml:space="preserve">Ä.×óëóóíöýöýã                             </t>
  </si>
  <si>
    <t xml:space="preserve">Á.Îþóíòóÿà                                </t>
  </si>
  <si>
    <t xml:space="preserve">Ë.Äîëæèíæàâ                               </t>
  </si>
  <si>
    <t>27/01/2017</t>
  </si>
  <si>
    <t>ХААН БАНК</t>
  </si>
  <si>
    <t>05-0000-5720000017</t>
  </si>
  <si>
    <t>цалин 21-р цэцэрлэг</t>
  </si>
  <si>
    <t>СєБ Їйлдвэрчний эвлэлийн хороо</t>
  </si>
  <si>
    <t>26-0000-2611003888</t>
  </si>
  <si>
    <t>їэ татвар</t>
  </si>
  <si>
    <t>БЗД-ийн татварын хэлтэс</t>
  </si>
  <si>
    <t>26-0009-2609005969</t>
  </si>
  <si>
    <t>ххоат рд9098658</t>
  </si>
  <si>
    <t>лист 21-р цэцэрлэг</t>
  </si>
  <si>
    <t>БЗД нийтлэг їйлч-ний газар 3</t>
  </si>
  <si>
    <t>26-0000-2611187257</t>
  </si>
  <si>
    <t>хог тээвэр</t>
  </si>
  <si>
    <t>ОСНААУГ</t>
  </si>
  <si>
    <t>34-0000-106000029502</t>
  </si>
  <si>
    <t>халаалт</t>
  </si>
  <si>
    <t>Єсвєр-Їе хїнс ОНЄААТЇГ</t>
  </si>
  <si>
    <t>26-0000-2611077920</t>
  </si>
  <si>
    <t>хїнсний їнэ</t>
  </si>
  <si>
    <t>30/01/2017</t>
  </si>
  <si>
    <t>БЗДїїргийн ЭМНДХэлтэс</t>
  </si>
  <si>
    <t>90-0102-100200390000</t>
  </si>
  <si>
    <t>ндш</t>
  </si>
  <si>
    <t>УБЦТС</t>
  </si>
  <si>
    <t>90-0000-100900000951</t>
  </si>
  <si>
    <t>цахилгааны тєлбєр</t>
  </si>
  <si>
    <t>Ус сувгийн удирдах газар</t>
  </si>
  <si>
    <t>90-0000-100900000952</t>
  </si>
  <si>
    <t>цэвэр бохир ус</t>
  </si>
  <si>
    <t>21/02/2017</t>
  </si>
  <si>
    <t>цэвэр бохир усны тєлбєр</t>
  </si>
  <si>
    <t>халаалтын тєлбєр</t>
  </si>
  <si>
    <t>ТЭНГЭР АЛТАЙ ТРЕЙД ХХК</t>
  </si>
  <si>
    <t>15-0000-1102028211</t>
  </si>
  <si>
    <t>бичиг хэргийн їнэ</t>
  </si>
  <si>
    <t>БЗД. НД-ын ерєнхий сан</t>
  </si>
  <si>
    <t>Тэнгэрплаза</t>
  </si>
  <si>
    <t>04-0000-464009641</t>
  </si>
  <si>
    <t>хангамжийн материал</t>
  </si>
  <si>
    <t>Дархинт</t>
  </si>
  <si>
    <t>04-0000-404007496</t>
  </si>
  <si>
    <t>жавелин</t>
  </si>
  <si>
    <t>16/03/2017</t>
  </si>
  <si>
    <t>ЇДУрамшуулал 21-р цэцэрлэг</t>
  </si>
  <si>
    <t>28/03/2017</t>
  </si>
  <si>
    <t>Хїрмэн</t>
  </si>
  <si>
    <t>04-0000-457021283</t>
  </si>
  <si>
    <t>эмийн їнэ</t>
  </si>
  <si>
    <t>Мєнхдардас ХХК</t>
  </si>
  <si>
    <t>32-0000-5000026749</t>
  </si>
  <si>
    <t>Цалин 21-р цэцэрлэг</t>
  </si>
  <si>
    <t>Мэжиккроун ХХК</t>
  </si>
  <si>
    <t>05-0000-5020585987</t>
  </si>
  <si>
    <t>тэмцээний цом. медаль</t>
  </si>
  <si>
    <t>29/03/2017</t>
  </si>
  <si>
    <t>їэ татвар 21-р цэцэрлэг</t>
  </si>
  <si>
    <t>ХХОАТ РД9098658</t>
  </si>
  <si>
    <t>30/03/2017</t>
  </si>
  <si>
    <t>11/04/2017</t>
  </si>
  <si>
    <t>цэвэр бохирны їнэ</t>
  </si>
  <si>
    <t>17/04/2017</t>
  </si>
  <si>
    <t>25/04/2017</t>
  </si>
  <si>
    <t>Лист 21-р цэцэрлэг</t>
  </si>
  <si>
    <t>цахилгаан</t>
  </si>
  <si>
    <t>Монголын цахилгаан холбоо</t>
  </si>
  <si>
    <t>34-0000-100000169250</t>
  </si>
  <si>
    <t>ярианы тєлбєр</t>
  </si>
  <si>
    <t>27/04/2017</t>
  </si>
  <si>
    <t>Бодь принтинг</t>
  </si>
  <si>
    <t>05-0000-5009785798</t>
  </si>
  <si>
    <t>самбар</t>
  </si>
  <si>
    <t>08/05/2017</t>
  </si>
  <si>
    <t>22/05/2017</t>
  </si>
  <si>
    <t>23/05/2017</t>
  </si>
  <si>
    <t>26/05/2017</t>
  </si>
  <si>
    <t>А даавуу</t>
  </si>
  <si>
    <t>29/05/2017</t>
  </si>
  <si>
    <t>Цахлай сервис</t>
  </si>
  <si>
    <t>04-0000-453147145</t>
  </si>
  <si>
    <t>зас.материал будаг</t>
  </si>
  <si>
    <t>30/05/2017</t>
  </si>
  <si>
    <t>08/06/2017</t>
  </si>
  <si>
    <t>урьдчилгаа, ЇДУ 21-р цэцэрлэг</t>
  </si>
  <si>
    <t>21/06/2017</t>
  </si>
  <si>
    <t>22/06/2017</t>
  </si>
  <si>
    <t>БЗД нийтлэг їйлчилгээний газар</t>
  </si>
  <si>
    <t>26-0000-2611181207</t>
  </si>
  <si>
    <t>28/06/2017</t>
  </si>
  <si>
    <t>06/07/2017</t>
  </si>
  <si>
    <t>7р сар цалин</t>
  </si>
  <si>
    <t>19/07/2017</t>
  </si>
  <si>
    <t>Хїнсний їлд.тєлбєр</t>
  </si>
  <si>
    <t>утасны тєлбєр</t>
  </si>
  <si>
    <t>Їр дїнгийн урамшуулал/2-р ул/</t>
  </si>
  <si>
    <t>25/07/2017</t>
  </si>
  <si>
    <t>ЇЭТ</t>
  </si>
  <si>
    <t>КОКА</t>
  </si>
  <si>
    <t>15-0000-1601181460</t>
  </si>
  <si>
    <t>Принтерийн хор</t>
  </si>
  <si>
    <t>28/07/2017</t>
  </si>
  <si>
    <t>ХЧТА тэтгэмж</t>
  </si>
  <si>
    <t>17/08/2017</t>
  </si>
  <si>
    <t>цэвэрлэгээний мат</t>
  </si>
  <si>
    <t>8сар цалин</t>
  </si>
  <si>
    <t>22/08/2017</t>
  </si>
  <si>
    <t>Ажин-Їжин</t>
  </si>
  <si>
    <t>34-0000-102300107633</t>
  </si>
  <si>
    <t>халдваргїйжїїлэлт</t>
  </si>
  <si>
    <t>интернэт</t>
  </si>
  <si>
    <t>28/08/2017</t>
  </si>
  <si>
    <t>90-0100-100200390000</t>
  </si>
  <si>
    <t>Цахилгаан</t>
  </si>
  <si>
    <t>30/08/2017</t>
  </si>
  <si>
    <t>Хїнсний їнэ</t>
  </si>
  <si>
    <t>06/09/2017</t>
  </si>
  <si>
    <t>Жирмэсний тэт</t>
  </si>
  <si>
    <t>15/09/2017</t>
  </si>
  <si>
    <t>Урдчилгаа</t>
  </si>
  <si>
    <t>Хог тээвэр</t>
  </si>
  <si>
    <t>Халаалтын тєлбєр</t>
  </si>
  <si>
    <t>Ярианы тєл</t>
  </si>
  <si>
    <t>Цахилгааны їлдэгдэл</t>
  </si>
  <si>
    <t>26/09/2017</t>
  </si>
  <si>
    <t>А даавууны їнэ</t>
  </si>
  <si>
    <t>Цахилгааны тєл</t>
  </si>
  <si>
    <t>26-1000-2611077920</t>
  </si>
  <si>
    <t>28/09/2017</t>
  </si>
  <si>
    <t>ЇЭ</t>
  </si>
  <si>
    <t>Їр дїн</t>
  </si>
  <si>
    <t>26-1000-2609005969</t>
  </si>
  <si>
    <t>ИХ УУЛ ТРЕЙД ХХК</t>
  </si>
  <si>
    <t>05-0000-5003121710</t>
  </si>
  <si>
    <t>Ажилын хувцас</t>
  </si>
  <si>
    <t>12/10/2017</t>
  </si>
  <si>
    <t>Цэвэр бохир ус</t>
  </si>
  <si>
    <t>Си Ти Эс ХХК</t>
  </si>
  <si>
    <t>05-0000-5020008205</t>
  </si>
  <si>
    <t>гэрээт ажилын хєлс програм</t>
  </si>
  <si>
    <t>Жавельсоны їнэ</t>
  </si>
  <si>
    <t>Телефон ярианы тєлбєр</t>
  </si>
  <si>
    <t>13/10/2017</t>
  </si>
  <si>
    <t>25/10/2017</t>
  </si>
  <si>
    <t>ЖАТ</t>
  </si>
  <si>
    <t>цалин</t>
  </si>
  <si>
    <t>30/10/2017</t>
  </si>
  <si>
    <t>Цэвэрлэгээний материалын їнэ</t>
  </si>
  <si>
    <t>31/10/2017</t>
  </si>
  <si>
    <t>08/11/2017</t>
  </si>
  <si>
    <t>урдчилгаа</t>
  </si>
  <si>
    <t>04-0000-473019306</t>
  </si>
  <si>
    <t>Тоолуурын баталгаажуулалт</t>
  </si>
  <si>
    <t>10/11/2017</t>
  </si>
  <si>
    <t>хог тээвэр їлдэгдэл</t>
  </si>
  <si>
    <t>Ярианы тєлбєр</t>
  </si>
  <si>
    <t>Интернэт тєлбєр</t>
  </si>
  <si>
    <t>Ньюсити принт</t>
  </si>
  <si>
    <t>34-0000-109500002389</t>
  </si>
  <si>
    <t>Номын їнэ</t>
  </si>
  <si>
    <t>13/11/2017</t>
  </si>
  <si>
    <t>Тогоочын хувцасны їнэ</t>
  </si>
  <si>
    <t>16/11/2017</t>
  </si>
  <si>
    <t>Шагналын дагалдах мєнгє</t>
  </si>
  <si>
    <t>Хїнсний мат</t>
  </si>
  <si>
    <t>24/11/2017</t>
  </si>
  <si>
    <t>27/11/2017</t>
  </si>
  <si>
    <t>Їр дїн эрхлэгч</t>
  </si>
  <si>
    <t>07/12/2017</t>
  </si>
  <si>
    <t>13/12/2017</t>
  </si>
  <si>
    <t>Цахилгаан тєлбєр</t>
  </si>
  <si>
    <t>Бланкны їнэ</t>
  </si>
  <si>
    <t>15/12/2017</t>
  </si>
  <si>
    <t>34-0000-341200087509</t>
  </si>
  <si>
    <t>Цэвэр усны тоолуур баталгаа</t>
  </si>
  <si>
    <t>Хєгжилпринт ХХК</t>
  </si>
  <si>
    <t>32-0000-5001278441</t>
  </si>
  <si>
    <t>Бичиг хэргийн їнэ</t>
  </si>
  <si>
    <t>Гэрээт ажил їйлч/ хєлс 2018</t>
  </si>
  <si>
    <t>Цэвэрлэгээний мат</t>
  </si>
  <si>
    <t>МХХЦЇБХолбоо</t>
  </si>
  <si>
    <t>15-0000-1135006610</t>
  </si>
  <si>
    <t>Боловсролын сэгїїлийн їнэ</t>
  </si>
  <si>
    <t>ХЧТА И.Цогтцэцэг, Ц.Цэрэнхїї</t>
  </si>
  <si>
    <t>Интерном ХХК</t>
  </si>
  <si>
    <t>04-0000-453094211</t>
  </si>
  <si>
    <t>16/12/2017</t>
  </si>
  <si>
    <t>Хог тээвэрлэх їнэ</t>
  </si>
  <si>
    <t>Засварын мат</t>
  </si>
  <si>
    <t>19/12/2017</t>
  </si>
  <si>
    <t>Баян ач буян ХХК</t>
  </si>
  <si>
    <t>04-0000-473002083</t>
  </si>
  <si>
    <t>Хєєсєн самбар</t>
  </si>
  <si>
    <t>Шагнал дагалдах мєнгє</t>
  </si>
  <si>
    <t>Титэм гоёл</t>
  </si>
  <si>
    <t>15-0000-1415116853</t>
  </si>
  <si>
    <t>Медаль єргємжлєлийн їнэ</t>
  </si>
  <si>
    <t>Цалин 12 сар</t>
  </si>
  <si>
    <t>21/12/2017</t>
  </si>
  <si>
    <t>бичиг хэргийн материал</t>
  </si>
  <si>
    <t>цэвэрлэгээний материал</t>
  </si>
  <si>
    <t>Засвар хийх мат</t>
  </si>
  <si>
    <t>Монос-Улаанбаатар</t>
  </si>
  <si>
    <t>04-0000-453005548</t>
  </si>
  <si>
    <t>дагалдах мєнгєн шагнал</t>
  </si>
  <si>
    <t>їр дїн 4 улирал</t>
  </si>
  <si>
    <t>мєнгєн урамшуулал/ 300000/</t>
  </si>
  <si>
    <t>22/12/2017</t>
  </si>
  <si>
    <t>Їр дїн / 4улирал/ їлд</t>
  </si>
  <si>
    <t>28/12/2017</t>
  </si>
  <si>
    <t>БЗД.Хїїхдийн цэцэрлэг</t>
  </si>
  <si>
    <t>90-0102-100200315200</t>
  </si>
  <si>
    <t>тєвлєрїїлэх шилжїїлэг</t>
  </si>
  <si>
    <t>Тєвлєрїїлэх шилжїїлэг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</si>
</sst>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#,##0.00_);[Blue]\(#,##0.0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_(* #,##0.0_);_(* \(#,##0.0\);_(* &quot;-&quot;?_);_(@_)"/>
    <numFmt numFmtId="170" formatCode="#,#\ #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 tint="-0.89999084444715716"/>
      <name val="Arial"/>
      <family val="2"/>
    </font>
    <font>
      <b/>
      <u/>
      <sz val="10"/>
      <color theme="2" tint="-0.89999084444715716"/>
      <name val="Arial"/>
      <family val="2"/>
    </font>
    <font>
      <sz val="10"/>
      <color theme="2" tint="-0.89999084444715716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2" tint="-0.89999084444715716"/>
      <name val="Arial"/>
      <family val="2"/>
    </font>
    <font>
      <sz val="10"/>
      <color rgb="FF080000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u val="double"/>
      <sz val="10"/>
      <color rgb="FF080000"/>
      <name val="Arial"/>
      <family val="2"/>
    </font>
    <font>
      <b/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u val="double"/>
      <sz val="11"/>
      <color rgb="FF080000"/>
      <name val="Times New Roman"/>
      <family val="1"/>
    </font>
    <font>
      <b/>
      <sz val="11"/>
      <color theme="1"/>
      <name val="Times New Roman"/>
      <family val="1"/>
    </font>
    <font>
      <sz val="11"/>
      <color rgb="FF080000"/>
      <name val="Times New Roman"/>
      <family val="1"/>
    </font>
    <font>
      <b/>
      <sz val="10"/>
      <name val="Times New Roman"/>
      <family val="1"/>
    </font>
    <font>
      <sz val="10"/>
      <name val="Arial Unicode MS"/>
      <family val="2"/>
      <charset val="204"/>
    </font>
    <font>
      <b/>
      <sz val="11"/>
      <color rgb="FFFF0000"/>
      <name val="Times New Roman"/>
      <family val="1"/>
    </font>
    <font>
      <sz val="11"/>
      <color theme="1"/>
      <name val="Arial"/>
      <family val="2"/>
    </font>
    <font>
      <sz val="8"/>
      <name val="Sc-Tahoma"/>
      <charset val="204"/>
    </font>
    <font>
      <sz val="12"/>
      <name val="Arial"/>
      <family val="2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08000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color theme="1"/>
      <name val="Arial Mon"/>
      <family val="2"/>
    </font>
    <font>
      <sz val="10"/>
      <color theme="1"/>
      <name val="Times New Roman"/>
      <family val="1"/>
    </font>
    <font>
      <b/>
      <u val="double"/>
      <sz val="10"/>
      <color rgb="FF08000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u/>
      <sz val="10"/>
      <color theme="2" tint="-0.89999084444715716"/>
      <name val="Arial"/>
      <family val="2"/>
      <charset val="204"/>
    </font>
    <font>
      <b/>
      <u val="double"/>
      <sz val="10"/>
      <color theme="2" tint="-0.89999084444715716"/>
      <name val="Arial"/>
      <family val="2"/>
      <charset val="204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2" tint="-0.89999084444715716"/>
      <name val="Arial"/>
      <family val="2"/>
    </font>
    <font>
      <sz val="9"/>
      <color theme="2" tint="-0.89999084444715716"/>
      <name val="Arial"/>
      <family val="2"/>
    </font>
    <font>
      <b/>
      <sz val="9"/>
      <name val="Arial"/>
      <family val="2"/>
    </font>
    <font>
      <sz val="9"/>
      <color rgb="FF08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8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6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3">
    <xf borderId="0" fillId="0" fontId="0" numFmtId="0"/>
    <xf applyAlignment="0" applyBorder="0" applyFill="0" applyFont="0" applyProtection="0" borderId="0" fillId="0" fontId="1" numFmtId="164"/>
    <xf borderId="0" fillId="0" fontId="4" numFmtId="0"/>
    <xf borderId="0" fillId="0" fontId="1" numFmtId="0"/>
    <xf borderId="0" fillId="0" fontId="2" numFmtId="0"/>
    <xf applyAlignment="0" applyBorder="0" applyFill="0" applyFont="0" applyProtection="0" borderId="0" fillId="0" fontId="2" numFmtId="164"/>
    <xf borderId="0" fillId="0" fontId="2" numFmtId="0"/>
    <xf applyAlignment="0" applyBorder="0" applyFill="0" applyNumberFormat="0" applyProtection="0" borderId="0" fillId="0" fontId="43" numFmtId="0"/>
    <xf borderId="0" fillId="0" fontId="52" numFmtId="0">
      <alignment horizontal="center" vertical="center"/>
    </xf>
    <xf borderId="0" fillId="0" fontId="52" numFmtId="0">
      <alignment horizontal="left" vertical="center"/>
    </xf>
    <xf borderId="0" fillId="0" fontId="52" numFmtId="0">
      <alignment horizontal="right" vertical="center"/>
    </xf>
    <xf borderId="0" fillId="0" fontId="52" numFmtId="0">
      <alignment horizontal="center" vertical="center"/>
    </xf>
    <xf borderId="0" fillId="0" fontId="8" numFmtId="0">
      <alignment horizontal="center" vertical="center"/>
    </xf>
  </cellStyleXfs>
  <cellXfs count="856">
    <xf borderId="0" fillId="0" fontId="0" numFmtId="0" xfId="0"/>
    <xf applyFont="1" borderId="0" fillId="0" fontId="2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right" vertical="center" wrapText="1"/>
    </xf>
    <xf applyAlignment="1" applyFont="1" borderId="0" fillId="0" fontId="2" numFmtId="0" xfId="0">
      <alignment vertical="center"/>
    </xf>
    <xf applyAlignment="1" applyFont="1" borderId="0" fillId="0" fontId="8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Fill="1" applyFont="1" borderId="0" fillId="7" fontId="5" numFmtId="0" xfId="0">
      <alignment vertical="center"/>
    </xf>
    <xf applyAlignment="1" applyFill="1" applyFont="1" borderId="0" fillId="0" fontId="5" numFmtId="0" xfId="0">
      <alignment vertical="center"/>
    </xf>
    <xf applyAlignment="1" applyFill="1" applyFont="1" borderId="0" fillId="7" fontId="5" numFmtId="0" xfId="0">
      <alignment vertical="center" wrapText="1"/>
    </xf>
    <xf applyAlignment="1" applyFill="1" applyFont="1" borderId="0" fillId="0" fontId="5" numFmtId="0" xfId="0">
      <alignment vertical="center" wrapText="1"/>
    </xf>
    <xf applyAlignment="1" applyFont="1" borderId="0" fillId="0" fontId="5" numFmtId="0" xfId="0">
      <alignment horizontal="center"/>
    </xf>
    <xf applyAlignment="1" applyFont="1" borderId="0" fillId="0" fontId="2" numFmtId="0" xfId="0">
      <alignment horizontal="center" vertical="center"/>
    </xf>
    <xf applyFill="1" applyFont="1" borderId="0" fillId="18" fontId="5" numFmtId="0" xfId="0"/>
    <xf applyAlignment="1" applyFill="1" applyFont="1" borderId="0" fillId="18" fontId="2" numFmtId="0" xfId="0">
      <alignment vertical="center" wrapText="1"/>
    </xf>
    <xf applyAlignment="1" applyFill="1" applyFont="1" borderId="0" fillId="18" fontId="2" numFmtId="0" xfId="0">
      <alignment vertical="center"/>
    </xf>
    <xf applyAlignment="1" applyBorder="1" applyFill="1" applyFont="1" borderId="21" fillId="18" fontId="2" numFmtId="0" xfId="0"/>
    <xf applyAlignment="1" applyBorder="1" applyFill="1" applyFont="1" applyNumberFormat="1" borderId="26" fillId="18" fontId="2" numFmtId="164" xfId="0">
      <alignment vertical="center"/>
    </xf>
    <xf applyAlignment="1" applyBorder="1" applyFill="1" applyFont="1" applyNumberFormat="1" borderId="11" fillId="18" fontId="2" numFmtId="164" xfId="0">
      <alignment horizontal="center" vertical="center" wrapText="1"/>
    </xf>
    <xf applyBorder="1" applyFill="1" applyFont="1" borderId="11" fillId="18" fontId="2" numFmtId="0" xfId="0"/>
    <xf applyFill="1" applyFont="1" borderId="0" fillId="18" fontId="2" numFmtId="0" xfId="0"/>
    <xf applyAlignment="1" applyFont="1" borderId="0" fillId="0" fontId="2" numFmtId="0" xfId="0">
      <alignment horizontal="left"/>
    </xf>
    <xf applyAlignment="1" applyFont="1" borderId="0" fillId="0" fontId="5" numFmtId="0" xfId="0">
      <alignment horizontal="left"/>
    </xf>
    <xf applyFont="1" borderId="0" fillId="0" fontId="5" numFmtId="0" xfId="0"/>
    <xf applyBorder="1" applyFont="1" borderId="0" fillId="0" fontId="5" numFmtId="0" xfId="0"/>
    <xf applyAlignment="1" applyFont="1" borderId="0" fillId="0" fontId="5" numFmtId="0" xfId="0">
      <alignment wrapText="1"/>
    </xf>
    <xf applyAlignment="1" applyFont="1" borderId="0" fillId="0" fontId="5" numFmtId="0" xfId="0">
      <alignment vertical="center"/>
    </xf>
    <xf applyAlignment="1" applyBorder="1" applyFont="1" borderId="0" fillId="0" fontId="5" numFmtId="0" xfId="0">
      <alignment vertical="center"/>
    </xf>
    <xf applyAlignment="1" applyBorder="1" applyFill="1" applyFont="1" applyNumberFormat="1" borderId="3" fillId="4" fontId="2" numFmtId="166" xfId="0">
      <alignment vertical="center" wrapText="1"/>
    </xf>
    <xf applyAlignment="1" applyBorder="1" applyFill="1" applyFont="1" applyNumberFormat="1" borderId="3" fillId="4" fontId="2" numFmtId="166" xfId="0">
      <alignment horizontal="left" vertical="center" wrapText="1"/>
    </xf>
    <xf applyAlignment="1" applyBorder="1" applyFill="1" applyFont="1" borderId="3" fillId="2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/>
    </xf>
    <xf applyAlignment="1" applyBorder="1" applyFill="1" applyFont="1" applyNumberFormat="1" borderId="3" fillId="2" fontId="2" numFmtId="0" xfId="0">
      <alignment horizontal="left" vertical="center" wrapText="1"/>
    </xf>
    <xf applyAlignment="1" applyBorder="1" applyFont="1" borderId="3" fillId="0" fontId="11" numFmtId="0" xfId="0">
      <alignment horizontal="center" vertical="center"/>
    </xf>
    <xf applyAlignment="1" applyBorder="1" applyFill="1" applyFont="1" borderId="3" fillId="4" fontId="2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 wrapText="1"/>
    </xf>
    <xf applyAlignment="1" applyBorder="1" applyFill="1" applyFont="1" borderId="3" fillId="4" fontId="11" numFmtId="0" xfId="0">
      <alignment horizontal="left" vertical="center" wrapText="1"/>
    </xf>
    <xf applyAlignment="1" applyBorder="1" applyFill="1" applyFont="1" applyNumberFormat="1" borderId="3" fillId="4" fontId="11" numFmtId="166" xfId="0">
      <alignment horizontal="left" vertical="center" wrapText="1"/>
    </xf>
    <xf applyAlignment="1" applyBorder="1" applyFont="1" borderId="0" fillId="0" fontId="12" numFmtId="0" xfId="0">
      <alignment vertical="center"/>
    </xf>
    <xf applyAlignment="1" applyBorder="1" applyFont="1" borderId="2" fillId="0" fontId="11" numFmtId="0" xfId="0">
      <alignment horizontal="center" vertical="center" wrapText="1"/>
    </xf>
    <xf applyAlignment="1" applyBorder="1" applyFont="1" borderId="2" fillId="0" fontId="11" numFmtId="0" xfId="0">
      <alignment horizontal="center" vertical="center"/>
    </xf>
    <xf applyAlignment="1" applyBorder="1" applyFont="1" borderId="2" fillId="0" fontId="11" numFmtId="0" xfId="0">
      <alignment vertical="top"/>
    </xf>
    <xf applyAlignment="1" applyBorder="1" applyFont="1" borderId="2" fillId="0" fontId="11" numFmtId="0" xfId="0">
      <alignment vertical="top" wrapText="1"/>
    </xf>
    <xf applyAlignment="1" applyBorder="1" applyFont="1" applyNumberFormat="1" borderId="2" fillId="0" fontId="11" numFmtId="0" xfId="1">
      <alignment horizontal="right" vertical="top"/>
    </xf>
    <xf applyAlignment="1" applyBorder="1" applyFont="1" borderId="1" fillId="0" fontId="13" numFmtId="0" xfId="0">
      <alignment vertical="center"/>
    </xf>
    <xf applyAlignment="1" applyBorder="1" applyFont="1" borderId="1" fillId="0" fontId="13" numFmtId="0" xfId="0">
      <alignment vertical="center" wrapText="1"/>
    </xf>
    <xf applyAlignment="1" applyBorder="1" applyFill="1" applyFont="1" borderId="2" fillId="0" fontId="11" numFmtId="0" xfId="0">
      <alignment horizontal="center" vertical="center" wrapText="1"/>
    </xf>
    <xf applyAlignment="1" applyBorder="1" applyFill="1" applyFont="1" borderId="2" fillId="0" fontId="11" numFmtId="0" xfId="0">
      <alignment horizontal="center" vertical="center"/>
    </xf>
    <xf applyAlignment="1" applyBorder="1" applyFont="1" applyNumberFormat="1" borderId="2" fillId="0" fontId="14" numFmtId="0" xfId="0">
      <alignment horizontal="left"/>
    </xf>
    <xf applyAlignment="1" applyBorder="1" applyFont="1" borderId="2" fillId="0" fontId="9" numFmtId="0" xfId="0">
      <alignment horizontal="left" vertical="center"/>
    </xf>
    <xf applyAlignment="1" applyBorder="1" applyFont="1" applyNumberFormat="1" borderId="2" fillId="0" fontId="9" numFmtId="166" xfId="0">
      <alignment horizontal="left" vertical="center" wrapText="1"/>
    </xf>
    <xf applyBorder="1" applyFont="1" borderId="2" fillId="0" fontId="11" numFmtId="0" xfId="0"/>
    <xf applyAlignment="1" applyBorder="1" applyFont="1" borderId="2" fillId="0" fontId="6" numFmtId="0" xfId="0">
      <alignment horizontal="left" vertical="center"/>
    </xf>
    <xf applyAlignment="1" applyBorder="1" applyFont="1" applyNumberFormat="1" borderId="2" fillId="0" fontId="6" numFmtId="166" xfId="0">
      <alignment horizontal="left" vertical="center" wrapText="1"/>
    </xf>
    <xf applyBorder="1" applyFont="1" borderId="2" fillId="0" fontId="5" numFmtId="0" xfId="0"/>
    <xf applyAlignment="1" applyBorder="1" applyFont="1" borderId="2" fillId="0" fontId="2" numFmtId="0" xfId="0">
      <alignment horizontal="left" vertical="center"/>
    </xf>
    <xf applyAlignment="1" applyBorder="1" applyFont="1" applyNumberFormat="1" borderId="2" fillId="0" fontId="2" numFmtId="166" xfId="0">
      <alignment horizontal="left" vertical="center" wrapText="1"/>
    </xf>
    <xf applyAlignment="1" applyBorder="1" applyFill="1" applyFont="1" borderId="2" fillId="0" fontId="2" numFmtId="0" xfId="0">
      <alignment horizontal="left" vertical="center"/>
    </xf>
    <xf applyAlignment="1" applyBorder="1" applyFill="1" applyFont="1" applyNumberFormat="1" borderId="2" fillId="0" fontId="2" numFmtId="166" xfId="0">
      <alignment horizontal="left" vertical="center" wrapText="1"/>
    </xf>
    <xf applyAlignment="1" applyBorder="1" applyFill="1" applyFont="1" borderId="3" fillId="7" fontId="6" numFmtId="0" xfId="0">
      <alignment horizontal="center" vertical="center" wrapText="1"/>
    </xf>
    <xf applyAlignment="1" applyBorder="1" applyFont="1" applyNumberFormat="1" borderId="3" fillId="0" fontId="6" numFmtId="0" xfId="0">
      <alignment horizontal="left" vertical="center" wrapText="1"/>
    </xf>
    <xf applyAlignment="1" applyBorder="1" applyFont="1" applyNumberFormat="1" borderId="3" fillId="0" fontId="6" numFmtId="166" xfId="0">
      <alignment horizontal="left" vertical="center" wrapText="1"/>
    </xf>
    <xf applyAlignment="1" applyBorder="1" applyFont="1" borderId="3" fillId="0" fontId="6" numFmtId="0" xfId="0">
      <alignment horizontal="left" vertical="center" wrapText="1"/>
    </xf>
    <xf applyAlignment="1" applyBorder="1" applyFont="1" borderId="0" fillId="0" fontId="5" numFmtId="0" xfId="0">
      <alignment readingOrder="1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1" fillId="13" fontId="6" numFmtId="0" xfId="0">
      <alignment horizontal="center" vertical="center"/>
    </xf>
    <xf applyAlignment="1" applyBorder="1" applyFill="1" applyFont="1" borderId="12" fillId="13" fontId="6" numFmtId="0" xfId="0">
      <alignment horizontal="center" vertical="center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0" fontId="2" numFmtId="0" xfId="0">
      <alignment vertical="center"/>
    </xf>
    <xf applyAlignment="1" applyBorder="1" applyFill="1" applyFont="1" borderId="11" fillId="2" fontId="2" numFmtId="0" xfId="0">
      <alignment horizontal="center" vertical="center"/>
    </xf>
    <xf applyAlignment="1" applyBorder="1" applyFill="1" applyFont="1" borderId="11" fillId="2" fontId="2" numFmtId="0" xfId="0">
      <alignment vertical="center"/>
    </xf>
    <xf applyAlignment="1" applyBorder="1" applyFill="1" applyFont="1" borderId="11" fillId="2" fontId="15" numFmtId="0" xfId="0">
      <alignment vertical="center"/>
    </xf>
    <xf applyAlignment="1" applyBorder="1" applyFill="1" applyFont="1" borderId="11" fillId="2" fontId="15" numFmtId="0" xfId="0">
      <alignment vertical="center" wrapText="1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5" numFmtId="0" xfId="0">
      <alignment horizontal="center" vertical="center" wrapText="1"/>
    </xf>
    <xf applyAlignment="1" applyBorder="1" applyFill="1" applyFont="1" borderId="11" fillId="12" fontId="2" numFmtId="0" xfId="0">
      <alignment vertical="center"/>
    </xf>
    <xf applyAlignment="1" applyBorder="1" applyFill="1" applyFont="1" borderId="11" fillId="0" fontId="2" numFmtId="0" xfId="0">
      <alignment vertical="center" wrapText="1"/>
    </xf>
    <xf applyAlignment="1" applyBorder="1" applyFill="1" applyFont="1" borderId="11" fillId="12" fontId="2" numFmtId="0" xfId="0">
      <alignment vertical="center" wrapText="1"/>
    </xf>
    <xf applyAlignment="1" applyBorder="1" applyFill="1" applyFont="1" borderId="11" fillId="2" fontId="2" numFmtId="0" xfId="0">
      <alignment vertical="center" wrapText="1"/>
    </xf>
    <xf applyAlignment="1" applyBorder="1" applyFill="1" applyFont="1" applyNumberFormat="1" borderId="3" fillId="17" fontId="3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 vertical="center" wrapText="1"/>
    </xf>
    <xf applyAlignment="1" applyBorder="1" applyFont="1" applyNumberFormat="1" borderId="3" fillId="0" fontId="3" numFmtId="0" xfId="0">
      <alignment horizontal="left" vertical="center" wrapText="1"/>
    </xf>
    <xf applyAlignment="1" applyBorder="1" applyFont="1" applyNumberFormat="1" borderId="2" fillId="0" fontId="5" numFmtId="0" xfId="0">
      <alignment horizontal="left"/>
    </xf>
    <xf applyAlignment="1" applyBorder="1" applyFill="1" applyFont="1" applyNumberFormat="1" borderId="3" fillId="4" fontId="5" numFmtId="0" xfId="0">
      <alignment horizontal="left"/>
    </xf>
    <xf applyAlignment="1" applyBorder="1" applyFill="1" applyFont="1" borderId="11" fillId="14" fontId="5" numFmtId="0" xfId="0">
      <alignment horizontal="center" vertical="center"/>
    </xf>
    <xf applyAlignment="1" applyFont="1" applyNumberFormat="1" borderId="0" fillId="0" fontId="11" numFmtId="49" xfId="0">
      <alignment horizontal="left"/>
    </xf>
    <xf applyAlignment="1" applyFont="1" borderId="0" fillId="0" fontId="11" numFmtId="0" xfId="0">
      <alignment wrapText="1"/>
    </xf>
    <xf applyFont="1" borderId="0" fillId="0" fontId="11" numFmtId="0" xfId="0"/>
    <xf applyAlignment="1" applyBorder="1" applyFont="1" applyNumberFormat="1" borderId="0" fillId="0" fontId="10" numFmtId="49" xfId="0">
      <alignment horizontal="left" vertical="center"/>
    </xf>
    <xf applyAlignment="1" applyBorder="1" applyFont="1" borderId="0" fillId="0" fontId="10" numFmtId="0" xfId="0">
      <alignment vertical="center" wrapText="1"/>
    </xf>
    <xf applyAlignment="1" applyBorder="1" applyFont="1" borderId="0" fillId="0" fontId="10" numFmtId="0" xfId="0">
      <alignment vertical="center"/>
    </xf>
    <xf applyAlignment="1" applyBorder="1" applyFill="1" applyFont="1" borderId="3" fillId="5" fontId="11" numFmtId="0" xfId="0">
      <alignment horizontal="center" vertical="center" wrapText="1"/>
    </xf>
    <xf applyAlignment="1" applyBorder="1" applyFill="1" applyFont="1" applyNumberFormat="1" borderId="3" fillId="17" fontId="6" numFmtId="0" xfId="0">
      <alignment horizontal="left" vertical="center" wrapText="1"/>
    </xf>
    <xf applyBorder="1" applyFont="1" borderId="3" fillId="0" fontId="5" numFmtId="0" xfId="0"/>
    <xf applyAlignment="1" applyBorder="1" applyFill="1" applyFont="1" applyNumberFormat="1" borderId="3" fillId="17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 wrapText="1"/>
    </xf>
    <xf applyAlignment="1" applyBorder="1" applyFill="1" applyFont="1" borderId="3" fillId="2" fontId="5" numFmtId="0" xfId="0">
      <alignment wrapText="1"/>
    </xf>
    <xf applyAlignment="1" applyBorder="1" applyFill="1" applyFont="1" applyNumberFormat="1" borderId="3" fillId="17" fontId="2" numFmtId="0" xfId="0">
      <alignment horizontal="left" vertical="center"/>
    </xf>
    <xf applyAlignment="1" applyBorder="1" applyFill="1" applyFont="1" borderId="3" fillId="17" fontId="2" numFmtId="0" xfId="0">
      <alignment horizontal="left" vertical="center" wrapText="1"/>
    </xf>
    <xf applyAlignment="1" applyBorder="1" applyFill="1" applyFont="1" borderId="3" fillId="17" fontId="6" numFmtId="0" xfId="0">
      <alignment horizontal="left" vertical="center" wrapText="1"/>
    </xf>
    <xf applyAlignment="1" applyBorder="1" applyFill="1" applyFont="1" applyNumberFormat="1" borderId="3" fillId="17" fontId="5" numFmtId="0" xfId="0">
      <alignment horizontal="left"/>
    </xf>
    <xf applyAlignment="1" applyBorder="1" applyFill="1" applyFont="1" borderId="3" fillId="0" fontId="3" numFmtId="0" xfId="0">
      <alignment wrapText="1"/>
    </xf>
    <xf applyAlignment="1" applyBorder="1" applyFill="1" applyFont="1" applyNumberFormat="1" borderId="3" fillId="17" fontId="9" numFmtId="0" xfId="0">
      <alignment horizontal="left" vertical="center" wrapText="1"/>
    </xf>
    <xf applyAlignment="1" applyBorder="1" applyFont="1" applyNumberFormat="1" borderId="3" fillId="0" fontId="9" numFmtId="166" xfId="0">
      <alignment horizontal="left" vertical="center" wrapText="1"/>
    </xf>
    <xf applyAlignment="1" applyBorder="1" applyFill="1" applyFont="1" borderId="3" fillId="17" fontId="9" numFmtId="0" xfId="0">
      <alignment horizontal="left" vertical="center" wrapText="1"/>
    </xf>
    <xf applyAlignment="1" applyBorder="1" applyFill="1" applyFont="1" applyNumberFormat="1" borderId="3" fillId="17" fontId="11" numFmtId="0" xfId="0">
      <alignment horizontal="left" vertical="center" wrapText="1"/>
    </xf>
    <xf applyAlignment="1" applyBorder="1" applyFill="1" applyFont="1" borderId="3" fillId="17" fontId="11" numFmtId="0" xfId="0">
      <alignment horizontal="left" vertical="center" wrapText="1"/>
    </xf>
    <xf applyAlignment="1" applyBorder="1" applyFont="1" applyNumberFormat="1" borderId="3" fillId="0" fontId="9" numFmtId="166" xfId="0">
      <alignment horizontal="center" vertical="center" wrapText="1"/>
    </xf>
    <xf applyAlignment="1" applyBorder="1" applyFont="1" applyNumberFormat="1" borderId="3" fillId="0" fontId="11" numFmtId="166" xfId="0">
      <alignment horizontal="left" vertical="center" wrapText="1"/>
    </xf>
    <xf applyAlignment="1" applyBorder="1" applyFill="1" applyFont="1" applyNumberFormat="1" borderId="3" fillId="0" fontId="6" numFmtId="166" xfId="0">
      <alignment horizontal="left" vertical="center" wrapText="1"/>
    </xf>
    <xf applyAlignment="1" applyBorder="1" applyFill="1" applyFont="1" applyNumberFormat="1" borderId="3" fillId="17" fontId="2" numFmtId="0" xfId="0">
      <alignment horizontal="left" wrapText="1"/>
    </xf>
    <xf applyAlignment="1" applyBorder="1" applyFill="1" applyFont="1" borderId="3" fillId="4" fontId="2" numFmtId="0" xfId="0">
      <alignment horizontal="left" wrapText="1"/>
    </xf>
    <xf applyAlignment="1" applyBorder="1" applyFill="1" applyFont="1" applyNumberFormat="1" borderId="3" fillId="4" fontId="11" numFmtId="2" xfId="0">
      <alignment wrapText="1"/>
    </xf>
    <xf applyAlignment="1" applyBorder="1" applyFill="1" applyFont="1" borderId="3" fillId="17" fontId="5" numFmtId="0" xfId="0">
      <alignment horizontal="left"/>
    </xf>
    <xf applyAlignment="1" applyBorder="1" applyFill="1" applyFont="1" applyNumberFormat="1" borderId="3" fillId="4" fontId="2" numFmtId="2" xfId="0">
      <alignment wrapText="1"/>
    </xf>
    <xf applyAlignment="1" applyBorder="1" applyFill="1" applyFont="1" borderId="3" fillId="17" fontId="2" numFmtId="0" xfId="0">
      <alignment horizontal="left"/>
    </xf>
    <xf applyAlignment="1" applyBorder="1" applyFill="1" applyFont="1" applyNumberFormat="1" borderId="3" fillId="0" fontId="11" numFmtId="166" xfId="0">
      <alignment horizontal="left" vertical="center" wrapText="1"/>
    </xf>
    <xf applyAlignment="1" applyFont="1" applyNumberFormat="1" borderId="0" fillId="0" fontId="5" numFmtId="49" xfId="0">
      <alignment horizontal="left"/>
    </xf>
    <xf applyBorder="1" applyFont="1" borderId="0" fillId="0" fontId="11" numFmtId="0" xfId="0"/>
    <xf applyAlignment="1" applyBorder="1" applyFont="1" borderId="0" fillId="0" fontId="11" numFmtId="0" xfId="0">
      <alignment wrapText="1"/>
    </xf>
    <xf applyAlignment="1" applyBorder="1" applyFont="1" borderId="3" fillId="0" fontId="9" numFmtId="0" xfId="0">
      <alignment horizontal="left" vertical="center" wrapText="1"/>
    </xf>
    <xf applyAlignment="1" applyBorder="1" applyFill="1" applyFont="1" applyNumberFormat="1" borderId="3" fillId="2" fontId="11" numFmtId="0" xfId="0">
      <alignment horizontal="left" vertical="center" wrapText="1"/>
    </xf>
    <xf applyAlignment="1" applyBorder="1" applyFill="1" applyFont="1" applyNumberFormat="1" borderId="3" fillId="2" fontId="11" numFmtId="166" xfId="0">
      <alignment horizontal="left" vertical="center" wrapText="1"/>
    </xf>
    <xf applyAlignment="1" applyBorder="1" applyFont="1" applyNumberFormat="1" borderId="3" fillId="0" fontId="9" numFmtId="0" xfId="0">
      <alignment horizontal="left" vertical="center" wrapText="1"/>
    </xf>
    <xf applyAlignment="1" applyBorder="1" applyFont="1" applyNumberFormat="1" borderId="3" fillId="0" fontId="11" numFmtId="0" xfId="0">
      <alignment horizontal="left" vertical="center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ont="1" borderId="3" fillId="0" fontId="5" numFmtId="0" xfId="0">
      <alignment wrapText="1"/>
    </xf>
    <xf applyBorder="1" applyFont="1" applyNumberFormat="1" borderId="3" fillId="0" fontId="2" numFmtId="2" xfId="1"/>
    <xf applyBorder="1" applyFill="1" applyFont="1" applyNumberFormat="1" borderId="3" fillId="2" fontId="2" numFmtId="2" xfId="1"/>
    <xf applyAlignment="1" applyBorder="1" applyFont="1" applyNumberFormat="1" borderId="3" fillId="0" fontId="5" numFmtId="0" xfId="0">
      <alignment horizontal="left"/>
    </xf>
    <xf applyAlignment="1" applyBorder="1" applyFill="1" applyFont="1" applyNumberFormat="1" borderId="3" fillId="4" fontId="11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/>
    </xf>
    <xf applyAlignment="1" applyBorder="1" applyFill="1" applyFont="1" borderId="3" fillId="0" fontId="9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wrapText="1"/>
    </xf>
    <xf applyAlignment="1" applyBorder="1" applyFill="1" applyFont="1" applyNumberFormat="1" borderId="3" fillId="0" fontId="9" numFmtId="0" xfId="0">
      <alignment horizontal="left" vertical="center" wrapText="1"/>
    </xf>
    <xf applyAlignment="1" applyBorder="1" applyFill="1" applyFont="1" borderId="3" fillId="4" fontId="5" numFmtId="0" xfId="0">
      <alignment horizontal="left"/>
    </xf>
    <xf applyAlignment="1" applyBorder="1" applyFill="1" applyFont="1" borderId="3" fillId="4" fontId="2" numFmtId="0" xfId="0">
      <alignment horizontal="left"/>
    </xf>
    <xf applyAlignment="1" applyBorder="1" applyFill="1" applyFont="1" applyNumberFormat="1" borderId="3" fillId="0" fontId="11" numFmtId="0" xfId="0">
      <alignment horizontal="left" vertical="center" wrapText="1"/>
    </xf>
    <xf applyAlignment="1" applyBorder="1" applyFont="1" borderId="3" fillId="0" fontId="5" numFmtId="164" xfId="1">
      <alignment horizontal="right" vertical="top"/>
    </xf>
    <xf applyAlignment="1" applyBorder="1" applyFont="1" applyNumberFormat="1" borderId="3" fillId="0" fontId="5" numFmtId="0" xfId="1">
      <alignment horizontal="right" vertical="top"/>
    </xf>
    <xf applyAlignment="1" applyBorder="1" applyFont="1" applyNumberFormat="1" borderId="3" fillId="0" fontId="2" numFmtId="0" xfId="1">
      <alignment horizontal="right" vertical="top"/>
    </xf>
    <xf applyBorder="1" applyFill="1" applyFont="1" borderId="3" fillId="4" fontId="5" numFmtId="0" xfId="0"/>
    <xf applyAlignment="1" applyBorder="1" applyFill="1" applyFont="1" borderId="3" fillId="4" fontId="5" numFmtId="0" xfId="0">
      <alignment wrapText="1"/>
    </xf>
    <xf applyAlignment="1" applyBorder="1" applyFont="1" applyNumberFormat="1" borderId="3" fillId="0" fontId="3" numFmtId="0" xfId="0">
      <alignment horizontal="left"/>
    </xf>
    <xf applyAlignment="1" applyBorder="1" applyFont="1" borderId="0" fillId="0" fontId="9" numFmtId="0" xfId="0">
      <alignment horizontal="left" vertical="center"/>
    </xf>
    <xf applyAlignment="1" applyBorder="1" applyFont="1" borderId="0" fillId="0" fontId="9" numFmtId="0" xfId="0">
      <alignment vertical="center"/>
    </xf>
    <xf applyAlignment="1" applyFont="1" applyNumberFormat="1" borderId="0" fillId="0" fontId="14" numFmtId="0" xfId="0">
      <alignment horizontal="left"/>
    </xf>
    <xf applyAlignment="1" applyFont="1" applyNumberFormat="1" borderId="0" fillId="0" fontId="14" numFmtId="49" xfId="0"/>
    <xf applyAlignment="1" applyFont="1" applyNumberFormat="1" borderId="0" fillId="0" fontId="5" numFmtId="0" xfId="0">
      <alignment horizontal="left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3" fillId="0" fontId="2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top" wrapText="1"/>
    </xf>
    <xf applyAlignment="1" applyBorder="1" applyFill="1" applyFont="1" applyNumberFormat="1" applyProtection="1" borderId="3" fillId="18" fontId="2" numFmtId="0" xfId="0">
      <alignment vertical="top" wrapText="1"/>
    </xf>
    <xf applyAlignment="1" applyBorder="1" applyFill="1" applyFont="1" applyNumberFormat="1" applyProtection="1" borderId="3" fillId="18" fontId="2" numFmtId="0" xfId="0">
      <alignment horizontal="left" vertical="top" wrapText="1"/>
    </xf>
    <xf applyAlignment="1" applyBorder="1" applyFill="1" applyFont="1" applyNumberFormat="1" applyProtection="1" borderId="3" fillId="18" fontId="2" numFmtId="3" xfId="0">
      <alignment horizontal="center" vertical="center" wrapText="1"/>
    </xf>
    <xf applyAlignment="1" applyBorder="1" applyFill="1" applyFont="1" applyNumberFormat="1" applyProtection="1" borderId="3" fillId="18" fontId="2" numFmtId="3" xfId="0">
      <alignment horizontal="center" vertical="top" wrapText="1"/>
    </xf>
    <xf applyBorder="1" applyFont="1" borderId="3" fillId="0" fontId="2" numFmtId="0" xfId="0"/>
    <xf applyAlignment="1" applyBorder="1" applyFont="1" borderId="3" fillId="0" fontId="2" numFmtId="0" xfId="0">
      <alignment horizontal="center"/>
    </xf>
    <xf applyAlignment="1" applyBorder="1" applyFont="1" borderId="3" fillId="0" fontId="11" numFmtId="0" xfId="0">
      <alignment horizontal="center" vertical="center" wrapText="1"/>
    </xf>
    <xf applyBorder="1" applyFont="1" borderId="3" fillId="0" fontId="11" numFmtId="0" xfId="0"/>
    <xf applyAlignment="1" applyBorder="1" applyFont="1" borderId="3" fillId="0" fontId="11" numFmtId="0" xfId="0">
      <alignment horizontal="center"/>
    </xf>
    <xf applyAlignment="1" applyBorder="1" applyFill="1" applyFont="1" borderId="3" fillId="4" fontId="11" numFmtId="0" xfId="0">
      <alignment horizontal="center" vertical="center" wrapText="1"/>
    </xf>
    <xf applyAlignment="1" applyBorder="1" applyFill="1" applyFont="1" borderId="3" fillId="3" fontId="11" numFmtId="0" xfId="0">
      <alignment horizontal="center" vertical="center" wrapText="1"/>
    </xf>
    <xf applyAlignment="1" applyBorder="1" applyFill="1" applyFont="1" borderId="3" fillId="6" fontId="11" numFmtId="0" xfId="0">
      <alignment horizontal="center" vertical="center" wrapText="1"/>
    </xf>
    <xf applyAlignment="1" applyBorder="1" applyFill="1" applyFont="1" borderId="3" fillId="7" fontId="11" numFmtId="0" xfId="0">
      <alignment horizontal="center" vertical="center" wrapText="1"/>
    </xf>
    <xf applyAlignment="1" applyBorder="1" applyFont="1" borderId="3" fillId="0" fontId="3" numFmtId="0" xfId="0">
      <alignment horizontal="center"/>
    </xf>
    <xf applyAlignment="1" applyFont="1" borderId="0" fillId="0" fontId="2" numFmtId="0" xfId="0">
      <alignment horizontal="right"/>
    </xf>
    <xf applyAlignment="1" applyFont="1" borderId="0" fillId="0" fontId="6" numFmtId="0" xfId="0">
      <alignment horizontal="left"/>
    </xf>
    <xf applyAlignment="1" applyFont="1" borderId="0" fillId="0" fontId="6" numFmtId="0" xfId="0">
      <alignment horizontal="center"/>
    </xf>
    <xf applyAlignment="1" applyBorder="1" applyFill="1" applyFont="1" borderId="3" fillId="7" fontId="6" numFmtId="0" xfId="0">
      <alignment horizontal="left" vertical="center" wrapText="1"/>
    </xf>
    <xf applyAlignment="1" applyBorder="1" applyFont="1" applyNumberFormat="1" borderId="3" fillId="0" fontId="11" numFmtId="2" xfId="0"/>
    <xf applyAlignment="1" applyBorder="1" applyFill="1" applyFont="1" applyNumberFormat="1" borderId="3" fillId="4" fontId="11" numFmtId="2" xfId="0"/>
    <xf applyAlignment="1" applyBorder="1" applyFill="1" applyFont="1" applyNumberFormat="1" borderId="3" fillId="0" fontId="11" numFmtId="2" xfId="0"/>
    <xf applyAlignment="1" applyBorder="1" applyFill="1" applyFont="1" applyNumberFormat="1" borderId="3" fillId="4" fontId="2" numFmtId="2" xfId="0"/>
    <xf applyAlignment="1" applyBorder="1" applyFont="1" applyNumberFormat="1" borderId="3" fillId="0" fontId="9" numFmtId="166" xfId="0">
      <alignment horizontal="center" vertical="center"/>
    </xf>
    <xf applyAlignment="1" applyBorder="1" applyFill="1" applyFont="1" borderId="3" fillId="4" fontId="9" numFmtId="0" xfId="0">
      <alignment horizontal="left" vertical="center" wrapText="1"/>
    </xf>
    <xf applyAlignment="1" applyBorder="1" applyFill="1" applyFont="1" applyNumberFormat="1" borderId="3" fillId="4" fontId="9" numFmtId="166" xfId="0">
      <alignment horizontal="left" vertical="center" wrapText="1"/>
    </xf>
    <xf applyAlignment="1" applyBorder="1" applyFont="1" applyNumberFormat="1" borderId="3" fillId="0" fontId="6" numFmtId="4" xfId="0">
      <alignment horizontal="right" vertical="center"/>
    </xf>
    <xf applyAlignment="1" applyBorder="1" applyFill="1" applyFont="1" applyNumberFormat="1" borderId="3" fillId="4" fontId="2" numFmtId="4" xfId="0">
      <alignment horizontal="right" vertical="center"/>
    </xf>
    <xf applyAlignment="1" applyBorder="1" applyFont="1" applyNumberFormat="1" borderId="3" fillId="0" fontId="2" numFmtId="4" xfId="0">
      <alignment horizontal="right" vertical="center"/>
    </xf>
    <xf applyBorder="1" applyFill="1" applyFont="1" borderId="3" fillId="4" fontId="2" numFmtId="0" xfId="0"/>
    <xf applyAlignment="1" applyBorder="1" applyFont="1" applyNumberFormat="1" borderId="11" fillId="0" fontId="5" numFmtId="49" xfId="1">
      <alignment vertical="center"/>
    </xf>
    <xf applyAlignment="1" applyFill="1" applyFont="1" borderId="0" fillId="19" fontId="5" numFmtId="0" xfId="0">
      <alignment horizontal="center" vertical="center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applyNumberFormat="1" borderId="3" fillId="9" fontId="18" numFmtId="0" xfId="0">
      <alignment horizontal="left" vertical="center" wrapText="1"/>
    </xf>
    <xf applyAlignment="1" applyBorder="1" applyFill="1" applyFont="1" borderId="3" fillId="9" fontId="18" numFmtId="0" xfId="0">
      <alignment horizontal="center" vertical="center" wrapText="1"/>
    </xf>
    <xf applyAlignment="1" applyBorder="1" applyFill="1" applyFont="1" applyNumberFormat="1" borderId="3" fillId="9" fontId="18" numFmtId="2" xfId="0">
      <alignment horizontal="center" vertical="center" wrapText="1"/>
    </xf>
    <xf applyAlignment="1" applyBorder="1" applyFont="1" applyNumberFormat="1" borderId="3" fillId="0" fontId="18" numFmtId="0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 wrapText="1"/>
    </xf>
    <xf applyAlignment="1" applyBorder="1" applyFont="1" applyNumberFormat="1" borderId="3" fillId="0" fontId="19" numFmtId="2" xfId="1">
      <alignment vertical="top"/>
    </xf>
    <xf applyAlignment="1" applyBorder="1" applyFont="1" applyNumberFormat="1" borderId="3" fillId="0" fontId="20" numFmtId="2" xfId="0"/>
    <xf applyAlignment="1" applyBorder="1" applyFill="1" applyFont="1" applyNumberFormat="1" borderId="3" fillId="4" fontId="20" numFmtId="0" xfId="0">
      <alignment horizontal="left" vertical="center" wrapText="1"/>
    </xf>
    <xf applyAlignment="1" applyBorder="1" applyFill="1" applyFont="1" applyNumberFormat="1" borderId="3" fillId="4" fontId="20" numFmtId="166" xfId="0">
      <alignment horizontal="left" vertical="center" wrapText="1"/>
    </xf>
    <xf applyAlignment="1" applyBorder="1" applyFill="1" applyFont="1" applyNumberFormat="1" borderId="3" fillId="4" fontId="20" numFmtId="2" xfId="0"/>
    <xf applyAlignment="1" applyBorder="1" applyFill="1" applyFont="1" applyNumberForma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/>
    </xf>
    <xf applyAlignment="1" applyBorder="1" applyFill="1" applyFont="1" applyNumberFormat="1" borderId="3" fillId="4" fontId="20" numFmtId="166" xfId="0">
      <alignment horizontal="left" vertical="center"/>
    </xf>
    <xf applyAlignment="1" applyBorder="1" applyFont="1" applyNumberFormat="1" borderId="3" fillId="0" fontId="19" numFmtId="2" xfId="0"/>
    <xf applyAlignment="1" applyBorder="1" applyFont="1" applyNumberFormat="1" borderId="3" fillId="0" fontId="18" numFmtId="166" xfId="0">
      <alignment horizontal="center" vertical="center"/>
    </xf>
    <xf applyAlignment="1" applyBorder="1" applyFill="1" applyFont="1" applyNumberFormat="1" borderId="3" fillId="0" fontId="18" numFmtId="0" xfId="0">
      <alignment horizontal="left" vertical="center" wrapText="1"/>
    </xf>
    <xf applyAlignment="1" applyBorder="1" applyFill="1" applyFont="1" applyNumberFormat="1" borderId="3" fillId="0" fontId="22" numFmtId="166" xfId="0">
      <alignment horizontal="left" vertical="center" wrapText="1"/>
    </xf>
    <xf applyAlignment="1" applyBorder="1" applyFill="1" applyFont="1" applyNumberFormat="1" borderId="3" fillId="0" fontId="20" numFmtId="2" xfId="0"/>
    <xf applyAlignment="1" applyBorder="1" applyFont="1" applyNumberFormat="1" borderId="3" fillId="0" fontId="23" numFmtId="2" xfId="0"/>
    <xf applyAlignment="1" applyBorder="1" applyFill="1" applyFont="1" applyNumberFormat="1" borderId="3" fillId="4" fontId="24" numFmtId="166" xfId="0">
      <alignment vertical="center"/>
    </xf>
    <xf applyAlignment="1" applyBorder="1" applyFill="1" applyFont="1" applyNumberFormat="1" borderId="3" fillId="4" fontId="24" numFmtId="166" xfId="0">
      <alignment horizontal="left" vertical="center"/>
    </xf>
    <xf applyAlignment="1" applyBorder="1" applyFill="1" applyFont="1" applyNumberFormat="1" borderId="3" fillId="4" fontId="25" numFmtId="0" xfId="0">
      <alignment horizontal="left"/>
    </xf>
    <xf applyAlignment="1" applyBorder="1" applyFill="1" applyFont="1" applyNumberFormat="1" borderId="3" fillId="4" fontId="21" numFmtId="2" xfId="0"/>
    <xf applyAlignment="1" applyBorder="1" applyFill="1" applyFont="1" applyNumberFormat="1" borderId="3" fillId="0" fontId="20" numFmtId="0" xfId="0">
      <alignment horizontal="left" vertical="center" wrapText="1"/>
    </xf>
    <xf applyAlignment="1" applyBorder="1" applyFill="1" applyFont="1" applyNumberFormat="1" borderId="3" fillId="0" fontId="20" numFmtId="166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/>
    </xf>
    <xf applyAlignment="1" applyBorder="1" applyFont="1" applyNumberFormat="1" borderId="3" fillId="0" fontId="26" numFmtId="2" xfId="0"/>
    <xf applyAlignment="1" applyFont="1" applyNumberFormat="1" borderId="0" fillId="0" fontId="25" numFmtId="0" xfId="0">
      <alignment horizontal="left"/>
    </xf>
    <xf applyFont="1" borderId="0" fillId="0" fontId="25" numFmtId="0" xfId="0"/>
    <xf applyFont="1" applyNumberFormat="1" borderId="0" fillId="0" fontId="25" numFmtId="2" xfId="0"/>
    <xf applyAlignment="1" applyFont="1" applyNumberFormat="1" borderId="0" fillId="0" fontId="27" numFmtId="2" xfId="0">
      <alignment horizontal="right"/>
    </xf>
    <xf applyAlignment="1" applyBorder="1" applyFont="1" applyNumberFormat="1" borderId="0" fillId="0" fontId="18" numFmtId="0" xfId="0">
      <alignment horizontal="left" vertical="center"/>
    </xf>
    <xf applyAlignment="1" applyBorder="1" applyFont="1" borderId="0" fillId="0" fontId="18" numFmtId="0" xfId="0">
      <alignment horizontal="center" vertical="center"/>
    </xf>
    <xf applyAlignment="1" applyBorder="1" applyFont="1" borderId="0" fillId="0" fontId="18" numFmtId="0" xfId="0">
      <alignment vertical="center"/>
    </xf>
    <xf applyAlignment="1" applyBorder="1" applyFont="1" applyNumberFormat="1" borderId="0" fillId="0" fontId="18" numFmtId="2" xfId="0">
      <alignment vertical="center"/>
    </xf>
    <xf applyAlignment="1" applyBorder="1" applyFont="1" applyNumberFormat="1" borderId="0" fillId="0" fontId="20" numFmtId="2" xfId="0">
      <alignment horizontal="right" vertical="center"/>
    </xf>
    <xf applyAlignment="1" applyBorder="1" applyFont="1" applyNumberFormat="1" borderId="0" fillId="0" fontId="20" numFmtId="2" xfId="0">
      <alignment horizontal="center" vertical="center"/>
    </xf>
    <xf applyAlignment="1" applyFont="1" applyNumberFormat="1" borderId="0" fillId="0" fontId="28" numFmtId="0" xfId="0">
      <alignment horizontal="left"/>
    </xf>
    <xf applyAlignment="1" applyFont="1" applyNumberFormat="1" borderId="0" fillId="0" fontId="28" numFmtId="49" xfId="0"/>
    <xf applyAlignment="1" applyFont="1" applyNumberFormat="1" borderId="0" fillId="0" fontId="28" numFmtId="2" xfId="0"/>
    <xf applyAlignment="1" applyBorder="1" applyFill="1" applyFont="1" applyNumberFormat="1" borderId="11" fillId="9" fontId="9" numFmtId="0" xfId="0">
      <alignment horizontal="center" vertical="center" wrapText="1"/>
    </xf>
    <xf applyAlignment="1" applyBorder="1" applyFill="1" applyFont="1" borderId="11" fillId="9" fontId="9" numFmtId="0" xfId="0">
      <alignment horizontal="center" vertical="center" wrapText="1"/>
    </xf>
    <xf applyAlignment="1" applyBorder="1" applyFont="1" applyNumberFormat="1" borderId="11" fillId="0" fontId="9" numFmtId="0" xfId="0">
      <alignment horizontal="left" vertical="center" wrapText="1"/>
    </xf>
    <xf applyAlignment="1" applyBorder="1" applyFont="1" applyNumberFormat="1" borderId="11" fillId="0" fontId="9" numFmtId="166" xfId="0">
      <alignment horizontal="left" vertical="center" wrapText="1"/>
    </xf>
    <xf applyAlignment="1" applyBorder="1" applyFont="1" applyNumberFormat="1" borderId="11" fillId="0" fontId="18" numFmtId="0" xfId="0">
      <alignment horizontal="left" vertical="center" wrapText="1"/>
    </xf>
    <xf applyFont="1" borderId="0" fillId="0" fontId="5" numFmtId="0" xfId="0"/>
    <xf applyFont="1" borderId="0" fillId="0" fontId="5" numFmtId="164" xfId="1"/>
    <xf applyAlignment="1" applyBorder="1" applyFill="1" applyFont="1" borderId="11" fillId="9" fontId="18" numFmtId="164" xfId="1">
      <alignment horizontal="center" vertical="center" wrapText="1"/>
    </xf>
    <xf applyAlignment="1" applyBorder="1" applyFill="1" applyFont="1" applyNumberFormat="1" borderId="11" fillId="7" fontId="9" numFmtId="0" xfId="0">
      <alignment horizontal="left" vertical="center" wrapText="1"/>
    </xf>
    <xf applyAlignment="1" applyBorder="1" applyFill="1" applyFont="1" applyNumberFormat="1" borderId="11" fillId="7" fontId="9" numFmtId="166" xfId="0">
      <alignment horizontal="left" vertical="center" wrapText="1"/>
    </xf>
    <xf applyFill="1" applyFont="1" borderId="0" fillId="0" fontId="5" numFmtId="0" xfId="0"/>
    <xf applyAlignment="1" applyBorder="1" applyFill="1" applyFont="1" applyNumberFormat="1" borderId="12" fillId="7" fontId="9" numFmtId="0" xfId="0">
      <alignment horizontal="left" vertical="center" wrapText="1"/>
    </xf>
    <xf applyAlignment="1" applyBorder="1" applyFill="1" applyFont="1" applyNumberFormat="1" borderId="12" fillId="7" fontId="9" numFmtId="166" xfId="0">
      <alignment horizontal="left" vertical="center" wrapText="1"/>
    </xf>
    <xf applyAlignment="1" applyBorder="1" applyFont="1" borderId="21" fillId="0" fontId="9" numFmtId="0" xfId="0">
      <alignment horizontal="center" vertical="center"/>
    </xf>
    <xf applyAlignment="1" applyBorder="1" applyFont="1" borderId="21" fillId="0" fontId="9" numFmtId="0" xfId="0">
      <alignment horizontal="left" vertical="center"/>
    </xf>
    <xf applyAlignment="1" applyFont="1" applyNumberFormat="1" borderId="0" fillId="0" fontId="14" numFmtId="0" xfId="0">
      <alignment horizontal="center"/>
    </xf>
    <xf applyAlignment="1" applyFont="1" applyNumberFormat="1" borderId="0" fillId="0" fontId="14" numFmtId="49" xfId="0">
      <alignment horizontal="center"/>
    </xf>
    <xf applyBorder="1" applyFont="1" borderId="0" fillId="0" fontId="5" numFmtId="0" xfId="0"/>
    <xf applyAlignment="1" applyBorder="1" applyFont="1" applyNumberFormat="1" borderId="11" fillId="0" fontId="11" numFmtId="166" xfId="0">
      <alignment horizontal="left" vertical="center" wrapText="1"/>
    </xf>
    <xf applyAlignment="1" applyBorder="1" applyFont="1" applyNumberFormat="1" borderId="11" fillId="0" fontId="11" numFmtId="166" xfId="0">
      <alignment horizontal="center" vertical="center" wrapText="1"/>
    </xf>
    <xf applyAlignment="1" applyBorder="1" applyFill="1" applyFont="1" borderId="0" fillId="0" fontId="5" numFmtId="0" xfId="0">
      <alignment vertical="center" wrapText="1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9" numFmtId="0" xfId="0">
      <alignment horizontal="center" vertical="center" wrapText="1"/>
    </xf>
    <xf applyAlignment="1" applyBorder="1" applyFont="1" borderId="3" fillId="0" fontId="22" numFmtId="0" xfId="0">
      <alignment horizontal="left"/>
    </xf>
    <xf applyBorder="1" applyFont="1" borderId="3" fillId="0" fontId="22" numFmtId="0" xfId="0"/>
    <xf applyAlignment="1" applyBorder="1" applyFont="1" applyNumberFormat="1" borderId="3" fillId="0" fontId="22" numFmtId="0" xfId="0">
      <alignment horizontal="left"/>
    </xf>
    <xf applyAlignment="1" applyBorder="1" applyFill="1" applyFont="1" applyNumberFormat="1" borderId="3" fillId="4" fontId="21" numFmtId="0" xfId="0">
      <alignment horizontal="left"/>
    </xf>
    <xf applyBorder="1" applyFill="1" applyFont="1" borderId="3" fillId="4" fontId="21" numFmtId="0" xfId="0"/>
    <xf applyAlignment="1" applyBorder="1" applyFill="1" applyFont="1" borderId="3" fillId="4" fontId="21" numFmtId="0" xfId="0">
      <alignment horizontal="left"/>
    </xf>
    <xf applyAlignment="1" applyBorder="1" applyFill="1" applyFont="1" applyNumberFormat="1" borderId="3" fillId="4" fontId="22" numFmtId="0" xfId="0">
      <alignment horizontal="left"/>
    </xf>
    <xf applyBorder="1" applyFill="1" applyFont="1" borderId="3" fillId="4" fontId="22" numFmtId="0" xfId="0"/>
    <xf applyAlignment="1" applyFont="1" borderId="0" fillId="0" fontId="21" numFmtId="0" xfId="0">
      <alignment horizontal="left"/>
    </xf>
    <xf applyFont="1" borderId="0" fillId="0" fontId="21" numFmtId="0" xfId="0"/>
    <xf applyAlignment="1" applyFont="1" borderId="0" fillId="0" fontId="14" numFmtId="164" xfId="1"/>
    <xf applyAlignment="1" applyBorder="1" applyFont="1" borderId="0" fillId="0" fontId="18" numFmtId="0" xfId="0">
      <alignment horizontal="center" vertical="center"/>
    </xf>
    <xf applyAlignment="1" applyFont="1" borderId="0" fillId="0" fontId="2" numFmtId="0" xfId="0">
      <alignment horizontal="center" wrapText="1"/>
    </xf>
    <xf applyAlignment="1" applyFont="1" borderId="0" fillId="0" fontId="25" numFmtId="0" xfId="0">
      <alignment horizontal="left"/>
    </xf>
    <xf applyAlignment="1" applyFont="1" borderId="0" fillId="0" fontId="25" numFmtId="0" xfId="0">
      <alignment wrapText="1"/>
    </xf>
    <xf applyAlignment="1" applyBorder="1" applyFont="1" borderId="0" fillId="0" fontId="18" numFmtId="0" xfId="0">
      <alignment horizontal="left" vertical="center"/>
    </xf>
    <xf applyAlignment="1" applyBorder="1" applyFont="1" borderId="0" fillId="0" fontId="18" numFmtId="0" xfId="0">
      <alignment vertical="center" wrapText="1"/>
    </xf>
    <xf applyAlignment="1" applyBorder="1" applyFill="1" applyFont="1" borderId="2" fillId="9" fontId="18" numFmtId="0" xfId="0">
      <alignment horizontal="center" vertical="center" wrapText="1"/>
    </xf>
    <xf applyAlignment="1" applyBorder="1" applyFont="1" borderId="2" fillId="0" fontId="18" numFmtId="0" xfId="0">
      <alignment horizontal="left" vertical="center" wrapText="1"/>
    </xf>
    <xf applyAlignment="1" applyBorder="1" applyFont="1" applyNumberFormat="1" borderId="2" fillId="0" fontId="18" numFmtId="166" xfId="0">
      <alignment horizontal="left" vertical="center" wrapText="1"/>
    </xf>
    <xf applyAlignment="1" applyBorder="1" applyFill="1" applyFont="1" applyNumberFormat="1" borderId="2" fillId="2" fontId="20" numFmtId="0" xfId="0">
      <alignment horizontal="left" vertical="center" wrapText="1"/>
    </xf>
    <xf applyAlignment="1" applyBorder="1" applyFill="1" applyFont="1" applyNumberFormat="1" borderId="2" fillId="2" fontId="20" numFmtId="166" xfId="0">
      <alignment horizontal="left" vertical="center" wrapText="1"/>
    </xf>
    <xf applyAlignment="1" applyBorder="1" applyFill="1" applyFont="1" borderId="2" fillId="2" fontId="25" numFmtId="0" xfId="0">
      <alignment wrapText="1"/>
    </xf>
    <xf applyAlignment="1" applyBorder="1" applyFont="1" applyNumberFormat="1" borderId="2" fillId="0" fontId="18" numFmtId="0" xfId="0">
      <alignment horizontal="left" vertical="center" wrapText="1"/>
    </xf>
    <xf applyAlignment="1" applyBorder="1" applyFont="1" applyNumberFormat="1" borderId="2" fillId="0" fontId="20" numFmtId="0" xfId="0">
      <alignment horizontal="left" vertical="center" wrapText="1"/>
    </xf>
    <xf applyAlignment="1" applyBorder="1" applyFont="1" applyNumberFormat="1" borderId="2" fillId="0" fontId="20" numFmtId="166" xfId="0">
      <alignment horizontal="left" vertical="center" wrapText="1"/>
    </xf>
    <xf applyAlignment="1" applyBorder="1" applyFill="1" applyFont="1" borderId="2" fillId="2" fontId="20" numFmtId="0" xfId="0">
      <alignment horizontal="left" vertical="center" wrapText="1"/>
    </xf>
    <xf applyAlignment="1" applyBorder="1" applyFill="1" applyFont="1" applyNumberFormat="1" borderId="2" fillId="2" fontId="25" numFmtId="0" xfId="0">
      <alignment horizontal="left"/>
    </xf>
    <xf applyAlignment="1" applyBorder="1" applyFill="1" applyFont="1" borderId="3" fillId="2" fontId="30" numFmtId="0" xfId="0">
      <alignment horizontal="left" vertical="center" wrapText="1"/>
    </xf>
    <xf applyAlignment="1" applyBorder="1" applyFill="1" applyFont="1" applyNumberFormat="1" borderId="3" fillId="2" fontId="30" numFmtId="166" xfId="0">
      <alignment horizontal="left" vertical="center"/>
    </xf>
    <xf applyAlignment="1" applyBorder="1" applyFill="1" applyFont="1" applyNumberFormat="1" borderId="3" fillId="2" fontId="30" numFmtId="0" xfId="0">
      <alignment horizontal="left" vertical="center" wrapText="1"/>
    </xf>
    <xf applyAlignment="1" applyBorder="1" applyFont="1" borderId="2" fillId="0" fontId="22" numFmtId="0" xfId="0">
      <alignment horizontal="left" vertical="center" wrapText="1"/>
    </xf>
    <xf applyAlignment="1" applyBorder="1" applyFont="1" applyNumberFormat="1" borderId="2" fillId="0" fontId="22" numFmtId="166" xfId="0">
      <alignment horizontal="left" vertical="center" wrapText="1"/>
    </xf>
    <xf applyAlignment="1" applyBorder="1" applyFill="1" applyFont="1" borderId="2" fillId="2" fontId="21" numFmtId="0" xfId="0">
      <alignment horizontal="left" vertical="center" wrapText="1"/>
    </xf>
    <xf applyAlignment="1" applyBorder="1" applyFill="1" applyFont="1" applyNumberFormat="1" borderId="2" fillId="2" fontId="21" numFmtId="166" xfId="0">
      <alignment horizontal="left" vertical="center" wrapText="1"/>
    </xf>
    <xf applyAlignment="1" applyBorder="1" applyFill="1" applyFont="1" applyNumberFormat="1" borderId="3" fillId="2" fontId="21" numFmtId="0" xfId="0">
      <alignment horizontal="left" vertical="center" wrapText="1"/>
    </xf>
    <xf applyAlignment="1" applyBorder="1" applyFill="1" applyFont="1" applyNumberFormat="1" borderId="3" fillId="2" fontId="21" numFmtId="166" xfId="0">
      <alignment horizontal="left" vertical="center" wrapText="1"/>
    </xf>
    <xf applyAlignment="1" applyBorder="1" applyFill="1" applyFont="1" borderId="3" fillId="2" fontId="21" numFmtId="0" xfId="0">
      <alignment horizontal="left" vertical="center" wrapText="1"/>
    </xf>
    <xf applyAlignment="1" applyBorder="1" applyFill="1" applyFont="1" borderId="2" fillId="0" fontId="22" numFmtId="0" xfId="0">
      <alignment horizontal="left" vertical="center" wrapText="1"/>
    </xf>
    <xf applyAlignment="1" applyBorder="1" applyFont="1" applyNumberFormat="1" borderId="2" fillId="0" fontId="18" numFmtId="166" xfId="0">
      <alignment horizontal="center" vertical="center" wrapText="1"/>
    </xf>
    <xf applyAlignment="1" applyFont="1" applyNumberFormat="1" borderId="0" fillId="0" fontId="28" numFmtId="49" xfId="0">
      <alignment horizontal="left"/>
    </xf>
    <xf applyAlignment="1" applyFont="1" applyNumberFormat="1" borderId="0" fillId="0" fontId="28" numFmtId="49" xfId="0">
      <alignment wrapText="1"/>
    </xf>
    <xf applyAlignment="1" applyBorder="1" applyFont="1" applyNumberFormat="1" borderId="3" fillId="0" fontId="22" numFmtId="0" xfId="0">
      <alignment horizontal="left" vertical="center" wrapText="1"/>
    </xf>
    <xf applyAlignment="1" applyBorder="1" applyFont="1" borderId="3" fillId="0" fontId="18" numFmtId="0" xfId="0">
      <alignment horizontal="center" vertical="center" wrapText="1"/>
    </xf>
    <xf applyAlignment="1" applyBorder="1" applyFill="1" applyFont="1" borderId="3" fillId="6" fontId="18" numFmtId="0" xfId="0">
      <alignment horizontal="center" vertical="center" wrapText="1"/>
    </xf>
    <xf applyAlignment="1" applyBorder="1" applyFill="1" applyFont="1" borderId="3" fillId="6" fontId="18" numFmtId="0" xfId="0">
      <alignment horizontal="left" vertical="center" wrapText="1"/>
    </xf>
    <xf applyAlignment="1" applyBorder="1" applyFont="1" borderId="3" fillId="0" fontId="22" numFmtId="0" xfId="0">
      <alignment horizontal="left" vertical="center" wrapText="1"/>
    </xf>
    <xf applyAlignment="1" applyBorder="1" applyFont="1" applyNumberFormat="1" borderId="3" fillId="0" fontId="22" numFmtId="166" xfId="0">
      <alignment horizontal="left" vertical="center" wrapText="1"/>
    </xf>
    <xf applyAlignment="1" applyBorder="1" applyFill="1" applyFont="1" borderId="3" fillId="2" fontId="25" numFmtId="0" xfId="0">
      <alignment wrapText="1"/>
    </xf>
    <xf applyAlignment="1" applyBorder="1" applyFill="1" applyFont="1" applyNumberFormat="1" borderId="3" fillId="2" fontId="21" numFmtId="0" xfId="0">
      <alignment horizontal="left" vertical="center"/>
    </xf>
    <xf applyAlignment="1" applyBorder="1" applyFont="1" applyNumberFormat="1" borderId="3" fillId="0" fontId="21" numFmtId="0" xfId="0">
      <alignment horizontal="left" vertical="center" wrapText="1"/>
    </xf>
    <xf applyAlignment="1" applyBorder="1" applyFill="1" applyFont="1" borderId="3" fillId="6" fontId="31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left" vertical="center" wrapText="1"/>
    </xf>
    <xf applyBorder="1" applyFill="1" applyFont="1" applyNumberFormat="1" borderId="3" fillId="2" fontId="25" numFmtId="0" xfId="0"/>
    <xf applyAlignment="1" applyBorder="1" applyFill="1" applyFont="1" borderId="3" fillId="6" fontId="22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center" vertical="center" wrapText="1"/>
    </xf>
    <xf applyBorder="1" applyFont="1" applyNumberFormat="1" borderId="3" fillId="0" fontId="25" numFmtId="0" xfId="0"/>
    <xf applyAlignment="1" applyBorder="1" applyFill="1" applyFont="1" borderId="3" fillId="0" fontId="27" numFmtId="0" xfId="0">
      <alignment wrapText="1"/>
    </xf>
    <xf applyAlignment="1" applyBorder="1" applyFont="1" borderId="3" fillId="0" fontId="31" numFmtId="0" xfId="0">
      <alignment horizontal="left" vertical="center" wrapText="1"/>
    </xf>
    <xf applyAlignment="1" applyBorder="1" applyFont="1" applyNumberFormat="1" borderId="3" fillId="0" fontId="31" numFmtId="166" xfId="0">
      <alignment horizontal="left" vertical="center" wrapText="1"/>
    </xf>
    <xf applyAlignment="1" applyBorder="1" applyFont="1" applyNumberFormat="1" borderId="3" fillId="0" fontId="22" numFmtId="3" xfId="0">
      <alignment horizontal="left" vertical="center" wrapText="1"/>
    </xf>
    <xf applyAlignment="1" applyBorder="1" applyFont="1" applyNumberFormat="1" borderId="3" fillId="0" fontId="22" numFmtId="4" xfId="0">
      <alignment horizontal="left" vertical="center" wrapText="1"/>
    </xf>
    <xf applyAlignment="1" applyBorder="1" applyFont="1" applyNumberFormat="1" borderId="3" fillId="0" fontId="22" numFmtId="0" xfId="0">
      <alignment horizontal="left" vertical="center"/>
    </xf>
    <xf applyAlignment="1" applyBorder="1" applyFont="1" applyNumberFormat="1" borderId="3" fillId="0" fontId="22" numFmtId="166" xfId="0">
      <alignment horizontal="left" vertical="center"/>
    </xf>
    <xf applyAlignment="1" applyBorder="1" applyFill="1" applyFont="1" applyNumberFormat="1" borderId="3" fillId="4" fontId="21" numFmtId="0" xfId="0">
      <alignment horizontal="left" vertical="center"/>
    </xf>
    <xf applyAlignment="1" applyBorder="1" applyFill="1" applyFont="1" borderId="3" fillId="4" fontId="21" numFmtId="0" xfId="0">
      <alignment horizontal="left" vertical="center"/>
    </xf>
    <xf applyAlignment="1" applyBorder="1" applyFill="1" applyFont="1" applyNumberFormat="1" borderId="3" fillId="4" fontId="21" numFmtId="166" xfId="0">
      <alignment horizontal="left" indent="8" vertical="center"/>
    </xf>
    <xf applyAlignment="1" applyBorder="1" applyFill="1" applyFont="1" applyNumberFormat="1" borderId="3" fillId="4" fontId="22" numFmtId="0" xfId="0">
      <alignment horizontal="left" vertical="center"/>
    </xf>
    <xf applyAlignment="1" applyBorder="1" applyFill="1" applyFont="1" applyNumberFormat="1" borderId="3" fillId="4" fontId="22" numFmtId="166" xfId="0">
      <alignment horizontal="left" vertical="center"/>
    </xf>
    <xf applyAlignment="1" applyBorder="1" applyFill="1" applyFont="1" borderId="2" fillId="2" fontId="11" numFmtId="164" xfId="1"/>
    <xf applyAlignment="1" applyFont="1" borderId="0" fillId="0" fontId="5" numFmtId="0" xfId="0">
      <alignment horizontal="left"/>
    </xf>
    <xf applyAlignment="1" applyBorder="1" applyFill="1" applyFont="1" borderId="11" fillId="18" fontId="6" numFmtId="0" xfId="0">
      <alignment horizontal="center" vertical="center" wrapText="1"/>
    </xf>
    <xf applyAlignment="1" applyFill="1" applyFont="1" borderId="0" fillId="18" fontId="2" numFmtId="0" xfId="0">
      <alignment horizontal="right" vertical="center"/>
    </xf>
    <xf applyAlignment="1" applyFont="1" borderId="0" fillId="0" fontId="5" numFmtId="0" xfId="0">
      <alignment horizontal="left" vertical="center"/>
    </xf>
    <xf applyAlignment="1" applyFont="1" borderId="0" fillId="0" fontId="5" numFmtId="0" xfId="0">
      <alignment vertical="center" wrapText="1"/>
    </xf>
    <xf applyFill="1" applyFont="1" applyNumberFormat="1" borderId="0" fillId="18" fontId="5" numFmtId="166" xfId="0"/>
    <xf applyAlignment="1" applyFill="1" applyFont="1" borderId="0" fillId="18" fontId="2" numFmtId="0" xfId="0">
      <alignment horizontal="center" vertical="center"/>
    </xf>
    <xf applyAlignment="1" applyFill="1" applyFont="1" borderId="0" fillId="18" fontId="5" numFmtId="0" xfId="0">
      <alignment horizontal="right"/>
    </xf>
    <xf applyAlignment="1" applyFill="1" applyFont="1" borderId="0" fillId="18" fontId="2" numFmtId="0" xfId="0">
      <alignment horizontal="left" vertical="center"/>
    </xf>
    <xf applyAlignment="1" applyBorder="1" applyFill="1" applyFont="1" borderId="0" fillId="0" fontId="5" numFmtId="0" xfId="0">
      <alignment horizontal="left" vertical="center" wrapText="1"/>
    </xf>
    <xf applyAlignment="1" applyBorder="1" applyFill="1" applyFont="1" borderId="11" fillId="12" fontId="2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ill="1" applyFont="1" borderId="11" fillId="12" fontId="2" numFmtId="0" xfId="0">
      <alignment horizontal="center" vertical="center" wrapText="1"/>
    </xf>
    <xf applyAlignment="1" applyBorder="1" applyFill="1" applyFont="1" borderId="11" fillId="18" fontId="2" numFmtId="0" xfId="0">
      <alignment horizontal="center" vertical="center" wrapText="1"/>
    </xf>
    <xf applyAlignment="1" applyFont="1" borderId="0" fillId="0" fontId="5" numFmtId="164" xfId="1">
      <alignment vertical="center"/>
    </xf>
    <xf applyAlignment="1" applyBorder="1" applyFont="1" borderId="11" fillId="0" fontId="5" numFmtId="164" xfId="1">
      <alignment vertical="center"/>
    </xf>
    <xf applyBorder="1" applyFont="1" borderId="11" fillId="0" fontId="5" numFmtId="164" xfId="1"/>
    <xf applyAlignment="1" applyFont="1" borderId="0" fillId="0" fontId="5" numFmtId="164" xfId="1">
      <alignment horizontal="center"/>
    </xf>
    <xf applyBorder="1" applyFill="1" applyFont="1" borderId="11" fillId="7" fontId="5" numFmtId="164" xfId="1"/>
    <xf applyBorder="1" applyFont="1" borderId="21" fillId="0" fontId="5" numFmtId="164" xfId="1"/>
    <xf applyBorder="1" applyFont="1" borderId="16" fillId="0" fontId="5" numFmtId="164" xfId="1"/>
    <xf applyAlignment="1" applyBorder="1" applyFont="1" applyNumberFormat="1" borderId="16" fillId="0" fontId="11" numFmtId="166" xfId="0">
      <alignment horizontal="left" vertical="center" wrapText="1"/>
    </xf>
    <xf applyAlignment="1" applyFont="1" borderId="0" fillId="0" fontId="5" numFmtId="0" xfId="0">
      <alignment horizontal="center"/>
    </xf>
    <xf applyAlignment="1" applyBorder="1" applyFill="1" applyFont="1" applyNumberFormat="1" borderId="0" fillId="0" fontId="9" numFmtId="0" xfId="0">
      <alignment horizontal="left" vertical="center" wrapText="1"/>
    </xf>
    <xf applyAlignment="1" applyBorder="1" applyFill="1" applyFont="1" applyNumberFormat="1" borderId="0" fillId="0" fontId="9" numFmtId="166" xfId="0">
      <alignment horizontal="left" vertical="center" wrapText="1"/>
    </xf>
    <xf applyBorder="1" applyFill="1" applyFont="1" borderId="0" fillId="0" fontId="5" numFmtId="164" xfId="1"/>
    <xf applyAlignment="1" applyFont="1" borderId="0" fillId="0" fontId="5" numFmtId="164" xfId="1">
      <alignment horizontal="right"/>
    </xf>
    <xf applyAlignment="1" applyBorder="1" applyFill="1" applyFont="1" borderId="11" fillId="7" fontId="5" numFmtId="164" xfId="1">
      <alignment vertical="center"/>
    </xf>
    <xf applyAlignment="1" applyBorder="1" applyFont="1" applyNumberFormat="1" borderId="11" fillId="0" fontId="14" numFmtId="0" xfId="0">
      <alignment horizontal="left"/>
    </xf>
    <xf applyAlignment="1" applyBorder="1" applyFont="1" borderId="16" fillId="0" fontId="11" numFmtId="0" xfId="0">
      <alignment horizontal="left" vertical="center" wrapText="1"/>
    </xf>
    <xf applyAlignment="1" applyBorder="1" applyFont="1" borderId="11" fillId="0" fontId="11" numFmtId="0" xfId="0">
      <alignment horizontal="left" vertical="center" wrapText="1"/>
    </xf>
    <xf applyAlignment="1" applyBorder="1" applyFont="1" applyNumberFormat="1" borderId="11" fillId="0" fontId="11" numFmtId="0" xfId="0">
      <alignment horizontal="left" vertical="center" wrapText="1"/>
    </xf>
    <xf applyAlignment="1" applyBorder="1" applyFill="1" applyFont="1" borderId="11" fillId="0" fontId="2" numFmtId="0" xfId="0">
      <alignment horizontal="left" vertical="center" wrapText="1"/>
    </xf>
    <xf applyAlignment="1" applyBorder="1" applyFont="1" applyNumberFormat="1" borderId="11" fillId="0" fontId="20" numFmtId="0" xfId="0">
      <alignment horizontal="left" vertical="center" wrapText="1"/>
    </xf>
    <xf applyAlignment="1" applyBorder="1" applyFill="1" applyFont="1" applyNumberFormat="1" borderId="11" fillId="7" fontId="11" numFmtId="0" xfId="0">
      <alignment horizontal="left" vertical="center" wrapText="1"/>
    </xf>
    <xf applyAlignment="1" applyBorder="1" applyFill="1" applyFont="1" applyNumberFormat="1" borderId="11" fillId="7" fontId="11" numFmtId="166" xfId="0">
      <alignment horizontal="left" vertical="center" wrapText="1"/>
    </xf>
    <xf applyAlignment="1" applyBorder="1" applyFill="1" applyFont="1" borderId="11" fillId="7" fontId="11" numFmtId="164" xfId="1">
      <alignment horizontal="right" vertical="center" wrapText="1"/>
    </xf>
    <xf applyAlignment="1" applyFont="1" borderId="0" fillId="0" fontId="32" numFmtId="0" xfId="0">
      <alignment horizontal="left" vertical="center"/>
    </xf>
    <xf applyFont="1" borderId="0" fillId="0" fontId="32" numFmtId="0" xfId="0"/>
    <xf applyBorder="1" applyFont="1" borderId="0" fillId="0" fontId="32" numFmtId="0" xfId="0"/>
    <xf applyBorder="1" applyFont="1" applyNumberFormat="1" borderId="11" fillId="0" fontId="32" numFmtId="1" xfId="0"/>
    <xf applyAlignment="1" applyFont="1" applyNumberFormat="1" borderId="0" fillId="0" fontId="32" numFmtId="168" xfId="1">
      <alignment horizontal="right"/>
    </xf>
    <xf applyFont="1" applyNumberFormat="1" borderId="0" fillId="0" fontId="32" numFmtId="167" xfId="1"/>
    <xf applyFont="1" applyNumberFormat="1" borderId="0" fillId="0" fontId="32" numFmtId="164" xfId="0"/>
    <xf applyFont="1" borderId="0" fillId="0" fontId="34" numFmtId="0" xfId="0"/>
    <xf applyAlignment="1" applyBorder="1" applyFill="1" applyFont="1" applyNumberFormat="1" applyProtection="1" borderId="27" fillId="22" fontId="33" numFmtId="0" xfId="0">
      <alignment horizontal="right" vertical="center" wrapText="1"/>
    </xf>
    <xf applyAlignment="1" applyFont="1" borderId="0" fillId="0" fontId="32" numFmtId="0" xfId="0">
      <alignment horizontal="right" vertical="center"/>
    </xf>
    <xf applyAlignment="1" applyBorder="1" applyFont="1" applyNumberFormat="1" borderId="0" fillId="0" fontId="32" numFmtId="167" xfId="0">
      <alignment horizontal="right" vertical="center"/>
    </xf>
    <xf applyAlignment="1" applyFont="1" applyNumberFormat="1" borderId="0" fillId="0" fontId="32" numFmtId="167" xfId="1">
      <alignment horizontal="right" vertical="center"/>
    </xf>
    <xf applyAlignment="1" applyFont="1" applyNumberFormat="1" borderId="0" fillId="0" fontId="32" numFmtId="167" xfId="0">
      <alignment horizontal="right" vertical="center"/>
    </xf>
    <xf applyAlignment="1" applyBorder="1" applyFont="1" borderId="0" fillId="0" fontId="32" numFmtId="0" xfId="0">
      <alignment horizontal="right" vertical="center"/>
    </xf>
    <xf applyAlignment="1" applyBorder="1" borderId="29" fillId="0" fontId="0" numFmtId="0" xfId="0">
      <alignment horizontal="right" vertical="center" wrapText="1"/>
    </xf>
    <xf applyAlignment="1" applyBorder="1" applyFont="1" applyNumberFormat="1" borderId="0" fillId="0" fontId="32" numFmtId="169" xfId="0">
      <alignment horizontal="right" vertical="center"/>
    </xf>
    <xf applyAlignment="1" applyFont="1" applyNumberFormat="1" borderId="0" fillId="0" fontId="32" numFmtId="168" xfId="1">
      <alignment horizontal="left" vertical="center"/>
    </xf>
    <xf applyAlignment="1" applyBorder="1" applyFont="1" borderId="0" fillId="0" fontId="32" numFmtId="0" xfId="0">
      <alignment horizontal="left" vertical="center"/>
    </xf>
    <xf applyAlignment="1" applyFont="1" applyNumberFormat="1" borderId="0" fillId="0" fontId="32" numFmtId="167" xfId="1">
      <alignment horizontal="left" vertical="center"/>
    </xf>
    <xf applyAlignment="1" applyFont="1" applyNumberFormat="1" borderId="0" fillId="0" fontId="32" numFmtId="167" xfId="1">
      <alignment vertical="center"/>
    </xf>
    <xf applyAlignment="1" applyBorder="1" applyFill="1" borderId="29" fillId="23" fontId="0" numFmtId="0" xfId="0">
      <alignment horizontal="center" vertical="center" wrapText="1"/>
    </xf>
    <xf applyAlignment="1" applyBorder="1" applyFill="1" applyFont="1" applyNumberFormat="1" borderId="29" fillId="23" fontId="0" numFmtId="167" xfId="1">
      <alignment horizontal="center" vertical="center" wrapText="1"/>
    </xf>
    <xf applyAlignment="1" applyBorder="1" borderId="29" fillId="0" fontId="0" numFmtId="0" xfId="0">
      <alignment horizontal="center" vertical="center" wrapText="1"/>
    </xf>
    <xf applyNumberFormat="1" borderId="0" fillId="0" fontId="0" numFmtId="0" xfId="0"/>
    <xf applyAlignment="1" applyFont="1" applyNumberFormat="1" borderId="0" fillId="0" fontId="0" numFmtId="167" xfId="1">
      <alignment vertical="center"/>
    </xf>
    <xf applyFont="1" borderId="0" fillId="0" fontId="0" numFmtId="164" xfId="1"/>
    <xf applyFont="1" applyNumberFormat="1" borderId="0" fillId="0" fontId="0" numFmtId="167" xfId="1"/>
    <xf applyBorder="1" applyFont="1" applyNumberFormat="1" borderId="11" fillId="0" fontId="32" numFmtId="0" xfId="0"/>
    <xf applyAlignment="1" applyFont="1" borderId="0" fillId="0" fontId="25" numFmtId="0" xfId="0">
      <alignment horizontal="center" vertical="center"/>
    </xf>
    <xf applyAlignment="1" applyFont="1" borderId="0" fillId="0" fontId="25" numFmtId="0" xfId="0">
      <alignment vertical="center"/>
    </xf>
    <xf applyFont="1" borderId="0" fillId="0" fontId="5" numFmtId="0" quotePrefix="1" xfId="0"/>
    <xf applyAlignment="1" applyFill="1" applyFont="1" borderId="0" fillId="7" fontId="5" numFmtId="0" xfId="0">
      <alignment vertical="top" wrapText="1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 wrapText="1"/>
    </xf>
    <xf applyAlignment="1" applyBorder="1" applyFill="1" applyFont="1" borderId="11" fillId="18" fontId="2" numFmtId="164" xfId="1">
      <alignment horizontal="center" vertical="center" wrapText="1"/>
    </xf>
    <xf applyAlignment="1" applyBorder="1" applyFill="1" applyFont="1" borderId="26" fillId="18" fontId="2" numFmtId="164" xfId="1">
      <alignment vertical="center"/>
    </xf>
    <xf applyAlignment="1" applyBorder="1" applyFill="1" applyFont="1" borderId="11" fillId="7" fontId="9" numFmtId="164" xfId="1">
      <alignment horizontal="right" vertical="center" wrapText="1"/>
    </xf>
    <xf applyAlignment="1" applyBorder="1" applyFill="1" applyFont="1" borderId="12" fillId="7" fontId="9" numFmtId="164" xfId="1">
      <alignment horizontal="left" vertical="center" wrapText="1"/>
    </xf>
    <xf applyAlignment="1" applyBorder="1" applyFill="1" applyFont="1" borderId="12" fillId="7" fontId="3" numFmtId="164" xfId="1">
      <alignment horizontal="center" vertical="center"/>
    </xf>
    <xf applyAlignment="1" applyBorder="1" applyFill="1" applyFont="1" borderId="12" fillId="7" fontId="5" numFmtId="164" xfId="1">
      <alignment vertical="center"/>
    </xf>
    <xf applyAlignment="1" applyBorder="1" applyFill="1" applyFont="1" borderId="0" fillId="7" fontId="5" numFmtId="164" xfId="1">
      <alignment vertical="center"/>
    </xf>
    <xf applyFont="1" applyNumberFormat="1" borderId="0" fillId="0" fontId="5" numFmtId="2" xfId="0"/>
    <xf applyFont="1" applyNumberFormat="1" borderId="0" fillId="0" fontId="5" numFmtId="4" xfId="0"/>
    <xf applyFill="1" applyFont="1" borderId="0" fillId="17" fontId="5" numFmtId="0" xfId="0"/>
    <xf applyFont="1" applyNumberFormat="1" borderId="0" fillId="0" fontId="5" numFmtId="3" xfId="0"/>
    <xf applyAlignment="1" applyFont="1" borderId="0" fillId="0" fontId="3" numFmtId="164" xfId="1">
      <alignment horizontal="right"/>
    </xf>
    <xf applyAlignment="1" applyBorder="1" applyFont="1" borderId="0" fillId="0" fontId="9" numFmtId="164" xfId="1">
      <alignment horizontal="center" vertical="center"/>
    </xf>
    <xf applyAlignment="1" applyBorder="1" applyFont="1" borderId="0" fillId="0" fontId="9" numFmtId="164" xfId="1">
      <alignment vertical="center"/>
    </xf>
    <xf applyAlignment="1" applyBorder="1" applyFont="1" borderId="0" fillId="0" fontId="11" numFmtId="164" xfId="1">
      <alignment horizontal="center" vertical="center"/>
    </xf>
    <xf applyAlignment="1" applyBorder="1" applyFill="1" applyFont="1" borderId="2" fillId="9" fontId="9" numFmtId="164" xfId="1">
      <alignment horizontal="center" vertical="center" wrapText="1"/>
    </xf>
    <xf applyAlignment="1" applyBorder="1" applyFont="1" borderId="2" fillId="0" fontId="9" numFmtId="164" xfId="1">
      <alignment vertical="top"/>
    </xf>
    <xf applyAlignment="1" applyBorder="1" applyFont="1" borderId="2" fillId="0" fontId="9" numFmtId="164" xfId="1"/>
    <xf applyAlignment="1" applyBorder="1" applyFont="1" borderId="2" fillId="0" fontId="11" numFmtId="164" xfId="1"/>
    <xf applyAlignment="1" applyBorder="1" applyFill="1" applyFont="1" borderId="2" fillId="0" fontId="11" numFmtId="164" xfId="1"/>
    <xf applyAlignment="1" applyBorder="1" applyFont="1" borderId="2" fillId="0" fontId="2" numFmtId="164" xfId="1"/>
    <xf applyAlignment="1" applyBorder="1" applyFont="1" borderId="2" fillId="0" fontId="10" numFmtId="164" xfId="1"/>
    <xf applyAlignment="1" applyBorder="1" applyFont="1" borderId="2" fillId="0" fontId="17" numFmtId="164" xfId="1"/>
    <xf applyAlignment="1" applyBorder="1" applyFont="1" borderId="0" fillId="0" fontId="18" numFmtId="0" xfId="0">
      <alignment horizontal="center" vertical="center"/>
    </xf>
    <xf applyFont="1" applyNumberFormat="1" borderId="0" fillId="0" fontId="21" numFmtId="2" xfId="1"/>
    <xf applyAlignment="1" applyFont="1" applyNumberFormat="1" borderId="0" fillId="0" fontId="22" numFmtId="2" xfId="1">
      <alignment horizontal="right"/>
    </xf>
    <xf applyAlignment="1" applyBorder="1" applyFont="1" borderId="0" fillId="0" fontId="22" numFmtId="0" xfId="0">
      <alignment horizontal="center" vertical="center"/>
    </xf>
    <xf applyAlignment="1" applyBorder="1" applyFont="1" applyNumberFormat="1" borderId="0" fillId="0" fontId="21" numFmtId="2" xfId="1">
      <alignment horizontal="right" vertical="center"/>
    </xf>
    <xf applyAlignment="1" applyBorder="1" applyFont="1" applyNumberFormat="1" borderId="0" fillId="0" fontId="21" numFmtId="2" xfId="1">
      <alignment horizontal="center" vertical="center"/>
    </xf>
    <xf applyAlignment="1" applyBorder="1" applyFont="1" applyNumberFormat="1" borderId="3" fillId="0" fontId="22" numFmtId="2" xfId="1">
      <alignment horizontal="center" vertical="center" wrapText="1"/>
    </xf>
    <xf applyAlignment="1" applyBorder="1" applyFill="1" applyFont="1" applyNumberFormat="1" borderId="3" fillId="6" fontId="22" numFmtId="2" xfId="1">
      <alignment horizontal="center" vertical="center" wrapText="1"/>
    </xf>
    <xf applyBorder="1" applyFont="1" applyNumberFormat="1" borderId="3" fillId="0" fontId="35" numFmtId="2" xfId="1"/>
    <xf applyBorder="1" applyFont="1" applyNumberFormat="1" borderId="3" fillId="0" fontId="22" numFmtId="2" xfId="1"/>
    <xf applyBorder="1" applyFont="1" applyNumberFormat="1" borderId="3" fillId="0" fontId="21" numFmtId="2" xfId="1"/>
    <xf applyAlignment="1" applyBorder="1" applyFill="1" applyFont="1" applyNumberFormat="1" applyProtection="1" borderId="3" fillId="2" fontId="21" numFmtId="2" xfId="1">
      <alignment horizontal="right" vertical="center" wrapText="1"/>
    </xf>
    <xf applyBorder="1" applyFill="1" applyFont="1" applyNumberFormat="1" borderId="3" fillId="0" fontId="21" numFmtId="2" xfId="1"/>
    <xf applyBorder="1" applyFill="1" applyFont="1" applyNumberFormat="1" borderId="3" fillId="2" fontId="21" numFmtId="2" xfId="1"/>
    <xf applyAlignment="1" applyBorder="1" applyFont="1" applyNumberFormat="1" borderId="2" fillId="0" fontId="21" numFmtId="2" xfId="1"/>
    <xf applyAlignment="1" applyBorder="1" applyFill="1" applyFont="1" applyNumberFormat="1" borderId="2" fillId="2" fontId="21" numFmtId="2" xfId="1"/>
    <xf applyBorder="1" applyFont="1" applyNumberFormat="1" borderId="3" fillId="0" fontId="36" numFmtId="2" xfId="1"/>
    <xf applyAlignment="1" applyBorder="1" applyFill="1" applyFont="1" applyNumberFormat="1" borderId="3" fillId="6" fontId="36" numFmtId="2" xfId="1">
      <alignment horizontal="center"/>
    </xf>
    <xf applyAlignment="1" applyBorder="1" applyFill="1" applyFont="1" applyNumberFormat="1" borderId="3" fillId="0" fontId="36" numFmtId="2" xfId="1">
      <alignment horizontal="center"/>
    </xf>
    <xf applyFont="1" borderId="0" fillId="0" fontId="22" numFmtId="0" xfId="0"/>
    <xf applyAlignment="1" applyFont="1" borderId="0" fillId="0" fontId="27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vertical="center" wrapText="1"/>
    </xf>
    <xf applyAlignment="1" applyBorder="1" applyFill="1" applyFont="1" borderId="5" fillId="10" fontId="22" numFmtId="0" xfId="0">
      <alignment horizontal="center" vertical="center" wrapText="1"/>
    </xf>
    <xf applyAlignment="1" applyBorder="1" applyFill="1" applyFont="1" borderId="3" fillId="10" fontId="22" numFmtId="0" xfId="0">
      <alignment horizontal="center" vertical="center" wrapText="1"/>
    </xf>
    <xf applyAlignment="1" applyBorder="1" applyFill="1" applyFont="1" borderId="6" fillId="10" fontId="22" numFmtId="0" xfId="0">
      <alignment horizontal="center" vertical="center" wrapText="1"/>
    </xf>
    <xf applyAlignment="1" applyBorder="1" applyFill="1" applyFont="1" borderId="3" fillId="2" fontId="21" numFmtId="0" xfId="0">
      <alignment horizontal="center" vertical="center" wrapText="1"/>
    </xf>
    <xf applyAlignment="1" applyBorder="1" applyFill="1" applyFont="1" applyNumberFormat="1" borderId="4" fillId="2" fontId="22" numFmtId="166" xfId="0">
      <alignment horizontal="left" vertical="center" wrapText="1"/>
    </xf>
    <xf applyAlignment="1" applyBorder="1" applyFill="1" applyFont="1" applyNumberFormat="1" borderId="3" fillId="2" fontId="21" numFmtId="4" xfId="0">
      <alignment horizontal="right" vertical="center" wrapText="1"/>
    </xf>
    <xf applyAlignment="1" applyBorder="1" applyFont="1" applyNumberFormat="1" borderId="3" fillId="0" fontId="21" numFmtId="4" xfId="0">
      <alignment horizontal="right" vertical="center" wrapText="1"/>
    </xf>
    <xf applyAlignment="1" applyBorder="1" applyFont="1" borderId="3" fillId="0" fontId="21" numFmtId="0" xfId="0">
      <alignment horizontal="center" vertical="center" wrapText="1"/>
    </xf>
    <xf applyAlignment="1" applyBorder="1" applyFont="1" applyNumberFormat="1" borderId="3" fillId="0" fontId="22" numFmtId="4" xfId="0">
      <alignment horizontal="right" vertical="center" wrapText="1"/>
    </xf>
    <xf applyAlignment="1" applyBorder="1" applyFill="1" applyFont="1" applyNumberFormat="1" borderId="3" fillId="2" fontId="37" numFmtId="4" xfId="0">
      <alignment horizontal="right" vertical="center" wrapText="1"/>
    </xf>
    <xf applyAlignment="1" applyBorder="1" applyFont="1" applyNumberFormat="1" borderId="3" fillId="0" fontId="37" numFmtId="4" xfId="0">
      <alignment horizontal="right" vertical="center" wrapText="1"/>
    </xf>
    <xf applyAlignment="1" applyFont="1" borderId="0" fillId="0" fontId="21" numFmtId="0" xfId="0">
      <alignment horizontal="right"/>
    </xf>
    <xf applyAlignment="1" applyFont="1" borderId="0" fillId="0" fontId="21" numFmtId="0" xfId="0">
      <alignment horizontal="right" vertical="center" wrapText="1"/>
    </xf>
    <xf applyBorder="1" applyFont="1" borderId="3" fillId="0" fontId="22" numFmtId="164" xfId="1"/>
    <xf applyBorder="1" applyFill="1" applyFont="1" borderId="3" fillId="4" fontId="21" numFmtId="164" xfId="1"/>
    <xf applyBorder="1" applyFill="1" applyFont="1" borderId="3" fillId="4" fontId="22" numFmtId="164" xfId="1"/>
    <xf applyBorder="1" applyFont="1" borderId="0" fillId="0" fontId="25" numFmtId="0" xfId="0"/>
    <xf applyAlignment="1" applyFont="1" borderId="0" fillId="0" fontId="25" numFmtId="0" xfId="0">
      <alignment horizontal="right"/>
    </xf>
    <xf applyAlignment="1" applyFont="1" borderId="0" fillId="0" fontId="24" numFmtId="0" xfId="0">
      <alignment horizontal="right" vertical="center" wrapText="1"/>
    </xf>
    <xf applyAlignment="1" applyBorder="1" applyFill="1" applyFont="1" borderId="5" fillId="5" fontId="29" numFmtId="0" xfId="0">
      <alignment horizontal="center" vertical="center" wrapText="1"/>
    </xf>
    <xf applyAlignment="1" applyFill="1" applyFont="1" borderId="0" fillId="5" fontId="25" numFmtId="0" xfId="0">
      <alignment horizontal="center" vertical="center"/>
    </xf>
    <xf applyAlignment="1" applyBorder="1" applyFill="1" applyFont="1" borderId="3" fillId="5" fontId="29" numFmtId="0" xfId="0">
      <alignment horizontal="center" vertical="center" wrapText="1"/>
    </xf>
    <xf applyAlignment="1" applyFill="1" applyFont="1" borderId="0" fillId="0" fontId="25" numFmtId="0" xfId="0">
      <alignment horizontal="center" vertical="center"/>
    </xf>
    <xf applyAlignment="1" applyBorder="1" applyFont="1" applyNumberFormat="1" borderId="3" fillId="0" fontId="29" numFmtId="0" xfId="0">
      <alignment horizontal="left" vertical="center" wrapText="1"/>
    </xf>
    <xf applyAlignment="1" applyBorder="1" applyFont="1" applyNumberFormat="1" borderId="3" fillId="0" fontId="29" numFmtId="166" xfId="0">
      <alignment horizontal="left" vertical="center" wrapText="1"/>
    </xf>
    <xf applyAlignment="1" applyBorder="1" applyFont="1" applyNumberFormat="1" borderId="3" fillId="0" fontId="29" numFmtId="4" xfId="0">
      <alignment horizontal="right" vertical="center" wrapText="1"/>
    </xf>
    <xf applyAlignment="1" applyBorder="1" applyFill="1" applyFont="1" applyNumberFormat="1" borderId="3" fillId="2" fontId="29" numFmtId="4" xfId="0">
      <alignment horizontal="right" vertical="center" wrapText="1"/>
    </xf>
    <xf applyAlignment="1" applyBorder="1" applyFill="1" applyFont="1" borderId="3" fillId="4" fontId="24" numFmtId="0" xfId="0">
      <alignment horizontal="left" vertical="center" wrapText="1"/>
    </xf>
    <xf applyAlignment="1" applyBorder="1" applyFill="1" applyFont="1" applyNumberFormat="1" borderId="3" fillId="4" fontId="24" numFmtId="166" xfId="0">
      <alignment horizontal="left" vertical="center" wrapText="1"/>
    </xf>
    <xf applyAlignment="1" applyBorder="1" applyFill="1" applyFont="1" applyNumberFormat="1" borderId="3" fillId="4" fontId="24" numFmtId="4" xfId="0">
      <alignment horizontal="right" vertical="center" wrapText="1"/>
    </xf>
    <xf applyAlignment="1" applyBorder="1" applyFont="1" borderId="3" fillId="0" fontId="29" numFmtId="0" xfId="0">
      <alignment horizontal="left" vertical="center" wrapText="1"/>
    </xf>
    <xf applyAlignment="1" applyFont="1" borderId="0" fillId="0" fontId="28" numFmtId="0" xfId="0">
      <alignment horizontal="center"/>
    </xf>
    <xf applyAlignment="1" applyFont="1" borderId="0" fillId="0" fontId="28" numFmtId="0" xfId="0"/>
    <xf applyFont="1" borderId="0" fillId="0" fontId="20" numFmtId="0" xfId="0"/>
    <xf applyAlignment="1" applyFont="1" borderId="0" fillId="0" fontId="20" numFmtId="0" xfId="0">
      <alignment wrapText="1"/>
    </xf>
    <xf applyAlignment="1" applyBorder="1" applyFill="1" applyFont="1" borderId="3" fillId="15" fontId="22" numFmtId="0" xfId="0">
      <alignment horizontal="center" vertical="center" wrapText="1"/>
    </xf>
    <xf applyAlignment="1" applyBorder="1" applyFill="1" applyFont="1" borderId="3" fillId="15" fontId="20" numFmtId="0" xfId="0">
      <alignment horizontal="center" vertical="center"/>
    </xf>
    <xf applyAlignment="1" applyBorder="1" applyFill="1" applyFont="1" applyNumberFormat="1" borderId="3" fillId="16" fontId="22" numFmtId="166" xfId="0">
      <alignment horizontal="left" vertical="center" wrapText="1"/>
    </xf>
    <xf applyAlignment="1" applyBorder="1" applyFill="1" applyFont="1" applyNumberFormat="1" borderId="3" fillId="16" fontId="22" numFmtId="4" xfId="0">
      <alignment horizontal="right" vertical="center" wrapText="1"/>
    </xf>
    <xf applyAlignment="1" applyBorder="1" applyFill="1" applyFont="1" applyNumberFormat="1" borderId="3" fillId="2" fontId="22" numFmtId="4" xfId="0">
      <alignment horizontal="right" vertical="center" wrapText="1"/>
    </xf>
    <xf applyAlignment="1" applyBorder="1" applyFill="1" applyFont="1" applyNumberFormat="1" borderId="3" fillId="4" fontId="21" numFmtId="4" xfId="0">
      <alignment horizontal="right" vertical="center" wrapText="1"/>
    </xf>
    <xf applyAlignment="1" applyFont="1" borderId="0" fillId="0" fontId="22" numFmtId="0" xfId="0">
      <alignment horizontal="left"/>
    </xf>
    <xf applyAlignment="1" applyBorder="1" applyFill="1" applyFont="1" borderId="3" fillId="7" fontId="22" numFmtId="0" xfId="0">
      <alignment horizontal="left" vertical="center" wrapText="1"/>
    </xf>
    <xf applyAlignment="1" applyBorder="1" applyFill="1" applyFon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0" xfId="0">
      <alignment horizontal="left" wrapText="1"/>
    </xf>
    <xf applyAlignment="1" applyBorder="1" applyFill="1" applyFont="1" borderId="3" fillId="4" fontId="21" numFmtId="0" xfId="0">
      <alignment horizontal="left" indent="8" wrapText="1"/>
    </xf>
    <xf applyAlignment="1" applyBorder="1" applyFill="1" applyFont="1" applyNumberFormat="1" borderId="3" fillId="4" fontId="21" numFmtId="166" xfId="0">
      <alignment horizontal="left" indent="8" vertical="center" wrapText="1"/>
    </xf>
    <xf applyAlignment="1" applyFont="1" applyNumberFormat="1" borderId="0" fillId="0" fontId="21" numFmtId="49" xfId="0"/>
    <xf applyAlignment="1" applyFont="1" borderId="0" fillId="0" fontId="21" numFmtId="0" xfId="0"/>
    <xf applyAlignment="1" applyBorder="1" applyFont="1" borderId="0" fillId="0" fontId="19" numFmtId="0" xfId="0">
      <alignment vertical="center"/>
    </xf>
    <xf applyAlignment="1" applyBorder="1" applyFill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vertical="center"/>
    </xf>
    <xf applyAlignment="1" applyBorder="1" applyFont="1" applyNumberFormat="1" borderId="3" fillId="0" fontId="20" numFmtId="14" xfId="0">
      <alignment vertical="top"/>
    </xf>
    <xf applyAlignment="1" applyBorder="1" applyFont="1" applyNumberFormat="1" borderId="3" fillId="0" fontId="20" numFmtId="49" xfId="0">
      <alignment vertical="top"/>
    </xf>
    <xf applyAlignment="1" applyBorder="1" applyFont="1" applyNumberFormat="1" borderId="3" fillId="0" fontId="20" numFmtId="165" xfId="1">
      <alignment vertical="top"/>
    </xf>
    <xf applyAlignment="1" applyBorder="1" applyFont="1" borderId="3" fillId="0" fontId="20" numFmtId="0" xfId="0">
      <alignment vertical="top"/>
    </xf>
    <xf applyAlignment="1" applyBorder="1" applyFont="1" applyNumberFormat="1" borderId="3" fillId="0" fontId="20" numFmtId="49" xfId="1">
      <alignment vertical="top"/>
    </xf>
    <xf applyBorder="1" applyFont="1" borderId="3" fillId="0" fontId="25" numFmtId="0" xfId="0"/>
    <xf applyAlignment="1" applyBorder="1" applyFont="1" borderId="3" fillId="0" fontId="28" numFmtId="0" xfId="0"/>
    <xf applyAlignment="1" applyBorder="1" applyFont="1" applyNumberFormat="1" borderId="3" fillId="0" fontId="28" numFmtId="14" xfId="0"/>
    <xf applyAlignment="1" applyBorder="1" applyFont="1" applyNumberFormat="1" borderId="3" fillId="0" fontId="28" numFmtId="49" xfId="0"/>
    <xf applyAlignment="1" applyBorder="1" applyFont="1" applyNumberFormat="1" borderId="3" fillId="0" fontId="38" numFmtId="165" xfId="0">
      <alignment horizontal="center" vertical="center"/>
    </xf>
    <xf applyAlignment="1" applyFont="1" applyNumberFormat="1" borderId="0" fillId="0" fontId="28" numFmtId="14" xfId="0"/>
    <xf applyAlignment="1" applyFont="1" applyNumberFormat="1" borderId="0" fillId="0" fontId="28" numFmtId="165" xfId="0"/>
    <xf applyAlignment="1" applyFont="1" borderId="0" fillId="0" fontId="25" numFmtId="0" xfId="0"/>
    <xf applyBorder="1" applyFont="1" borderId="7" fillId="0" fontId="25" numFmtId="0" xfId="0"/>
    <xf applyBorder="1" applyFont="1" borderId="2" fillId="0" fontId="25" numFmtId="0" xfId="0"/>
    <xf applyFont="1" applyNumberFormat="1" borderId="0" fillId="0" fontId="25" numFmtId="2" xfId="1"/>
    <xf applyAlignment="1" applyFont="1" borderId="0" fillId="0" fontId="20" numFmtId="0" xfId="0">
      <alignment horizontal="left"/>
    </xf>
    <xf applyFont="1" applyNumberFormat="1" borderId="0" fillId="0" fontId="20" numFmtId="2" xfId="1"/>
    <xf applyAlignment="1" applyBorder="1" applyFont="1" applyNumberFormat="1" borderId="0" fillId="0" fontId="18" numFmtId="2" xfId="1">
      <alignment horizontal="center" vertical="center"/>
    </xf>
    <xf applyAlignment="1" applyBorder="1" applyFont="1" borderId="2" fillId="0" fontId="18" numFmtId="0" xfId="0">
      <alignment horizontal="center" vertical="center" wrapText="1"/>
    </xf>
    <xf applyAlignment="1" applyBorder="1" applyFont="1" borderId="10" fillId="0" fontId="18" numFmtId="0" xfId="0">
      <alignment horizontal="center" vertical="center" wrapText="1"/>
    </xf>
    <xf applyAlignment="1" applyBorder="1" applyFill="1" applyFont="1" applyNumberFormat="1" borderId="3" fillId="5" fontId="22" numFmtId="2" xfId="1">
      <alignment horizontal="center" vertical="center" wrapText="1"/>
    </xf>
    <xf applyAlignment="1" applyBorder="1" applyFont="1" applyNumberFormat="1" borderId="2" fillId="0" fontId="20" numFmtId="0" xfId="0">
      <alignment vertical="top"/>
    </xf>
    <xf applyAlignment="1" applyBorder="1" applyFont="1" applyNumberFormat="1" borderId="10" fillId="0" fontId="20" numFmtId="0" xfId="0">
      <alignment vertical="top"/>
    </xf>
    <xf applyAlignment="1" applyBorder="1" applyFont="1" borderId="3" fillId="0" fontId="22" numFmtId="0" xfId="0">
      <alignment horizontal="left" vertical="center"/>
    </xf>
    <xf applyAlignment="1" applyBorder="1" applyFont="1" applyNumberFormat="1" borderId="3" fillId="0" fontId="21" numFmtId="2" xfId="1">
      <alignment vertical="top"/>
    </xf>
    <xf applyAlignment="1" applyBorder="1" applyFill="1" applyFont="1" applyNumberFormat="1" borderId="3" fillId="0" fontId="21" numFmtId="2" xfId="1">
      <alignment vertical="top"/>
    </xf>
    <xf applyAlignment="1" applyBorder="1" applyFont="1" applyNumberFormat="1" borderId="2" fillId="0" fontId="28" numFmtId="0" xfId="0">
      <alignment horizontal="left"/>
    </xf>
    <xf applyAlignment="1" applyBorder="1" applyFont="1" applyNumberFormat="1" borderId="10" fillId="0" fontId="28" numFmtId="0" xfId="0">
      <alignment horizontal="left"/>
    </xf>
    <xf applyAlignment="1" applyBorder="1" applyFont="1" applyNumberFormat="1" borderId="3" fillId="0" fontId="21" numFmtId="2" xfId="1"/>
    <xf applyAlignment="1" applyBorder="1" applyFill="1" applyFont="1" applyNumberFormat="1" borderId="3" fillId="2" fontId="21" numFmtId="166" xfId="0">
      <alignment horizontal="left" vertical="center"/>
    </xf>
    <xf applyAlignment="1" applyBorder="1" applyFill="1" applyFont="1" applyNumberFormat="1" borderId="3" fillId="2" fontId="21" numFmtId="2" xfId="1"/>
    <xf applyAlignment="1" applyBorder="1" applyFont="1" applyNumberFormat="1" borderId="3" fillId="0" fontId="22" numFmtId="166" xfId="0">
      <alignment horizontal="right" vertical="center"/>
    </xf>
    <xf applyFont="1" applyNumberFormat="1" borderId="0" fillId="0" fontId="25" numFmtId="166" xfId="0"/>
    <xf applyAlignment="1" applyBorder="1" applyFill="1" applyFont="1" applyNumberFormat="1" borderId="3" fillId="0" fontId="21" numFmtId="166" xfId="0">
      <alignment horizontal="left" vertical="center"/>
    </xf>
    <xf applyAlignment="1" applyBorder="1" applyFill="1" applyFont="1" applyNumberFormat="1" borderId="3" fillId="2" fontId="25" numFmtId="0" xfId="0">
      <alignment horizontal="left"/>
    </xf>
    <xf applyAlignment="1" applyBorder="1" applyFont="1" applyNumberFormat="1" borderId="2" fillId="0" fontId="28" numFmtId="0" xfId="0"/>
    <xf applyAlignment="1" applyBorder="1" applyFont="1" applyNumberFormat="1" borderId="10" fillId="0" fontId="28" numFmtId="0" xfId="0"/>
    <xf applyAlignment="1" applyBorder="1" applyFill="1" applyFont="1" borderId="3" fillId="11" fontId="22" numFmtId="0" xfId="0">
      <alignment horizontal="left" vertical="center" wrapText="1"/>
    </xf>
    <xf applyAlignment="1" applyBorder="1" applyFill="1" applyFont="1" applyNumberFormat="1" borderId="3" fillId="11" fontId="22" numFmtId="166" xfId="0">
      <alignment horizontal="left" vertical="center"/>
    </xf>
    <xf applyAlignment="1" applyBorder="1" applyFill="1" applyFont="1" applyNumberFormat="1" borderId="3" fillId="11" fontId="21" numFmtId="2" xfId="1"/>
    <xf applyAlignment="1" applyBorder="1" applyFill="1" applyFont="1" applyNumberFormat="1" borderId="3" fillId="0" fontId="22" numFmtId="0" xfId="0">
      <alignment horizontal="left" vertical="center"/>
    </xf>
    <xf applyAlignment="1" applyBorder="1" applyFill="1" applyFont="1" applyNumberFormat="1" borderId="3" fillId="0" fontId="22" numFmtId="166" xfId="0">
      <alignment horizontal="left" vertical="center"/>
    </xf>
    <xf applyAlignment="1" applyFont="1" applyNumberFormat="1" borderId="0" fillId="0" fontId="28" numFmtId="0" xfId="0"/>
    <xf applyAlignment="1" applyBorder="1" applyFill="1" applyFont="1" applyNumberFormat="1" borderId="3" fillId="2" fontId="22" numFmtId="0" xfId="0">
      <alignment horizontal="left" vertical="center"/>
    </xf>
    <xf applyAlignment="1" applyBorder="1" applyFill="1" applyFont="1" applyNumberFormat="1" borderId="3" fillId="2" fontId="22" numFmtId="166" xfId="0">
      <alignment horizontal="left" vertical="center"/>
    </xf>
    <xf applyAlignment="1" applyBorder="1" applyFill="1" applyFont="1" applyNumberFormat="1" borderId="3" fillId="2" fontId="22" numFmtId="166" xfId="0">
      <alignment horizontal="right" vertical="center"/>
    </xf>
    <xf applyAlignment="1" applyFont="1" applyNumberFormat="1" borderId="0" fillId="0" fontId="28" numFmtId="2" xfId="1"/>
    <xf applyFont="1" applyNumberFormat="1" borderId="0" fillId="0" fontId="25" numFmtId="0" xfId="0"/>
    <xf applyAlignment="1" applyFont="1" borderId="0" fillId="0" fontId="22" numFmtId="0" xfId="0"/>
    <xf applyAlignment="1" applyFont="1" borderId="0" fillId="0" fontId="21" numFmtId="0" xfId="0">
      <alignment wrapText="1"/>
    </xf>
    <xf applyAlignment="1" applyFont="1" applyNumberFormat="1" borderId="0" fillId="0" fontId="21" numFmtId="2" xfId="1"/>
    <xf applyAlignment="1" applyBorder="1" applyFont="1" borderId="0" fillId="0" fontId="22" numFmtId="0" xfId="0">
      <alignment vertical="center"/>
    </xf>
    <xf applyAlignment="1" applyFont="1" applyNumberFormat="1" borderId="0" fillId="0" fontId="21" numFmtId="2" xfId="1">
      <alignment horizontal="center" vertical="center"/>
    </xf>
    <xf applyAlignment="1" applyBorder="1" applyFill="1" applyFont="1" borderId="2" fillId="5" fontId="22" numFmtId="0" xfId="0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/>
    </xf>
    <xf applyAlignment="1" applyBorder="1" applyFont="1" borderId="2" fillId="0" fontId="22" numFmtId="0" xfId="0">
      <alignment horizontal="left" vertical="center"/>
    </xf>
    <xf applyAlignment="1" applyBorder="1" applyFont="1" applyNumberFormat="1" borderId="2" fillId="0" fontId="21" numFmtId="2" xfId="1">
      <alignment horizontal="right" vertical="center"/>
    </xf>
    <xf applyAlignment="1" applyBorder="1" applyFont="1" applyNumberFormat="1" borderId="2" fillId="0" fontId="22" numFmtId="2" xfId="1"/>
    <xf applyAlignment="1" applyBorder="1" applyFont="1" applyNumberFormat="1" borderId="2" fillId="0" fontId="22" numFmtId="0" xfId="0">
      <alignment horizontal="left" vertical="center"/>
    </xf>
    <xf applyAlignment="1" applyBorder="1" applyFill="1" applyFont="1" applyNumberFormat="1" borderId="2" fillId="2" fontId="21" numFmtId="0" xfId="0">
      <alignment horizontal="left" vertical="center"/>
    </xf>
    <xf applyAlignment="1" applyBorder="1" applyFill="1" applyFont="1" borderId="2" fillId="2" fontId="21" numFmtId="0" xfId="0">
      <alignment horizontal="left" vertical="center"/>
    </xf>
    <xf applyAlignment="1" applyBorder="1" applyFill="1" applyFont="1" applyNumberFormat="1" borderId="2" fillId="2" fontId="22" numFmtId="0" xfId="0">
      <alignment horizontal="left" vertical="center"/>
    </xf>
    <xf applyAlignment="1" applyBorder="1" applyFill="1" applyFont="1" applyNumberFormat="1" borderId="2" fillId="2" fontId="22" numFmtId="166" xfId="0">
      <alignment horizontal="left" vertical="center" wrapText="1"/>
    </xf>
    <xf applyAlignment="1" applyBorder="1" applyFill="1" applyFont="1" applyNumberFormat="1" borderId="2" fillId="2" fontId="22" numFmtId="2" xfId="1"/>
    <xf applyAlignment="1" applyBorder="1" applyFont="1" applyNumberFormat="1" borderId="2" fillId="0" fontId="21" numFmtId="0" xfId="0">
      <alignment horizontal="left"/>
    </xf>
    <xf applyAlignment="1" applyBorder="1" applyFont="1" borderId="2" fillId="0" fontId="21" numFmtId="0" xfId="0">
      <alignment wrapText="1"/>
    </xf>
    <xf applyAlignment="1" applyBorder="1" applyFont="1" borderId="2" fillId="0" fontId="21" numFmtId="0" xfId="0">
      <alignment horizontal="left" vertical="center"/>
    </xf>
    <xf applyAlignment="1" applyBorder="1" applyFill="1" applyFont="1" applyNumberFormat="1" borderId="2" fillId="2" fontId="21" numFmtId="0" xfId="0">
      <alignment horizontal="left"/>
    </xf>
    <xf applyAlignment="1" applyBorder="1" applyFill="1" applyFont="1" borderId="2" fillId="2" fontId="21" numFmtId="0" xfId="0">
      <alignment wrapText="1"/>
    </xf>
    <xf applyAlignment="1" applyBorder="1" applyFill="1" applyFont="1" applyNumberFormat="1" borderId="2" fillId="0" fontId="21" numFmtId="0" xfId="0">
      <alignment horizontal="left"/>
    </xf>
    <xf applyAlignment="1" applyBorder="1" applyFill="1" applyFont="1" borderId="2" fillId="0" fontId="21" numFmtId="0" xfId="0">
      <alignment wrapText="1"/>
    </xf>
    <xf applyAlignment="1" applyBorder="1" applyFont="1" applyNumberFormat="1" borderId="2" fillId="0" fontId="22" numFmtId="0" xfId="0">
      <alignment horizontal="left" vertical="center" wrapText="1"/>
    </xf>
    <xf applyAlignment="1" applyBorder="1" applyFill="1" applyFont="1" applyNumberFormat="1" borderId="2" fillId="2" fontId="21" numFmtId="0" xfId="0">
      <alignment horizontal="left" vertical="center" wrapText="1"/>
    </xf>
    <xf applyAlignment="1" applyBorder="1" applyFill="1" applyFont="1" borderId="2" fillId="2" fontId="22" numFmtId="0" xfId="0">
      <alignment horizontal="left" vertical="center"/>
    </xf>
    <xf applyAlignment="1" applyBorder="1" applyFill="1" applyFont="1" borderId="2" fillId="2" fontId="22" numFmtId="0" xfId="0">
      <alignment horizontal="left" vertical="center" wrapText="1"/>
    </xf>
    <xf applyAlignment="1" applyBorder="1" applyFont="1" borderId="2" fillId="0" fontId="21" numFmtId="0" xfId="0">
      <alignment horizontal="left"/>
    </xf>
    <xf applyAlignment="1" applyBorder="1" applyFont="1" applyNumberFormat="1" borderId="2" fillId="0" fontId="21" numFmtId="166" xfId="0">
      <alignment horizontal="left" vertical="center" wrapText="1"/>
    </xf>
    <xf applyAlignment="1" applyFont="1" applyNumberFormat="1" borderId="0" fillId="0" fontId="21" numFmtId="49" xfId="0">
      <alignment wrapText="1"/>
    </xf>
    <xf applyAlignment="1" applyBorder="1" applyFont="1" applyNumberFormat="1" borderId="0" fillId="0" fontId="21" numFmtId="2" xfId="1"/>
    <xf applyAlignment="1" applyBorder="1" applyFont="1" borderId="0" fillId="0" fontId="21" numFmtId="0" xfId="0">
      <alignment horizontal="left" vertical="center"/>
    </xf>
    <xf applyAlignment="1" applyBorder="1" applyFont="1" borderId="0" fillId="0" fontId="22" numFmtId="0" xfId="0">
      <alignment horizontal="left" vertical="center"/>
    </xf>
    <xf applyAlignment="1" applyBorder="1" applyFont="1" borderId="0" fillId="0" fontId="22" numFmtId="0" xfId="0">
      <alignment horizontal="left" vertical="center" wrapText="1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0" fillId="0" fontId="21" numFmtId="0" xfId="0">
      <alignment horizontal="left" vertical="center"/>
    </xf>
    <xf applyAlignment="1" applyFont="1" applyNumberFormat="1" borderId="0" fillId="0" fontId="21" numFmtId="0" xfId="0"/>
    <xf applyFont="1" applyNumberFormat="1" borderId="0" fillId="0" fontId="21" numFmtId="0" xfId="0"/>
    <xf applyAlignment="1" applyBorder="1" applyFill="1" applyFont="1" borderId="0" fillId="0" fontId="5" numFmtId="0" xfId="0">
      <alignment horizontal="left" vertical="center" wrapText="1"/>
    </xf>
    <xf applyBorder="1" applyFill="1" applyFont="1" applyNumberFormat="1" borderId="11" fillId="18" fontId="2" numFmtId="2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left" vertical="center"/>
    </xf>
    <xf applyAlignment="1" applyFont="1" borderId="0" fillId="0" fontId="5" numFmtId="0" xfId="0">
      <alignment vertical="center"/>
    </xf>
    <xf applyAlignment="1" applyBorder="1" applyFont="1" borderId="0" fillId="0" fontId="5" numFmtId="0" xfId="0">
      <alignment horizontal="center" vertical="center"/>
    </xf>
    <xf applyAlignment="1" applyFill="1" applyFont="1" borderId="0" fillId="7" fontId="5" numFmtId="0" xfId="0"/>
    <xf applyAlignment="1" borderId="0" fillId="0" fontId="43" numFmtId="0" xfId="7">
      <alignment horizontal="right" vertical="center"/>
    </xf>
    <xf applyAlignment="1" borderId="0" fillId="0" fontId="43" numFmtId="0" xfId="7">
      <alignment vertical="center"/>
    </xf>
    <xf applyAlignment="1" applyFont="1" applyNumberFormat="1" borderId="0" fillId="0" fontId="5" numFmtId="14" xfId="0">
      <alignment horizontal="left" vertical="center"/>
    </xf>
    <xf applyFont="1" borderId="0" fillId="0" fontId="39" numFmtId="0" xfId="0"/>
    <xf applyAlignment="1" applyFont="1" borderId="0" fillId="0" fontId="39" numFmtId="0" xfId="0">
      <alignment horizontal="center"/>
    </xf>
    <xf applyAlignment="1" applyFont="1" borderId="0" fillId="0" fontId="41" numFmtId="0" xfId="0">
      <alignment horizontal="left" vertical="center"/>
    </xf>
    <xf applyAlignment="1" applyFont="1" borderId="0" fillId="0" fontId="39" numFmtId="0" xfId="0">
      <alignment horizontal="center" vertical="center"/>
    </xf>
    <xf applyAlignment="1" applyBorder="1" applyFill="1" applyFont="1" applyNumberFormat="1" applyProtection="1" borderId="27" fillId="22" fontId="40" numFmtId="0" xfId="0">
      <alignment horizontal="center" vertical="center" wrapText="1"/>
    </xf>
    <xf applyAlignment="1" applyBorder="1" applyFill="1" applyFont="1" borderId="28" fillId="0" fontId="39" numFmtId="0" xfId="0">
      <alignment horizontal="center"/>
    </xf>
    <xf applyAlignment="1" applyBorder="1" applyFill="1" applyFont="1" applyNumberFormat="1" borderId="28" fillId="0" fontId="39" numFmtId="167" xfId="1">
      <alignment horizontal="right"/>
    </xf>
    <xf applyAlignment="1" applyBorder="1" applyFill="1" applyFont="1" applyNumberFormat="1" borderId="28" fillId="0" fontId="39" numFmtId="167" xfId="1">
      <alignment horizontal="center" vertical="center" wrapText="1"/>
    </xf>
    <xf applyAlignment="1" applyBorder="1" applyFill="1" applyFont="1" applyNumberFormat="1" borderId="28" fillId="0" fontId="39" numFmtId="167" xfId="1">
      <alignment horizontal="right" vertical="center" wrapText="1"/>
    </xf>
    <xf applyAlignment="1" applyBorder="1" applyFill="1" applyFont="1" applyNumberFormat="1" borderId="28" fillId="0" fontId="39" numFmtId="167" xfId="1">
      <alignment horizontal="right" vertical="center"/>
    </xf>
    <xf applyAlignment="1" applyBorder="1" applyFill="1" applyFont="1" borderId="28" fillId="0" fontId="39" numFmtId="0" xfId="0">
      <alignment horizontal="center" vertical="center"/>
    </xf>
    <xf applyAlignment="1" applyBorder="1" applyFill="1" applyFont="1" applyNumberFormat="1" borderId="28" fillId="0" fontId="39" numFmtId="167" xfId="1">
      <alignment horizontal="center" vertical="center"/>
    </xf>
    <xf applyAlignment="1" applyFont="1" borderId="0" fillId="0" fontId="39" numFmtId="0" xfId="0">
      <alignment vertical="center"/>
    </xf>
    <xf applyFont="1" applyNumberFormat="1" borderId="0" fillId="0" fontId="39" numFmtId="167" xfId="1"/>
    <xf applyAlignment="1" applyFont="1" applyNumberFormat="1" borderId="0" fillId="0" fontId="39" numFmtId="167" xfId="1">
      <alignment horizontal="center"/>
    </xf>
    <xf applyAlignment="1" applyBorder="1" applyFill="1" applyFont="1" applyNumberFormat="1" borderId="28" fillId="0" fontId="39" numFmtId="168" xfId="1">
      <alignment horizontal="right" vertical="center"/>
    </xf>
    <xf applyAlignment="1" applyBorder="1" applyFont="1" applyNumberFormat="1" borderId="11" fillId="0" fontId="39" numFmtId="168" xfId="0">
      <alignment horizontal="left" vertical="center"/>
    </xf>
    <xf applyAlignment="1" applyBorder="1" applyFont="1" applyNumberFormat="1" borderId="11" fillId="0" fontId="39" numFmtId="168" xfId="0">
      <alignment horizontal="left"/>
    </xf>
    <xf applyAlignment="1" applyBorder="1" applyFill="1" applyFont="1" applyNumberFormat="1" borderId="11" fillId="0" fontId="39" numFmtId="168" xfId="1">
      <alignment horizontal="left"/>
    </xf>
    <xf applyAlignment="1" applyBorder="1" applyFill="1" applyFont="1" applyNumberFormat="1" borderId="11" fillId="0" fontId="39" numFmtId="168" xfId="1">
      <alignment horizontal="left" vertical="center"/>
    </xf>
    <xf applyAlignment="1" applyBorder="1" applyFont="1" borderId="11" fillId="0" fontId="39" numFmtId="0" xfId="0">
      <alignment horizontal="center"/>
    </xf>
    <xf applyAlignment="1" applyBorder="1" applyFont="1" borderId="11" fillId="0" fontId="39" numFmtId="0" xfId="0">
      <alignment horizontal="center" vertical="center"/>
    </xf>
    <xf applyAlignment="1" applyBorder="1" applyFont="1" borderId="11" fillId="0" fontId="44" numFmtId="164" xfId="1">
      <alignment horizontal="center" vertical="top"/>
    </xf>
    <xf applyFont="1" borderId="0" fillId="0" fontId="5" numFmtId="0" xfId="0"/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vertical="center" wrapText="1"/>
    </xf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ill="1" applyFont="1" borderId="0" fillId="0" fontId="5" numFmtId="0" xfId="0">
      <alignment horizontal="center" vertical="center"/>
    </xf>
    <xf applyAlignment="1" applyBorder="1" applyFill="1" applyFont="1" borderId="11" fillId="17" fontId="8" numFmtId="0" xfId="0">
      <alignment horizontal="left" vertical="center" wrapText="1"/>
    </xf>
    <xf applyAlignment="1" applyBorder="1" applyFont="1" borderId="11" fillId="0" fontId="5" numFmtId="0" xfId="0">
      <alignment vertical="center" wrapText="1"/>
    </xf>
    <xf applyAlignment="1" applyBorder="1" applyFill="1" applyFont="1" borderId="11" fillId="20" fontId="8" numFmtId="0" xfId="0">
      <alignment horizontal="left" vertical="center" wrapText="1"/>
    </xf>
    <xf applyAlignment="1" applyFont="1" borderId="0" fillId="0" fontId="5" numFmtId="0" xfId="0">
      <alignment horizontal="center"/>
    </xf>
    <xf applyAlignment="1" applyFont="1" borderId="0" fillId="0" fontId="5" numFmtId="0" xfId="0">
      <alignment vertical="center"/>
    </xf>
    <xf applyAlignment="1" applyFont="1" borderId="0" fillId="0" fontId="5" numFmtId="0" xfId="0">
      <alignment vertical="center"/>
    </xf>
    <xf applyFont="1" applyNumberFormat="1" borderId="0" fillId="0" fontId="5" numFmtId="1" xfId="0"/>
    <xf applyAlignment="1" applyBorder="1" applyFont="1" applyNumberFormat="1" borderId="11" fillId="0" fontId="5" numFmtId="168" xfId="1">
      <alignment vertical="center"/>
    </xf>
    <xf applyAlignment="1" applyBorder="1" applyFont="1" applyNumberFormat="1" borderId="11" fillId="0" fontId="5" numFmtId="49" xfId="1">
      <alignment vertical="center" wrapText="1"/>
    </xf>
    <xf applyAlignment="1" applyBorder="1" applyFont="1" applyNumberFormat="1" borderId="11" fillId="0" fontId="5" numFmtId="49" xfId="0">
      <alignment vertical="center" wrapText="1"/>
    </xf>
    <xf applyAlignment="1" applyBorder="1" applyFill="1" applyFont="1" borderId="11" fillId="17" fontId="8" numFmtId="0" xfId="0">
      <alignment vertical="center" wrapText="1"/>
    </xf>
    <xf applyAlignment="1" applyBorder="1" applyFill="1" applyFont="1" borderId="11" fillId="8" fontId="8" numFmtId="0" xfId="0">
      <alignment horizontal="left" vertical="center" wrapText="1"/>
    </xf>
    <xf applyAlignment="1" applyFont="1" borderId="0" fillId="0" fontId="5" numFmtId="0" xfId="0">
      <alignment horizontal="left" vertical="center" wrapText="1"/>
    </xf>
    <xf applyAlignment="1" applyBorder="1" applyFill="1" applyFont="1" borderId="11" fillId="21" fontId="5" numFmtId="0" xfId="0">
      <alignment vertical="center"/>
    </xf>
    <xf applyAlignment="1" applyBorder="1" applyFont="1" borderId="11" fillId="0" fontId="5" numFmtId="0" xfId="0">
      <alignment vertical="center" wrapText="1"/>
    </xf>
    <xf applyAlignment="1" applyBorder="1" applyFill="1" applyFont="1" borderId="11" fillId="20" fontId="8" numFmtId="0" xfId="0">
      <alignment horizontal="left" vertical="center" wrapText="1"/>
    </xf>
    <xf applyAlignment="1" applyFont="1" borderId="0" fillId="0" fontId="45" numFmtId="0" xfId="0">
      <alignment vertical="center"/>
    </xf>
    <xf applyAlignment="1" applyFill="1" applyFont="1" borderId="0" fillId="21" fontId="42" numFmtId="164" xfId="1">
      <alignment vertical="center"/>
    </xf>
    <xf applyAlignment="1" applyFont="1" borderId="0" fillId="0" fontId="42" numFmtId="164" xfId="1">
      <alignment vertical="center"/>
    </xf>
    <xf applyAlignment="1" applyFill="1" applyFont="1" borderId="0" fillId="0" fontId="42" numFmtId="0" xfId="0">
      <alignment horizontal="left" vertical="center"/>
    </xf>
    <xf applyAlignment="1" applyFont="1" borderId="0" fillId="0" fontId="42" numFmtId="0" xfId="0">
      <alignment vertical="center"/>
    </xf>
    <xf applyAlignment="1" applyFont="1" borderId="0" fillId="0" fontId="42" numFmtId="0" xfId="0">
      <alignment horizontal="left" vertical="center"/>
    </xf>
    <xf applyAlignment="1" applyFont="1" applyNumberFormat="1" borderId="0" fillId="0" fontId="42" numFmtId="4" xfId="0">
      <alignment vertical="center"/>
    </xf>
    <xf applyAlignment="1" applyFont="1" borderId="0" fillId="0" fontId="42" numFmtId="0" xfId="0">
      <alignment vertical="center" wrapText="1"/>
    </xf>
    <xf applyAlignment="1" applyBorder="1" applyFont="1" borderId="3" fillId="0" fontId="46" numFmtId="164" xfId="1">
      <alignment vertical="center"/>
    </xf>
    <xf applyAlignment="1" applyFont="1" applyNumberFormat="1" borderId="0" fillId="0" fontId="42" numFmtId="2" xfId="0">
      <alignment vertical="center"/>
    </xf>
    <xf applyAlignment="1" applyFill="1" applyFont="1" borderId="0" fillId="21" fontId="42" numFmtId="0" xfId="0">
      <alignment vertical="center"/>
    </xf>
    <xf applyAlignment="1" applyFill="1" applyFont="1" borderId="0" fillId="21" fontId="42" numFmtId="0" xfId="0">
      <alignment horizontal="left" vertical="center"/>
    </xf>
    <xf applyAlignment="1" applyBorder="1" applyFont="1" borderId="3" fillId="0" fontId="47" numFmtId="164" xfId="1">
      <alignment vertical="center"/>
    </xf>
    <xf applyAlignment="1" applyBorder="1" applyFont="1" borderId="3" fillId="0" fontId="48" numFmtId="164" xfId="1">
      <alignment vertical="center"/>
    </xf>
    <xf applyAlignment="1" applyBorder="1" applyFont="1" borderId="3" fillId="0" fontId="49" numFmtId="164" xfId="1">
      <alignment vertical="center"/>
    </xf>
    <xf applyAlignment="1" applyBorder="1" applyFill="1" applyFont="1" borderId="0" fillId="0" fontId="42" numFmtId="164" xfId="1">
      <alignment horizontal="right" vertical="center"/>
    </xf>
    <xf applyAlignment="1" applyBorder="1" applyFill="1" applyFont="1" applyNumberFormat="1" borderId="0" fillId="0" fontId="42" numFmtId="2" xfId="0">
      <alignment vertical="center" wrapText="1"/>
    </xf>
    <xf applyAlignment="1" applyBorder="1" applyFont="1" borderId="0" fillId="0" fontId="42" numFmtId="0" xfId="0">
      <alignment horizontal="left" vertical="center" wrapText="1"/>
    </xf>
    <xf applyAlignment="1" applyBorder="1" applyFont="1" borderId="0" fillId="0" fontId="42" numFmtId="0" xfId="0">
      <alignment vertical="center"/>
    </xf>
    <xf applyAlignment="1" applyBorder="1" applyFont="1" applyNumberFormat="1" borderId="0" fillId="0" fontId="42" numFmtId="16" xfId="0">
      <alignment horizontal="left" vertical="center" wrapText="1"/>
    </xf>
    <xf applyAlignment="1" applyBorder="1" applyFont="1" borderId="0" fillId="0" fontId="42" numFmtId="0" xfId="0">
      <alignment vertical="center" wrapText="1"/>
    </xf>
    <xf applyAlignment="1" applyBorder="1" applyFill="1" applyFont="1" borderId="0" fillId="7" fontId="4" numFmtId="164" xfId="1">
      <alignment horizontal="center" vertical="center" wrapText="1"/>
    </xf>
    <xf applyAlignment="1" applyBorder="1" applyFill="1" applyFont="1" borderId="0" fillId="7" fontId="4" numFmtId="164" xfId="1">
      <alignment vertical="center" wrapText="1"/>
    </xf>
    <xf applyAlignment="1" applyBorder="1" applyFill="1" applyFont="1" borderId="0" fillId="7" fontId="4" numFmtId="164" xfId="1">
      <alignment horizontal="left" vertical="center" wrapText="1"/>
    </xf>
    <xf applyAlignment="1" applyBorder="1" applyFill="1" applyFont="1" borderId="0" fillId="7" fontId="42" numFmtId="0" xfId="0">
      <alignment horizontal="center" vertical="center"/>
    </xf>
    <xf applyAlignment="1" applyFont="1" borderId="0" fillId="0" fontId="5" numFmtId="0" xfId="0">
      <alignment vertical="center"/>
    </xf>
    <xf applyAlignment="1" applyFont="1" borderId="0" fillId="0" fontId="5" numFmtId="0" xfId="0">
      <alignment horizontal="left"/>
    </xf>
    <xf applyAlignment="1" applyBorder="1" applyFill="1" applyFont="1" borderId="30" fillId="0" fontId="39" numFmtId="0" xfId="0">
      <alignment horizontal="center" textRotation="90" vertical="center"/>
    </xf>
    <xf applyAlignment="1" applyBorder="1" applyFill="1" applyFont="1" borderId="33" fillId="0" fontId="39" numFmtId="0" xfId="0">
      <alignment horizontal="center" textRotation="90" vertical="center"/>
    </xf>
    <xf applyAlignment="1" applyBorder="1" applyFill="1" applyFont="1" borderId="28" fillId="0" fontId="39" numFmtId="0" xfId="0">
      <alignment horizontal="center" vertical="center"/>
    </xf>
    <xf applyAlignment="1" applyBorder="1" applyFill="1" applyFont="1" borderId="31" fillId="0" fontId="39" numFmtId="0" xfId="0">
      <alignment horizontal="center" vertical="center"/>
    </xf>
    <xf applyAlignment="1" applyBorder="1" applyFill="1" applyFont="1" borderId="32" fillId="0" fontId="39" numFmtId="0" xfId="0">
      <alignment horizontal="center" vertical="center"/>
    </xf>
    <xf applyAlignment="1" applyFont="1" borderId="0" fillId="0" fontId="39" numFmtId="0" xfId="0">
      <alignment horizontal="left" vertical="top"/>
    </xf>
    <xf applyAlignment="1" applyFont="1" borderId="0" fillId="0" fontId="5" numFmtId="0" xfId="0">
      <alignment horizontal="left"/>
    </xf>
    <xf applyAlignment="1" applyFont="1" borderId="0" fillId="0" fontId="5" numFmtId="0" xfId="0"/>
    <xf applyAlignment="1" applyFill="1" applyFont="1" borderId="0" fillId="18" fontId="2" numFmtId="0" xfId="0">
      <alignment horizontal="center" vertical="center"/>
    </xf>
    <xf applyAlignment="1" applyBorder="1" applyFill="1" applyFont="1" borderId="11" fillId="18" fontId="3" numFmtId="0" xfId="0">
      <alignment horizontal="center" vertical="center" wrapText="1"/>
    </xf>
    <xf applyAlignment="1" applyBorder="1" applyFill="1" applyFont="1" borderId="11" fillId="18" fontId="6" numFmtId="0" xfId="0">
      <alignment horizontal="center" vertical="center" wrapText="1"/>
    </xf>
    <xf applyAlignment="1" applyBorder="1" applyFill="1" applyFont="1" borderId="13" fillId="18" fontId="6" numFmtId="0" xfId="0">
      <alignment horizontal="center" vertical="center" wrapText="1"/>
    </xf>
    <xf applyAlignment="1" applyBorder="1" applyFill="1" applyFont="1" borderId="20" fillId="18" fontId="6" numFmtId="0" xfId="0">
      <alignment horizontal="center" vertical="center" wrapText="1"/>
    </xf>
    <xf applyAlignment="1" applyBorder="1" applyFill="1" applyFont="1" borderId="14" fillId="18" fontId="6" numFmtId="0" xfId="0">
      <alignment horizontal="center" vertical="center" wrapText="1"/>
    </xf>
    <xf applyAlignment="1" applyBorder="1" applyFill="1" applyFont="1" borderId="22" fillId="18" fontId="6" numFmtId="0" xfId="0">
      <alignment horizontal="center" vertical="center" wrapText="1"/>
    </xf>
    <xf applyAlignment="1" applyBorder="1" applyFill="1" applyFont="1" borderId="23" fillId="18" fontId="6" numFmtId="0" xfId="0">
      <alignment horizontal="center" vertical="center" wrapText="1"/>
    </xf>
    <xf applyAlignment="1" applyBorder="1" applyFill="1" applyFont="1" borderId="24" fillId="18" fontId="6" numFmtId="0" xfId="0">
      <alignment horizontal="center" vertical="center" wrapText="1"/>
    </xf>
    <xf applyAlignment="1" applyBorder="1" applyFill="1" applyFont="1" borderId="25" fillId="18" fontId="6" numFmtId="0" xfId="0">
      <alignment horizontal="center" vertical="center" wrapText="1"/>
    </xf>
    <xf applyAlignment="1" applyFill="1" applyFont="1" borderId="0" fillId="18" fontId="2" numFmtId="0" xfId="0">
      <alignment horizontal="left"/>
    </xf>
    <xf applyAlignment="1" applyBorder="1" applyFill="1" applyFont="1" borderId="0" fillId="18" fontId="2" numFmtId="0" xfId="0">
      <alignment horizontal="right" vertical="center"/>
    </xf>
    <xf applyAlignment="1" applyFill="1" applyFont="1" borderId="0" fillId="18" fontId="2" numFmtId="0" xfId="0">
      <alignment horizontal="left" vertical="center"/>
    </xf>
    <xf applyAlignment="1" applyBorder="1" applyFill="1" applyFont="1" borderId="11" fillId="18" fontId="5" numFmtId="0" xfId="0">
      <alignment horizontal="center" vertical="center" wrapText="1"/>
    </xf>
    <xf applyAlignment="1" applyBorder="1" applyFill="1" applyFont="1" borderId="11" fillId="18" fontId="2" numFmtId="0" xfId="0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2" fillId="0" fontId="2" numFmtId="0" xfId="0">
      <alignment horizontal="center" textRotation="90" vertical="center"/>
    </xf>
    <xf applyAlignment="1" applyBorder="1" applyFill="1" applyFont="1" borderId="15" fillId="0" fontId="2" numFmtId="0" xfId="0">
      <alignment horizontal="center" textRotation="90" vertical="center"/>
    </xf>
    <xf applyAlignment="1" applyBorder="1" applyFill="1" applyFont="1" borderId="16" fillId="0" fontId="2" numFmtId="0" xfId="0">
      <alignment horizontal="center" textRotation="90" vertical="center"/>
    </xf>
    <xf applyAlignment="1" applyBorder="1" applyFill="1" applyFont="1" borderId="11" fillId="12" fontId="2" numFmtId="0" xfId="0">
      <alignment horizontal="center" vertical="center" wrapText="1"/>
    </xf>
    <xf applyAlignment="1" applyBorder="1" applyFill="1" applyFont="1" borderId="11" fillId="12" fontId="5" numFmtId="0" xfId="0">
      <alignment horizontal="left" vertical="center" wrapText="1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12" fontId="5" numFmtId="0" xfId="0">
      <alignment horizontal="left" vertical="center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borderId="11" fillId="2" fontId="15" numFmtId="0" xfId="0">
      <alignment horizontal="center" vertical="center" wrapText="1"/>
    </xf>
    <xf applyAlignment="1" applyBorder="1" applyFill="1" applyFont="1" borderId="11" fillId="0" fontId="2" numFmtId="0" xfId="0">
      <alignment horizontal="center" textRotation="90" vertical="center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6" numFmtId="0" xfId="0">
      <alignment horizontal="center" vertical="center" wrapText="1"/>
    </xf>
    <xf applyAlignment="1" applyBorder="1" applyFill="1" applyFont="1" borderId="11" fillId="17" fontId="2" numFmtId="0" xfId="0">
      <alignment horizontal="left" vertical="center"/>
    </xf>
    <xf applyAlignment="1" applyFont="1" borderId="0" fillId="0" fontId="6" numFmtId="0" xfId="0">
      <alignment horizontal="center"/>
    </xf>
    <xf applyAlignment="1" applyBorder="1" applyFill="1" applyFont="1" borderId="11" fillId="7" fontId="7" numFmtId="0" xfId="0">
      <alignment horizontal="center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1" fillId="2" fontId="15" numFmtId="0" xfId="0">
      <alignment horizontal="center" vertical="center"/>
    </xf>
    <xf applyAlignment="1" applyBorder="1" applyFill="1" applyFont="1" borderId="13" fillId="13" fontId="6" numFmtId="0" xfId="0">
      <alignment horizontal="center" vertical="center"/>
    </xf>
    <xf applyAlignment="1" applyBorder="1" applyFill="1" applyFont="1" borderId="14" fillId="13" fontId="6" numFmtId="0" xfId="0">
      <alignment horizontal="center" vertical="center"/>
    </xf>
    <xf applyAlignment="1" applyBorder="1" applyFill="1" applyFont="1" borderId="12" fillId="12" fontId="2" numFmtId="0" xfId="0">
      <alignment horizontal="center" vertical="center" wrapText="1"/>
    </xf>
    <xf applyAlignment="1" applyBorder="1" applyFill="1" applyFont="1" borderId="15" fillId="12" fontId="2" numFmtId="0" xfId="0">
      <alignment horizontal="center" vertical="center" wrapText="1"/>
    </xf>
    <xf applyAlignment="1" applyBorder="1" applyFill="1" applyFont="1" borderId="16" fillId="12" fontId="2" numFmtId="0" xfId="0">
      <alignment horizontal="center" vertical="center" wrapText="1"/>
    </xf>
    <xf applyAlignment="1" applyBorder="1" applyFont="1" borderId="0" fillId="0" fontId="18" numFmtId="0" xfId="0">
      <alignment horizontal="center" vertic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Border="1" applyFill="1" applyFont="1" borderId="17" fillId="7" fontId="29" numFmtId="0" xfId="0">
      <alignment horizontal="center" vertical="center" wrapText="1"/>
    </xf>
    <xf applyAlignment="1" applyBorder="1" applyFill="1" applyFont="1" borderId="18" fillId="7" fontId="29" numFmtId="0" xfId="0">
      <alignment horizontal="center" vertical="center" wrapText="1"/>
    </xf>
    <xf applyAlignment="1" applyFont="1" borderId="0" fillId="0" fontId="27" numFmtId="0" xfId="0">
      <alignment horizontal="center" wrapText="1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2" numFmtId="0" xfId="0">
      <alignment horizontal="center" vertical="center"/>
    </xf>
    <xf applyAlignment="1" applyBorder="1" applyFill="1" applyFont="1" borderId="19" fillId="7" fontId="22" numFmtId="0" xfId="0">
      <alignment horizontal="center" vertical="center" wrapText="1"/>
    </xf>
    <xf applyAlignment="1" applyBorder="1" applyFill="1" applyFont="1" borderId="4" fillId="7" fontId="22" numFmtId="0" xfId="0">
      <alignment horizontal="center" vertical="center" wrapText="1"/>
    </xf>
    <xf applyAlignment="1" applyBorder="1" applyFill="1" applyFont="1" borderId="9" fillId="2" fontId="27" numFmtId="0" xfId="0">
      <alignment horizontal="center"/>
    </xf>
    <xf applyAlignment="1" applyBorder="1" applyFill="1" applyFont="1" borderId="8" fillId="2" fontId="27" numFmtId="0" xfId="0">
      <alignment horizontal="center"/>
    </xf>
    <xf applyAlignment="1" applyBorder="1" applyFont="1" borderId="3" fillId="0" fontId="9" numFmtId="0" xfId="0">
      <alignment horizontal="center" vertical="center"/>
    </xf>
    <xf applyAlignment="1" applyBorder="1" applyFill="1" applyFont="1" borderId="3" fillId="4" fontId="9" numFmtId="0" xfId="0">
      <alignment horizontal="center" vertical="center"/>
    </xf>
    <xf applyAlignment="1" applyBorder="1" applyFill="1" applyFont="1" borderId="3" fillId="6" fontId="9" numFmtId="0" xfId="0">
      <alignment horizontal="center" vertical="center"/>
    </xf>
    <xf applyAlignment="1" applyBorder="1" applyFill="1" applyFont="1" borderId="3" fillId="7" fontId="9" numFmtId="0" xfId="0">
      <alignment horizontal="center" vertical="center"/>
    </xf>
    <xf applyAlignment="1" applyBorder="1" applyFill="1" applyFont="1" borderId="3" fillId="3" fontId="9" numFmtId="0" xfId="0">
      <alignment horizontal="center" vertical="center"/>
    </xf>
    <xf applyAlignment="1" applyBorder="1" applyFill="1" applyFont="1" borderId="3" fillId="5" fontId="9" numFmtId="0" xfId="0">
      <alignment horizontal="center" vertical="center"/>
    </xf>
    <xf applyAlignment="1" applyBorder="1" applyFill="1" applyFont="1" borderId="3" fillId="8" fontId="9" numFmtId="0" xfId="0">
      <alignment horizontal="center" vertical="center" wrapText="1"/>
    </xf>
    <xf applyAlignment="1" applyBorder="1" applyFont="1" borderId="3" fillId="0" fontId="9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0" fillId="0" fontId="6" numFmtId="0" xfId="0">
      <alignment horizontal="center" vertical="center"/>
    </xf>
    <xf applyAlignment="1" applyBorder="1" applyFont="1" borderId="0" fillId="0" fontId="9" numFmtId="0" xfId="0">
      <alignment horizontal="left" vertical="center"/>
    </xf>
    <xf applyAlignment="1" applyBorder="1" applyFont="1" borderId="1" fillId="0" fontId="13" numFmtId="0" xfId="0">
      <alignment horizontal="left" vertical="center"/>
    </xf>
    <xf applyAlignment="1" applyBorder="1" applyFill="1" applyFont="1" borderId="3" fillId="5" fontId="18" numFmtId="0" xfId="0">
      <alignment horizontal="center" vertical="center"/>
    </xf>
    <xf applyAlignment="1" applyBorder="1" applyFill="1" applyFont="1" borderId="3" fillId="5" fontId="22" numFmtId="0" xfId="0">
      <alignment horizontal="center" vertical="center"/>
    </xf>
    <xf applyAlignment="1" applyBorder="1" applyFill="1" applyFont="1" borderId="3" fillId="5" fontId="22" numFmtId="0" xfId="0">
      <alignment horizontal="left" vertical="center" wrapText="1"/>
    </xf>
    <xf applyAlignment="1" applyFont="1" borderId="0" fillId="0" fontId="22" numFmtId="0" xfId="0">
      <alignment horizontal="center" vertical="center"/>
    </xf>
    <xf applyAlignment="1" applyFont="1" borderId="0" fillId="0" fontId="5" numFmtId="0" xfId="0">
      <alignment horizontal="center" wrapText="1"/>
    </xf>
    <xf applyAlignment="1" applyBorder="1" applyFont="1" borderId="0" fillId="0" fontId="10" numFmtId="0" xfId="0">
      <alignment horizontal="center" vertical="center"/>
    </xf>
    <xf applyAlignment="1" applyBorder="1" applyFill="1" applyFont="1" borderId="3" fillId="5" fontId="11" numFmtId="0" xfId="0">
      <alignment horizontal="center" vertical="center"/>
    </xf>
    <xf applyAlignment="1" applyBorder="1" applyFill="1" applyFont="1" borderId="3" fillId="5" fontId="11" numFmtId="0" xfId="0">
      <alignment horizontal="center"/>
    </xf>
    <xf applyAlignment="1" applyBorder="1" applyFill="1" applyFont="1" borderId="3" fillId="5" fontId="11" numFmtId="0" xfId="0">
      <alignment horizontal="center" vertical="center" wrapText="1"/>
    </xf>
    <xf applyAlignment="1" applyBorder="1" applyFill="1" applyFont="1" borderId="3" fillId="5" fontId="9" numFmtId="0" xfId="0">
      <alignment horizontal="center"/>
    </xf>
    <xf applyAlignment="1" applyBorder="1" applyFill="1" applyFont="1" borderId="3" fillId="5" fontId="9" numFmtId="0" xfId="0">
      <alignment horizontal="center" vertical="center" wrapText="1"/>
    </xf>
    <xf applyAlignment="1" applyBorder="1" applyFill="1" applyFont="1" applyNumberFormat="1" borderId="3" fillId="5" fontId="9" numFmtId="49" xfId="0">
      <alignment horizontal="left" vertical="center" wrapText="1"/>
    </xf>
    <xf applyFont="1" borderId="0" fillId="0" fontId="50" numFmtId="0" xfId="0"/>
    <xf applyAlignment="1" applyFont="1" borderId="0" fillId="0" fontId="50" numFmtId="0" xfId="0">
      <alignment vertical="center" wrapText="1"/>
    </xf>
    <xf applyAlignment="1" applyFont="1" borderId="0" fillId="0" fontId="51" numFmtId="0" xfId="0">
      <alignment horizontal="center" vertical="center" wrapText="1"/>
    </xf>
    <xf applyAlignment="1" applyFont="1" borderId="0" fillId="0" fontId="50" numFmtId="0" xfId="0">
      <alignment horizontal="right" vertical="center" wrapText="1"/>
    </xf>
    <xf applyBorder="1" applyFont="1" borderId="0" fillId="0" fontId="25" numFmtId="164" xfId="1"/>
    <xf applyBorder="1" applyFont="1" applyNumberFormat="1" borderId="0" fillId="0" fontId="25" numFmtId="0" xfId="0"/>
    <xf applyBorder="1" borderId="0" fillId="0" fontId="0" numFmtId="0" xfId="0"/>
    <xf applyAlignment="1" applyBorder="1" applyFont="1" borderId="0" fillId="0" fontId="50" numFmtId="0" xfId="0">
      <alignment horizontal="left" vertical="center" wrapText="1"/>
    </xf>
    <xf applyAlignment="1" applyBorder="1" applyFont="1" borderId="0" fillId="0" fontId="50" numFmtId="0" xfId="0">
      <alignment vertical="center" wrapText="1"/>
    </xf>
    <xf applyAlignment="1" applyBorder="1" applyFont="1" borderId="11" fillId="0" fontId="50" numFmtId="0" xfId="0">
      <alignment horizontal="left" vertical="center" wrapText="1"/>
    </xf>
    <xf applyAlignment="1" applyBorder="1" applyFont="1" borderId="0" fillId="0" fontId="51" numFmtId="0" xfId="0">
      <alignment vertical="center" wrapText="1"/>
    </xf>
    <xf applyAlignment="1" applyBorder="1" applyFont="1" applyNumberFormat="1" borderId="0" fillId="0" fontId="51" numFmtId="4" xfId="0">
      <alignment horizontal="right" vertical="center" wrapText="1"/>
    </xf>
    <xf applyAlignment="1" applyBorder="1" applyFont="1" applyNumberFormat="1" borderId="0" fillId="0" fontId="50" numFmtId="14" xfId="0">
      <alignment vertical="center" wrapText="1"/>
    </xf>
    <xf applyAlignment="1" applyBorder="1" applyFont="1" applyNumberFormat="1" borderId="0" fillId="0" fontId="50" numFmtId="4" xfId="0">
      <alignment horizontal="right" vertical="center" wrapText="1"/>
    </xf>
    <xf applyBorder="1" applyFont="1" applyNumberFormat="1" borderId="0" fillId="0" fontId="25" numFmtId="14" xfId="0"/>
    <xf applyFont="1" applyNumberFormat="1" borderId="0" fillId="0" fontId="25" numFmtId="14" xfId="0"/>
    <xf applyAlignment="1" applyFill="1" applyFont="1" borderId="0" fillId="0" fontId="32" numFmtId="0" xfId="0">
      <alignment horizontal="left"/>
    </xf>
    <xf applyAlignment="1" applyFont="1" borderId="0" fillId="0" fontId="5" numFmtId="0" xfId="0">
      <alignment horizontal="right"/>
    </xf>
    <xf applyAlignment="1" applyFill="1" applyFont="1" borderId="0" fillId="0" fontId="32" numFmtId="0" xfId="0">
      <alignment horizontal="left" vertical="top" wrapText="1"/>
    </xf>
    <xf applyAlignment="1" applyFont="1" applyProtection="1" borderId="0" fillId="0" fontId="5" numFmtId="0" xfId="0">
      <alignment horizontal="right"/>
      <protection hidden="1"/>
    </xf>
    <xf applyAlignment="1" applyFont="1" borderId="0" fillId="0" fontId="5" numFmtId="164" xfId="1">
      <alignment horizontal="right" vertical="center"/>
    </xf>
    <xf applyAlignment="1" applyBorder="1" applyFill="1" applyFont="1" applyNumberFormat="1" borderId="2" fillId="0" fontId="11" numFmtId="0" xfId="0">
      <alignment horizontal="center" vertical="center" wrapText="1"/>
    </xf>
    <xf applyAlignment="1" applyBorder="1" applyFont="1" borderId="2" fillId="0" fontId="42" numFmtId="164" xfId="1">
      <alignment horizontal="center" vertical="center" wrapText="1"/>
    </xf>
    <xf applyAlignment="1" applyBorder="1" applyFont="1" borderId="2" fillId="0" fontId="5" numFmtId="164" xfId="1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applyNumberFormat="1" borderId="34" fillId="0" fontId="11" numFmtId="0" xfId="0">
      <alignment horizontal="left" vertical="center" wrapText="1"/>
    </xf>
    <xf applyAlignment="1" applyBorder="1" applyFont="1" applyNumberFormat="1" borderId="34" fillId="0" fontId="11" numFmtId="166" xfId="0">
      <alignment horizontal="left" vertical="center" wrapText="1"/>
    </xf>
    <xf applyAlignment="1" applyBorder="1" applyFont="1" applyNumberFormat="1" borderId="2" fillId="0" fontId="11" numFmtId="166" xfId="0">
      <alignment horizontal="left" vertical="center" wrapText="1"/>
    </xf>
    <xf applyAlignment="1" applyBorder="1" applyFont="1" borderId="2" fillId="0" fontId="5" numFmtId="164" xfId="1">
      <alignment vertical="center"/>
    </xf>
    <xf applyAlignment="1" applyBorder="1" applyFont="1" applyNumberFormat="1" borderId="7" fillId="0" fontId="11" numFmtId="0" xfId="0">
      <alignment horizontal="left" vertical="center" wrapText="1"/>
    </xf>
    <xf applyAlignment="1" applyBorder="1" applyFont="1" applyNumberFormat="1" borderId="7" fillId="0" fontId="11" numFmtId="166" xfId="0">
      <alignment horizontal="left" vertical="center" wrapText="1"/>
    </xf>
    <xf applyAlignment="1" applyBorder="1" applyFont="1" applyNumberFormat="1" borderId="2" fillId="0" fontId="11" numFmtId="0" xfId="0">
      <alignment horizontal="left" vertical="center" wrapText="1"/>
    </xf>
    <xf applyAlignment="1" applyBorder="1" applyFont="1" applyNumberFormat="1" borderId="2" fillId="0" fontId="11" numFmtId="166" xfId="0">
      <alignment horizontal="left" vertical="center" wrapText="1"/>
    </xf>
    <xf applyAlignment="1" applyBorder="1" applyFont="1" applyNumberFormat="1" borderId="2" fillId="0" fontId="20" numFmtId="0" xfId="0">
      <alignment horizontal="left" vertical="center" wrapText="1"/>
    </xf>
    <xf applyAlignment="1" applyBorder="1" applyFill="1" applyFont="1" applyNumberFormat="1" borderId="2" fillId="7" fontId="11" numFmtId="0" xfId="0">
      <alignment horizontal="left" vertical="center" wrapText="1"/>
    </xf>
    <xf applyAlignment="1" applyBorder="1" applyFill="1" applyFont="1" applyNumberFormat="1" borderId="2" fillId="7" fontId="11" numFmtId="166" xfId="0">
      <alignment horizontal="left" vertical="center" wrapText="1"/>
    </xf>
    <xf applyAlignment="1" applyBorder="1" applyFill="1" applyFont="1" borderId="2" fillId="7" fontId="11" numFmtId="164" xfId="1">
      <alignment horizontal="right" vertical="center" wrapText="1"/>
    </xf>
    <xf applyAlignment="1" applyBorder="1" applyFill="1" applyFont="1" applyNumberFormat="1" borderId="2" fillId="7" fontId="11" numFmtId="166" xfId="0">
      <alignment horizontal="right" vertical="center" wrapText="1"/>
    </xf>
    <xf applyAlignment="1" applyBorder="1" applyFont="1" applyNumberFormat="1" borderId="2" fillId="0" fontId="11" numFmtId="0" xfId="0">
      <alignment horizontal="left" vertical="center" wrapText="1"/>
    </xf>
    <xf applyAlignment="1" applyBorder="1" applyFont="1" applyNumberFormat="1" borderId="2" fillId="0" fontId="11" numFmtId="0" xfId="0">
      <alignment horizontal="left" vertical="center"/>
    </xf>
    <xf applyAlignment="1" applyBorder="1" applyFont="1" borderId="10" fillId="0" fontId="5" numFmtId="0" xfId="0">
      <alignment horizontal="center" vertical="center"/>
    </xf>
    <xf applyAlignment="1" applyBorder="1" applyFont="1" borderId="35" fillId="0" fontId="5" numFmtId="0" xfId="0">
      <alignment horizontal="center" vertical="center"/>
    </xf>
    <xf applyAlignment="1" applyBorder="1" applyFont="1" borderId="36" fillId="0" fontId="5" numFmtId="0" xfId="0">
      <alignment horizontal="center" vertical="center"/>
    </xf>
    <xf applyAlignment="1" applyBorder="1" applyFont="1" borderId="34" fillId="0" fontId="5" numFmtId="164" xfId="1">
      <alignment horizontal="left" vertical="center"/>
    </xf>
    <xf applyAlignment="1" applyBorder="1" applyFont="1" borderId="37" fillId="0" fontId="5" numFmtId="0" xfId="0">
      <alignment horizontal="left" vertical="center" wrapText="1"/>
    </xf>
    <xf applyBorder="1" applyFont="1" borderId="2" fillId="0" fontId="5" numFmtId="164" xfId="1"/>
    <xf applyAlignment="1" applyBorder="1" applyFont="1" borderId="38" fillId="0" fontId="5" numFmtId="164" xfId="1">
      <alignment horizontal="left" vertical="center"/>
    </xf>
    <xf applyAlignment="1" applyBorder="1" applyFont="1" borderId="39" fillId="0" fontId="5" numFmtId="0" xfId="0">
      <alignment horizontal="left" vertical="center" wrapText="1"/>
    </xf>
    <xf applyAlignment="1" applyBorder="1" applyFill="1" applyFont="1" borderId="28" fillId="0" fontId="5" numFmtId="0" xfId="0">
      <alignment horizontal="center" textRotation="90" vertical="center" wrapText="1"/>
    </xf>
    <xf applyAlignment="1" applyBorder="1" applyFill="1" applyFont="1" borderId="28" fillId="0" fontId="5" numFmtId="0" xfId="0">
      <alignment horizontal="left" vertical="center" wrapText="1"/>
    </xf>
    <xf applyAlignment="1" applyBorder="1" applyFont="1" borderId="28" fillId="0" fontId="5" numFmtId="164" xfId="1">
      <alignment vertical="center"/>
    </xf>
    <xf applyAlignment="1" applyFont="1" applyNumberFormat="1" borderId="0" fillId="0" fontId="5" numFmtId="164" xfId="0">
      <alignment vertical="center"/>
    </xf>
    <xf applyAlignment="1" applyBorder="1" applyFill="1" applyFont="1" borderId="40" fillId="0" fontId="5" numFmtId="0" xfId="0">
      <alignment horizontal="center" textRotation="90" vertical="center" wrapText="1"/>
    </xf>
    <xf applyAlignment="1" applyBorder="1" applyFill="1" applyFont="1" borderId="31" fillId="0" fontId="5" numFmtId="0" xfId="0">
      <alignment horizontal="left" vertical="center" wrapText="1"/>
    </xf>
    <xf applyAlignment="1" applyBorder="1" applyFill="1" applyFont="1" borderId="32" fillId="0" fontId="5" numFmtId="0" xfId="0">
      <alignment horizontal="left" vertical="center" wrapText="1"/>
    </xf>
    <xf applyAlignment="1" applyBorder="1" applyFill="1" applyFont="1" borderId="41" fillId="0" fontId="5" numFmtId="0" xfId="0">
      <alignment horizontal="center" textRotation="90" vertical="center" wrapText="1"/>
    </xf>
    <xf applyAlignment="1" applyBorder="1" applyFill="1" applyFont="1" borderId="42" fillId="0" fontId="5" numFmtId="0" xfId="0">
      <alignment horizontal="center" textRotation="90" vertical="center" wrapText="1"/>
    </xf>
    <xf applyFont="1" applyNumberFormat="1" borderId="0" fillId="0" fontId="5" numFmtId="164" xfId="0"/>
    <xf applyAlignment="1" applyBorder="1" applyFont="1" borderId="28" fillId="0" fontId="5" numFmtId="0" xfId="0">
      <alignment vertical="center"/>
    </xf>
    <xf applyAlignment="1" applyBorder="1" applyFill="1" applyFont="1" borderId="0" fillId="0" fontId="5" numFmtId="0" xfId="0">
      <alignment horizontal="center" textRotation="90" vertical="center" wrapText="1"/>
    </xf>
    <xf applyAlignment="1" applyBorder="1" applyFont="1" borderId="0" fillId="0" fontId="5" numFmtId="164" xfId="1">
      <alignment vertical="center"/>
    </xf>
    <xf applyBorder="1" applyFont="1" applyNumberFormat="1" borderId="0" fillId="0" fontId="5" numFmtId="164" xfId="0"/>
    <xf applyAlignment="1" applyFont="1" applyNumberFormat="1" borderId="0" fillId="0" fontId="5" numFmtId="0" xfId="0">
      <alignment horizontal="center" vertical="center"/>
    </xf>
    <xf applyAlignment="1" applyFont="1" borderId="0" fillId="0" fontId="39" numFmtId="164" xfId="1">
      <alignment horizontal="right" vertical="center"/>
    </xf>
    <xf applyAlignment="1" applyFont="1" applyNumberFormat="1" borderId="0" fillId="0" fontId="28" numFmtId="49" xfId="0">
      <alignment horizontal="right"/>
    </xf>
    <xf applyAlignment="1" applyFill="1" applyFont="1" applyNumberFormat="1" borderId="0" fillId="0" fontId="39" numFmtId="0" xfId="0">
      <alignment horizontal="left"/>
    </xf>
    <xf applyFill="1" applyFont="1" borderId="0" fillId="0" fontId="39" numFmtId="0" xfId="0"/>
    <xf applyFill="1" applyFont="1" borderId="0" fillId="0" fontId="39" numFmtId="164" xfId="1"/>
    <xf applyAlignment="1" applyFill="1" applyFont="1" borderId="0" fillId="0" fontId="53" numFmtId="164" xfId="1">
      <alignment horizontal="right"/>
    </xf>
    <xf applyAlignment="1" applyBorder="1" applyFill="1" applyFont="1" borderId="0" fillId="0" fontId="9" numFmtId="0" xfId="0">
      <alignment horizontal="center" vertical="center"/>
    </xf>
    <xf applyAlignment="1" applyBorder="1" applyFill="1" applyFont="1" applyNumberFormat="1" borderId="0" fillId="0" fontId="54" numFmtId="0" xfId="0">
      <alignment horizontal="left" vertical="center"/>
    </xf>
    <xf applyAlignment="1" applyBorder="1" applyFill="1" applyFont="1" borderId="0" fillId="0" fontId="54" numFmtId="0" xfId="0">
      <alignment horizontal="center" vertical="center"/>
    </xf>
    <xf applyAlignment="1" applyBorder="1" applyFill="1" applyFont="1" borderId="0" fillId="0" fontId="54" numFmtId="164" xfId="1">
      <alignment horizontal="center" vertical="center"/>
    </xf>
    <xf applyAlignment="1" applyBorder="1" applyFill="1" applyFont="1" borderId="0" fillId="0" fontId="54" numFmtId="0" xfId="0">
      <alignment vertical="center"/>
    </xf>
    <xf applyAlignment="1" applyBorder="1" applyFill="1" applyFont="1" borderId="0" fillId="0" fontId="54" numFmtId="164" xfId="1">
      <alignment vertical="center"/>
    </xf>
    <xf applyAlignment="1" applyBorder="1" applyFill="1" applyFont="1" borderId="0" fillId="0" fontId="55" numFmtId="164" xfId="1">
      <alignment horizontal="right" vertical="center"/>
    </xf>
    <xf applyAlignment="1" applyBorder="1" applyFill="1" applyFont="1" borderId="19" fillId="0" fontId="55" numFmtId="164" xfId="1">
      <alignment horizontal="center" vertical="center" wrapText="1"/>
    </xf>
    <xf applyAlignment="1" applyBorder="1" applyFill="1" applyFont="1" borderId="19" fillId="0" fontId="55" numFmtId="164" xfId="1">
      <alignment horizontal="center" vertical="center"/>
    </xf>
    <xf applyAlignment="1" applyBorder="1" applyFill="1" applyFont="1" borderId="5" fillId="0" fontId="55" numFmtId="164" xfId="1">
      <alignment horizontal="center" vertical="center"/>
    </xf>
    <xf applyAlignment="1" applyBorder="1" applyFill="1" applyFont="1" borderId="6" fillId="0" fontId="55" numFmtId="164" xfId="1">
      <alignment horizontal="center" vertical="center"/>
    </xf>
    <xf applyAlignment="1" applyBorder="1" applyFill="1" applyFont="1" borderId="4" fillId="0" fontId="55" numFmtId="164" xfId="1">
      <alignment horizontal="center" vertical="center" wrapText="1"/>
    </xf>
    <xf applyAlignment="1" applyBorder="1" applyFill="1" applyFont="1" borderId="4" fillId="0" fontId="55" numFmtId="164" xfId="1">
      <alignment horizontal="center" vertical="center"/>
    </xf>
    <xf applyAlignment="1" applyBorder="1" applyFill="1" applyFont="1" borderId="3" fillId="0" fontId="55" numFmtId="164" xfId="1">
      <alignment horizontal="center" vertical="center"/>
    </xf>
    <xf applyAlignment="1" applyBorder="1" applyFill="1" applyFont="1" applyNumberFormat="1" borderId="3" fillId="0" fontId="54" numFmtId="0" xfId="0">
      <alignment horizontal="left" vertical="center" wrapText="1"/>
    </xf>
    <xf applyAlignment="1" applyBorder="1" applyFill="1" applyFont="1" applyNumberFormat="1" borderId="3" fillId="0" fontId="54" numFmtId="166" xfId="0">
      <alignment horizontal="left" vertical="center" wrapText="1"/>
    </xf>
    <xf applyAlignment="1" applyBorder="1" applyFill="1" applyFont="1" borderId="3" fillId="0" fontId="55" numFmtId="164" xfId="1"/>
    <xf applyFill="1" applyFont="1" applyNumberFormat="1" borderId="0" fillId="0" fontId="39" numFmtId="169" xfId="0"/>
    <xf applyAlignment="1" applyBorder="1" applyFill="1" applyFont="1" applyNumberFormat="1" borderId="3" fillId="0" fontId="55" numFmtId="0" xfId="0">
      <alignment horizontal="left" vertical="center" wrapText="1"/>
    </xf>
    <xf applyAlignment="1" applyBorder="1" applyFill="1" applyFont="1" applyNumberFormat="1" borderId="3" fillId="0" fontId="55" numFmtId="166" xfId="0">
      <alignment horizontal="left" vertical="center" wrapText="1"/>
    </xf>
    <xf applyAlignment="1" applyBorder="1" applyFill="1" applyFont="1" applyNumberFormat="1" borderId="3" fillId="0" fontId="56" numFmtId="166" xfId="0">
      <alignment horizontal="left" vertical="center" wrapText="1"/>
    </xf>
    <xf applyAlignment="1" applyBorder="1" applyFill="1" applyFont="1" applyNumberFormat="1" borderId="3" fillId="0" fontId="40" numFmtId="166" xfId="0">
      <alignment horizontal="left" vertical="center" wrapText="1"/>
    </xf>
    <xf applyAlignment="1" applyFill="1" applyFont="1" applyNumberFormat="1" borderId="0" fillId="0" fontId="57" numFmtId="0" xfId="0">
      <alignment horizontal="left"/>
    </xf>
    <xf applyAlignment="1" applyFill="1" applyFont="1" applyNumberFormat="1" borderId="0" fillId="0" fontId="57" numFmtId="49" xfId="0"/>
    <xf applyAlignment="1" applyFill="1" applyFont="1" borderId="0" fillId="0" fontId="57" numFmtId="164" xfId="1"/>
    <xf applyFill="1" applyNumberFormat="1" borderId="0" fillId="17" fontId="0" numFmtId="0" xfId="0"/>
    <xf applyFill="1" applyFont="1" applyNumberFormat="1" borderId="0" fillId="17" fontId="0" numFmtId="164" xfId="1"/>
    <xf applyFill="1" borderId="0" fillId="17" fontId="0" numFmtId="0" xfId="0"/>
    <xf applyFill="1" borderId="0" fillId="21" fontId="0" numFmtId="0" xfId="0"/>
    <xf applyFill="1" applyFont="1" borderId="0" fillId="17" fontId="0" numFmtId="164" xfId="1"/>
    <xf applyAlignment="1" applyBorder="1" applyFill="1" borderId="43" fillId="17" fontId="52" numFmtId="0" quotePrefix="1" xfId="9">
      <alignment horizontal="left" vertical="center"/>
    </xf>
    <xf applyAlignment="1" applyBorder="1" applyFill="1" borderId="44" fillId="17" fontId="52" numFmtId="0" quotePrefix="1" xfId="9">
      <alignment horizontal="left" vertical="center"/>
    </xf>
    <xf applyAlignment="1" applyBorder="1" applyFill="1" applyNumberFormat="1" borderId="43" fillId="17" fontId="52" numFmtId="170" xfId="10">
      <alignment horizontal="right" vertical="center"/>
    </xf>
    <xf applyAlignment="1" applyBorder="1" applyFill="1" applyNumberFormat="1" borderId="44" fillId="17" fontId="52" numFmtId="170" xfId="10">
      <alignment horizontal="right" vertical="center"/>
    </xf>
    <xf applyAlignment="1" applyBorder="1" applyFill="1" applyNumberFormat="1" borderId="45" fillId="17" fontId="52" numFmtId="170" xfId="10">
      <alignment horizontal="right" vertical="center"/>
    </xf>
    <xf applyFill="1" applyFont="1" borderId="0" fillId="17" fontId="32" numFmtId="0" xfId="0"/>
    <xf applyFill="1" applyFont="1" applyNumberFormat="1" borderId="0" fillId="17" fontId="32" numFmtId="167" xfId="1"/>
    <xf applyBorder="1" applyFill="1" applyFont="1" borderId="0" fillId="17" fontId="32" numFmtId="0" xfId="0"/>
    <xf applyBorder="true" borderId="53" fillId="0" fontId="0" numFmtId="0" xfId="0">
      <alignment horizontal="center" vertical="center" wrapText="true"/>
    </xf>
    <xf applyBorder="true" applyFill="true" borderId="53" fillId="25" fontId="0" numFmtId="0" xfId="0">
      <alignment horizontal="center" vertical="center" wrapText="true"/>
    </xf>
    <xf applyBorder="true" borderId="61" fillId="0" fontId="0" numFmtId="0" xfId="0">
      <alignment horizontal="center" vertical="center" wrapText="true"/>
    </xf>
    <xf applyBorder="true" applyFill="true" borderId="61" fillId="27" fontId="0" numFmtId="0" xfId="0">
      <alignment horizontal="center" vertical="center" wrapText="true"/>
    </xf>
  </cellXfs>
  <cellStyles count="13">
    <cellStyle builtinId="3" name="Comma" xfId="1"/>
    <cellStyle name="Comma 2" xfId="5"/>
    <cellStyle builtinId="8" name="Hyperlink" xfId="7"/>
    <cellStyle builtinId="0" name="Normal" xfId="0"/>
    <cellStyle name="Normal 2" xfId="2"/>
    <cellStyle name="Normal 2 2 2" xfId="6"/>
    <cellStyle name="Normal 3" xfId="4"/>
    <cellStyle name="Normal 4" xfId="3"/>
    <cellStyle name="S3" xfId="8"/>
    <cellStyle name="S4" xfId="9"/>
    <cellStyle name="S5" xfId="10"/>
    <cellStyle name="S6" xfId="11"/>
    <cellStyle name="S7" xfId="1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worksheets/sheet29.xml" Type="http://schemas.openxmlformats.org/officeDocument/2006/relationships/worksheet"/>
<Relationship Id="rId3" Target="worksheets/sheet3.xml" Type="http://schemas.openxmlformats.org/officeDocument/2006/relationships/worksheet"/>
<Relationship Id="rId30" Target="worksheets/sheet30.xml" Type="http://schemas.openxmlformats.org/officeDocument/2006/relationships/worksheet"/>
<Relationship Id="rId31" Target="worksheets/sheet31.xml" Type="http://schemas.openxmlformats.org/officeDocument/2006/relationships/worksheet"/>
<Relationship Id="rId32" Target="worksheets/sheet32.xml" Type="http://schemas.openxmlformats.org/officeDocument/2006/relationships/worksheet"/>
<Relationship Id="rId33" Target="worksheets/sheet33.xml" Type="http://schemas.openxmlformats.org/officeDocument/2006/relationships/worksheet"/>
<Relationship Id="rId34" Target="worksheets/sheet34.xml" Type="http://schemas.openxmlformats.org/officeDocument/2006/relationships/worksheet"/>
<Relationship Id="rId35" Target="worksheets/sheet35.xml" Type="http://schemas.openxmlformats.org/officeDocument/2006/relationships/worksheet"/>
<Relationship Id="rId36" Target="worksheets/sheet36.xml" Type="http://schemas.openxmlformats.org/officeDocument/2006/relationships/worksheet"/>
<Relationship Id="rId37" Target="worksheets/sheet37.xml" Type="http://schemas.openxmlformats.org/officeDocument/2006/relationships/worksheet"/>
<Relationship Id="rId38" Target="worksheets/sheet38.xml" Type="http://schemas.openxmlformats.org/officeDocument/2006/relationships/worksheet"/>
<Relationship Id="rId39" Target="worksheets/sheet39.xml" Type="http://schemas.openxmlformats.org/officeDocument/2006/relationships/worksheet"/>
<Relationship Id="rId4" Target="worksheets/sheet4.xml" Type="http://schemas.openxmlformats.org/officeDocument/2006/relationships/worksheet"/>
<Relationship Id="rId40" Target="externalLinks/externalLink1.xml" Type="http://schemas.openxmlformats.org/officeDocument/2006/relationships/externalLink"/>
<Relationship Id="rId41" Target="externalLinks/externalLink2.xml" Type="http://schemas.openxmlformats.org/officeDocument/2006/relationships/externalLink"/>
<Relationship Id="rId42" Target="theme/theme1.xml" Type="http://schemas.openxmlformats.org/officeDocument/2006/relationships/theme"/>
<Relationship Id="rId43" Target="styles.xml" Type="http://schemas.openxmlformats.org/officeDocument/2006/relationships/styles"/>
<Relationship Id="rId44" Target="sharedStrings.xml" Type="http://schemas.openxmlformats.org/officeDocument/2006/relationships/sharedStrings"/>
<Relationship Id="rId45" Target="calcChain.xml" Type="http://schemas.openxmlformats.org/officeDocument/2006/relationships/calcChain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mn-M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0" lang="mn-MN" sz="1200">
                <a:latin charset="0" panose="020B0604020202020204" pitchFamily="34" typeface="Arial"/>
                <a:cs charset="0" panose="020B0604020202020204" pitchFamily="34" typeface="Arial"/>
              </a:rPr>
              <a:t>Орон</a:t>
            </a:r>
            <a:r>
              <a:rPr b="0" baseline="0" lang="mn-MN" sz="1200">
                <a:latin charset="0" panose="020B0604020202020204" pitchFamily="34" typeface="Arial"/>
                <a:cs charset="0" panose="020B0604020202020204" pitchFamily="34" typeface="Arial"/>
              </a:rPr>
              <a:t> тоо</a:t>
            </a:r>
            <a:r>
              <a:rPr b="0" baseline="0" lang="en-US" sz="1200">
                <a:latin charset="0" panose="020B0604020202020204" pitchFamily="34" typeface="Arial"/>
                <a:cs charset="0" panose="020B0604020202020204" pitchFamily="34" typeface="Arial"/>
              </a:rPr>
              <a:t>,</a:t>
            </a:r>
            <a:r>
              <a:rPr b="0" baseline="0" lang="mn-MN" sz="1200">
                <a:latin charset="0" panose="020B0604020202020204" pitchFamily="34" typeface="Arial"/>
                <a:cs charset="0" panose="020B0604020202020204" pitchFamily="34" typeface="Arial"/>
              </a:rPr>
              <a:t> Цалингийн зардлын харьцаа</a:t>
            </a:r>
            <a:endParaRPr b="0" lang="en-US" sz="1200">
              <a:latin charset="0" panose="020B0604020202020204" pitchFamily="34" typeface="Arial"/>
              <a:cs charset="0" panose="020B0604020202020204" pitchFamily="34" typeface="Arial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627312383875912E-2"/>
          <c:y val="1.917109310821808E-2"/>
          <c:w val="0.80049124978873243"/>
          <c:h val="0.80103563204143624"/>
        </c:manualLayout>
      </c:layout>
      <c:barChart>
        <c:barDir val="col"/>
        <c:grouping val="clustered"/>
        <c:varyColors val="0"/>
        <c:ser>
          <c:idx val="4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niit!$A$24:$A$35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5"/>
          <c:order val="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gradFill flip="none" rotWithShape="1">
                <a:gsLst>
                  <a:gs pos="36000">
                    <a:schemeClr val="accent1">
                      <a:lumMod val="5000"/>
                      <a:lumOff val="95000"/>
                    </a:schemeClr>
                  </a:gs>
                  <a:gs pos="56000">
                    <a:schemeClr val="accent2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b="-100000" r="-100000"/>
              </a:gradFill>
            </a:ln>
            <a:effectLst/>
          </c:spPr>
          <c:invertIfNegative val="0"/>
          <c:val>
            <c:numRef>
              <c:f>niit!$B$24:$B$35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niit!$C$24:$C$35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niit!$A$24:$A$35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4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gradFill flip="none" rotWithShape="1">
                <a:gsLst>
                  <a:gs pos="36000">
                    <a:schemeClr val="accent1">
                      <a:lumMod val="5000"/>
                      <a:lumOff val="95000"/>
                    </a:schemeClr>
                  </a:gs>
                  <a:gs pos="56000">
                    <a:schemeClr val="accent2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b="-100000" r="-100000"/>
              </a:gradFill>
            </a:ln>
            <a:effectLst/>
          </c:spPr>
          <c:invertIfNegative val="0"/>
          <c:val>
            <c:numRef>
              <c:f>niit!$B$24:$B$35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2672"/>
        <c:axId val="152380160"/>
      </c:barChart>
      <c:lineChart>
        <c:grouping val="standard"/>
        <c:varyColors val="0"/>
        <c:ser>
          <c:idx val="3"/>
          <c:order val="6"/>
          <c:spPr>
            <a:ln cap="rnd" w="31750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niit!$D$24:$D$35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2672"/>
        <c:axId val="152380160"/>
      </c:lineChart>
      <c:lineChart>
        <c:grouping val="standard"/>
        <c:varyColors val="0"/>
        <c:ser>
          <c:idx val="2"/>
          <c:order val="5"/>
          <c:spPr>
            <a:ln cap="rnd" w="31750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mn-M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niit!$C$24:$C$35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7584"/>
        <c:axId val="152381696"/>
      </c:lineChart>
      <c:catAx>
        <c:axId val="15145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2380160"/>
        <c:crosses val="autoZero"/>
        <c:auto val="1"/>
        <c:lblAlgn val="ctr"/>
        <c:lblOffset val="100"/>
        <c:noMultiLvlLbl val="0"/>
      </c:catAx>
      <c:valAx>
        <c:axId val="1523801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1452672"/>
        <c:crosses val="autoZero"/>
        <c:crossBetween val="between"/>
      </c:valAx>
      <c:valAx>
        <c:axId val="15238169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2387584"/>
        <c:crosses val="max"/>
        <c:crossBetween val="between"/>
      </c:valAx>
      <c:catAx>
        <c:axId val="15238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238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n-MN"/>
    </a:p>
  </c:txPr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38099</xdr:colOff>
      <xdr:row>22</xdr:row>
      <xdr:rowOff>47624</xdr:rowOff>
    </xdr:from>
    <xdr:to>
      <xdr:col>10</xdr:col>
      <xdr:colOff>714375</xdr:colOff>
      <xdr:row>46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
<Relationship Id="rId1" Target="DA-TSHZ-1806017.xlsx" TargetMode="External" Type="http://schemas.openxmlformats.org/officeDocument/2006/relationships/externalLinkPath"/>
</Relationships>

</file>

<file path=xl/externalLinks/_rels/externalLink2.xml.rels><?xml version="1.0" encoding="UTF-8" standalone="yes"?>
<Relationships xmlns="http://schemas.openxmlformats.org/package/2006/relationships">
<Relationship Id="rId1" Target="/1%20HUVI%20STAUS/5%20buteegdehuun/AUDIT%20TSHZ-180114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STT"/>
      <sheetName val="ЧХ"/>
      <sheetName val="А-5.2.1"/>
      <sheetName val="А-1"/>
      <sheetName val="А-5.1"/>
      <sheetName val="А-5.2"/>
      <sheetName val="А-5.3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В-3-9Т"/>
      <sheetName val="В-3-10"/>
      <sheetName val="amralt"/>
      <sheetName val="Tsalin uzuulelt"/>
      <sheetName val="negtgel"/>
      <sheetName val="niit"/>
      <sheetName val="huulga"/>
      <sheetName val="АБ"/>
      <sheetName val="1001"/>
      <sheetName val="1002(А)"/>
      <sheetName val="1002(Б)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А-3"/>
      <sheetName val="А-4АБ"/>
      <sheetName val="А-2"/>
      <sheetName val="А-4"/>
      <sheetName val="А-5"/>
      <sheetName val="А-6.1"/>
      <sheetName val="А-6.2"/>
      <sheetName val="А-6.3"/>
      <sheetName val="STS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1014"/>
      <sheetName val="1015"/>
      <sheetName val="1016"/>
      <sheetName val="1017"/>
      <sheetName val="1018"/>
      <sheetName val="101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2"/>
      <sheetName val="АБ-4"/>
      <sheetName val="АБ-5"/>
      <sheetName val="В-3-3"/>
      <sheetName val="АБ-6"/>
      <sheetName val="АБ-7"/>
      <sheetName val="В-3-4"/>
      <sheetName val="АБ-8"/>
      <sheetName val="АБ-9"/>
      <sheetName val="АБ-10"/>
      <sheetName val="В-3-5"/>
      <sheetName val="В-3-6"/>
      <sheetName val="В-3-7"/>
      <sheetName val="АБ-12"/>
      <sheetName val="АБ-13"/>
      <sheetName val="В-3-8"/>
      <sheetName val="В-3-9"/>
      <sheetName val="2001"/>
      <sheetName val="2002"/>
      <sheetName val="2003"/>
      <sheetName val="3001"/>
      <sheetName val="3002"/>
      <sheetName val="3003"/>
      <sheetName val="3004"/>
      <sheetName val="3005"/>
      <sheetName val="4001"/>
      <sheetName val="4002"/>
      <sheetName val="4003"/>
      <sheetName val="4004"/>
      <sheetName val="4005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.Info"/>
      <sheetName val="1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лист</v>
          </cell>
          <cell r="F1" t="str">
            <v>Нярай</v>
          </cell>
          <cell r="H1" t="str">
            <v>хоол</v>
          </cell>
          <cell r="J1" t="str">
            <v>унаа</v>
          </cell>
          <cell r="L1" t="str">
            <v>бүгд дүн</v>
          </cell>
          <cell r="N1" t="str">
            <v>НДШ</v>
          </cell>
          <cell r="P1" t="str">
            <v>ХХОАТ</v>
          </cell>
        </row>
        <row r="2">
          <cell r="B2" t="str">
            <v>ХЧТА</v>
          </cell>
          <cell r="F2" t="str">
            <v>Хүүхэд асрах</v>
          </cell>
          <cell r="H2" t="str">
            <v>хоол унаа</v>
          </cell>
          <cell r="J2" t="str">
            <v>Тээврийн хєлс</v>
          </cell>
          <cell r="L2" t="str">
            <v>О/зохих</v>
          </cell>
          <cell r="P2" t="str">
            <v>Ашиг</v>
          </cell>
        </row>
        <row r="3">
          <cell r="B3" t="str">
            <v>Актны мөнгө</v>
          </cell>
          <cell r="F3" t="str">
            <v>хүүхэд асрах3</v>
          </cell>
          <cell r="H3" t="str">
            <v>хоол 1</v>
          </cell>
          <cell r="J3" t="str">
            <v>тээвэр</v>
          </cell>
          <cell r="L3" t="str">
            <v>Бїгд дїн</v>
          </cell>
          <cell r="N3" t="str">
            <v>НДШ2</v>
          </cell>
          <cell r="P3" t="str">
            <v>ХАОАТ</v>
          </cell>
        </row>
        <row r="4">
          <cell r="B4" t="str">
            <v xml:space="preserve">лист4 </v>
          </cell>
          <cell r="F4" t="str">
            <v>хүүхэд асрах4</v>
          </cell>
          <cell r="H4" t="str">
            <v>хоолны талон</v>
          </cell>
          <cell r="J4" t="str">
            <v>унааны хөнгөлөлт</v>
          </cell>
          <cell r="L4" t="str">
            <v>Нийт олгох</v>
          </cell>
          <cell r="N4" t="str">
            <v>НДШ4</v>
          </cell>
          <cell r="P4" t="str">
            <v>ХОАТ</v>
          </cell>
        </row>
        <row r="5">
          <cell r="B5" t="str">
            <v>лист5</v>
          </cell>
          <cell r="F5" t="str">
            <v>хүүхэд асрах5</v>
          </cell>
          <cell r="H5" t="str">
            <v>хоол5</v>
          </cell>
          <cell r="J5" t="str">
            <v>унаа5</v>
          </cell>
          <cell r="L5" t="str">
            <v>Бүгд</v>
          </cell>
          <cell r="N5" t="str">
            <v>НДШ5</v>
          </cell>
        </row>
      </sheetData>
      <sheetData sheetId="20">
        <row r="2">
          <cell r="U2" t="str">
            <v>PersonCode</v>
          </cell>
          <cell r="V2" t="str">
            <v>Нэр</v>
          </cell>
          <cell r="W2" t="str">
            <v>Ү/цалин</v>
          </cell>
          <cell r="X2" t="str">
            <v>Сарын ажлын хоног</v>
          </cell>
          <cell r="Y2" t="str">
            <v>Хон</v>
          </cell>
          <cell r="Z2" t="str">
            <v>Бодогдсон цалин</v>
          </cell>
          <cell r="AA2" t="str">
            <v>Актны мөнгө</v>
          </cell>
          <cell r="AB2" t="str">
            <v>Илүү цаг</v>
          </cell>
          <cell r="AC2" t="str">
            <v>Хоол</v>
          </cell>
          <cell r="AD2" t="str">
            <v>Удаан жилийн,Зэргийн нэмэгдэл</v>
          </cell>
          <cell r="AE2" t="str">
            <v>Ур чадвар</v>
          </cell>
          <cell r="AF2" t="str">
            <v>Нэмэгдэл</v>
          </cell>
          <cell r="AG2" t="str">
            <v>Нэм/дүн</v>
          </cell>
          <cell r="AH2" t="str">
            <v>Үр дүн</v>
          </cell>
          <cell r="AI2" t="str">
            <v>Зэргийн нэмэгдэл 2</v>
          </cell>
          <cell r="AJ2" t="str">
            <v>Амралтын мөнгө</v>
          </cell>
          <cell r="AK2" t="str">
            <v>Бодогдсон цалин</v>
          </cell>
          <cell r="AL2" t="str">
            <v>О/зохих</v>
          </cell>
          <cell r="AM2" t="str">
            <v>НДШ</v>
          </cell>
          <cell r="AN2" t="str">
            <v>ХАОАТ тооцох дүн</v>
          </cell>
          <cell r="AO2" t="str">
            <v>Ашиг</v>
          </cell>
          <cell r="AP2" t="str">
            <v>Авлага</v>
          </cell>
          <cell r="AQ2" t="str">
            <v>Бусад суутгал</v>
          </cell>
          <cell r="AR2" t="str">
            <v>Суут/дүн</v>
          </cell>
          <cell r="AS2" t="str">
            <v>Хуримтлал</v>
          </cell>
          <cell r="AT2" t="str">
            <v>Урьд</v>
          </cell>
          <cell r="AU2" t="str">
            <v>Гарт олгох</v>
          </cell>
          <cell r="AV2" t="str">
            <v>Жинхэнэ олгох</v>
          </cell>
          <cell r="AW2" t="str">
            <v>Багшийн нэмэгдэл</v>
          </cell>
          <cell r="AX2" t="str">
            <v>Бїгд дїн</v>
          </cell>
          <cell r="AY2" t="str">
            <v>НДШ</v>
          </cell>
          <cell r="AZ2" t="str">
            <v>Сахилгын арга хэмжээ</v>
          </cell>
          <cell r="BA2" t="str">
            <v>Ашиг</v>
          </cell>
          <cell r="BB2" t="str">
            <v>Шїїхийн шийдвэр гїйцэтгэл</v>
          </cell>
          <cell r="BC2" t="str">
            <v>Їр дїнгийн шагнал</v>
          </cell>
          <cell r="BD2" t="str">
            <v>Хоолны талон</v>
          </cell>
          <cell r="BE2" t="str">
            <v>Шийтгэл</v>
          </cell>
          <cell r="BF2" t="str">
            <v>ЇЭ-н татвар</v>
          </cell>
          <cell r="BG2" t="str">
            <v>Хоол унаа зєрїї</v>
          </cell>
          <cell r="BH2" t="str">
            <v>Утасны тєлбєр</v>
          </cell>
          <cell r="BI2" t="str">
            <v>Цалингийн зєрїї</v>
          </cell>
          <cell r="BJ2" t="str">
            <v>Суут дїн</v>
          </cell>
          <cell r="BK2" t="str">
            <v>Урьдчилгаа</v>
          </cell>
          <cell r="BL2" t="str">
            <v>Б/Ц.Гарт олгох</v>
          </cell>
        </row>
        <row r="3">
          <cell r="U3" t="str">
            <v>Захиргаа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1.1"/>
      <sheetName val="А-1"/>
      <sheetName val="А-2"/>
      <sheetName val="А-3"/>
      <sheetName val="А-4"/>
      <sheetName val="А-5.1"/>
      <sheetName val="А-5.2"/>
      <sheetName val="А-5.3"/>
      <sheetName val="А-4АБ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A-ЕЖ"/>
      <sheetName val="А-8"/>
      <sheetName val="А-9"/>
      <sheetName val="А-10"/>
      <sheetName val="STT"/>
      <sheetName val="BS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АБ-1"/>
      <sheetName val="АБ-3"/>
      <sheetName val="АБ-5"/>
      <sheetName val="АБ-7"/>
      <sheetName val="АБ-2"/>
      <sheetName val="АБ-4"/>
      <sheetName val="АБ-6"/>
      <sheetName val="АБ-8"/>
      <sheetName val="АБ-9"/>
      <sheetName val="АБ-10"/>
      <sheetName val="АБ-12"/>
      <sheetName val="АБ-13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В-3-9Т"/>
      <sheetName val="В-3-10"/>
      <sheetName val="В-3-1"/>
      <sheetName val="В-3-2"/>
      <sheetName val="В-3-3"/>
      <sheetName val="В-3-4"/>
      <sheetName val="В-3-5"/>
      <sheetName val="В-3-6"/>
      <sheetName val="В-3-7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В-4-1Акт"/>
      <sheetName val="В-4-2АШ"/>
      <sheetName val="ЗӨВ"/>
      <sheetName val="АБ-20"/>
      <sheetName val="АБ-21"/>
      <sheetName val="ЧХ-Д"/>
      <sheetName val="ЧХ-Б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2"/>
      <sheetName val="3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16.xml.rels><?xml version="1.0" encoding="UTF-8" standalone="yes"?>
<Relationships xmlns="http://schemas.openxmlformats.org/package/2006/relationships">
<Relationship Id="rId1" Target="../printerSettings/printerSettings14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18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19.xml.rels><?xml version="1.0" encoding="UTF-8" standalone="yes"?>
<Relationships xmlns="http://schemas.openxmlformats.org/package/2006/relationships">
<Relationship Id="rId1" Target="../printerSettings/printerSettings17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20.xml.rels><?xml version="1.0" encoding="UTF-8" standalone="yes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../printerSettings/printerSettings19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../printerSettings/printerSettings20.bin" Type="http://schemas.openxmlformats.org/officeDocument/2006/relationships/printerSettings"/>
</Relationships>

</file>

<file path=xl/worksheets/_rels/sheet24.xml.rels><?xml version="1.0" encoding="UTF-8" standalone="yes"?>
<Relationships xmlns="http://schemas.openxmlformats.org/package/2006/relationships">
<Relationship Id="rId1" Target="../printerSettings/printerSettings21.bin" Type="http://schemas.openxmlformats.org/officeDocument/2006/relationships/printerSettings"/>
</Relationships>

</file>

<file path=xl/worksheets/_rels/sheet26.xml.rels><?xml version="1.0" encoding="UTF-8" standalone="yes"?>
<Relationships xmlns="http://schemas.openxmlformats.org/package/2006/relationships">
<Relationship Id="rId1" Target="../printerSettings/printerSettings22.bin" Type="http://schemas.openxmlformats.org/officeDocument/2006/relationships/printerSettings"/>
</Relationships>

</file>

<file path=xl/worksheets/_rels/sheet27.xml.rels><?xml version="1.0" encoding="UTF-8" standalone="yes"?>
<Relationships xmlns="http://schemas.openxmlformats.org/package/2006/relationships">
<Relationship Id="rId1" Target="../printerSettings/printerSettings23.bin" Type="http://schemas.openxmlformats.org/officeDocument/2006/relationships/printerSettings"/>
</Relationships>

</file>

<file path=xl/worksheets/_rels/sheet28.xml.rels><?xml version="1.0" encoding="UTF-8" standalone="yes"?>
<Relationships xmlns="http://schemas.openxmlformats.org/package/2006/relationships">
<Relationship Id="rId1" Target="../printerSettings/printerSettings24.bin" Type="http://schemas.openxmlformats.org/officeDocument/2006/relationships/printerSettings"/>
</Relationships>

</file>

<file path=xl/worksheets/_rels/sheet29.xml.rels><?xml version="1.0" encoding="UTF-8" standalone="yes"?>
<Relationships xmlns="http://schemas.openxmlformats.org/package/2006/relationships">
<Relationship Id="rId1" Target="../printerSettings/printerSettings25.bin" Type="http://schemas.openxmlformats.org/officeDocument/2006/relationships/printerSettings"/>
</Relationships>

</file>

<file path=xl/worksheets/_rels/sheet30.xml.rels><?xml version="1.0" encoding="UTF-8" standalone="yes"?>
<Relationships xmlns="http://schemas.openxmlformats.org/package/2006/relationships">
<Relationship Id="rId1" Target="../printerSettings/printerSettings26.bin" Type="http://schemas.openxmlformats.org/officeDocument/2006/relationships/printerSettings"/>
</Relationships>

</file>

<file path=xl/worksheets/_rels/sheet31.xml.rels><?xml version="1.0" encoding="UTF-8" standalone="yes"?>
<Relationships xmlns="http://schemas.openxmlformats.org/package/2006/relationships">
<Relationship Id="rId1" Target="../printerSettings/printerSettings27.bin" Type="http://schemas.openxmlformats.org/officeDocument/2006/relationships/printerSettings"/>
</Relationships>

</file>

<file path=xl/worksheets/_rels/sheet32.xml.rels><?xml version="1.0" encoding="UTF-8" standalone="yes"?>
<Relationships xmlns="http://schemas.openxmlformats.org/package/2006/relationships">
<Relationship Id="rId1" Target="../printerSettings/printerSettings28.bin" Type="http://schemas.openxmlformats.org/officeDocument/2006/relationships/printerSettings"/>
</Relationships>

</file>

<file path=xl/worksheets/_rels/sheet33.xml.rels><?xml version="1.0" encoding="UTF-8" standalone="yes"?>
<Relationships xmlns="http://schemas.openxmlformats.org/package/2006/relationships">
<Relationship Id="rId1" Target="../printerSettings/printerSettings29.bin" Type="http://schemas.openxmlformats.org/officeDocument/2006/relationships/printerSettings"/>
</Relationships>

</file>

<file path=xl/worksheets/_rels/sheet34.xml.rels><?xml version="1.0" encoding="UTF-8" standalone="yes"?>
<Relationships xmlns="http://schemas.openxmlformats.org/package/2006/relationships">
<Relationship Id="rId1" Target="../printerSettings/printerSettings30.bin" Type="http://schemas.openxmlformats.org/officeDocument/2006/relationships/printerSettings"/>
</Relationships>

</file>

<file path=xl/worksheets/_rels/sheet35.xml.rels><?xml version="1.0" encoding="UTF-8" standalone="yes"?>
<Relationships xmlns="http://schemas.openxmlformats.org/package/2006/relationships">
<Relationship Id="rId1" Target="../printerSettings/printerSettings31.bin" Type="http://schemas.openxmlformats.org/officeDocument/2006/relationships/printerSettings"/>
</Relationships>

</file>

<file path=xl/worksheets/_rels/sheet36.xml.rels><?xml version="1.0" encoding="UTF-8" standalone="yes"?>
<Relationships xmlns="http://schemas.openxmlformats.org/package/2006/relationships">
<Relationship Id="rId1" Target="../printerSettings/printerSettings32.bin" Type="http://schemas.openxmlformats.org/officeDocument/2006/relationships/printerSettings"/>
</Relationships>

</file>

<file path=xl/worksheets/_rels/sheet37.xml.rels><?xml version="1.0" encoding="UTF-8" standalone="yes"?>
<Relationships xmlns="http://schemas.openxmlformats.org/package/2006/relationships">
<Relationship Id="rId1" Target="../printerSettings/printerSettings33.bin" Type="http://schemas.openxmlformats.org/officeDocument/2006/relationships/printerSettings"/>
</Relationships>

</file>

<file path=xl/worksheets/_rels/sheet38.xml.rels><?xml version="1.0" encoding="UTF-8" standalone="yes"?>
<Relationships xmlns="http://schemas.openxmlformats.org/package/2006/relationships">
<Relationship Id="rId1" Target="../printerSettings/printerSettings34.bin" Type="http://schemas.openxmlformats.org/officeDocument/2006/relationships/printerSettings"/>
</Relationships>

</file>

<file path=xl/worksheets/_rels/sheet39.xml.rels><?xml version="1.0" encoding="UTF-8" standalone="yes"?>
<Relationships xmlns="http://schemas.openxmlformats.org/package/2006/relationships">
<Relationship Id="rId1" Target="../printerSettings/printerSettings35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H116"/>
  <sheetViews>
    <sheetView workbookViewId="0">
      <selection activeCell="D47" sqref="D47"/>
    </sheetView>
  </sheetViews>
  <sheetFormatPr defaultColWidth="9.140625" defaultRowHeight="12"/>
  <cols>
    <col min="1" max="1" customWidth="true" style="810" width="8.42578125" collapsed="true"/>
    <col min="2" max="2" customWidth="true" style="811" width="41.140625" collapsed="true"/>
    <col min="3" max="3" customWidth="true" style="812" width="24.140625" collapsed="true"/>
    <col min="4" max="4" customWidth="true" style="812" width="20.85546875" collapsed="true"/>
    <col min="5" max="5" customWidth="true" style="811" width="15.85546875" collapsed="true"/>
    <col min="6" max="6" customWidth="true" style="811" width="17.0" collapsed="true"/>
    <col min="7" max="7" customWidth="true" style="811" width="16.42578125" collapsed="true"/>
    <col min="8" max="8" customWidth="true" style="811" width="17.5703125" collapsed="true"/>
    <col min="9" max="16384" style="811" width="9.140625" collapsed="true"/>
  </cols>
  <sheetData>
    <row r="1" spans="1:8">
      <c r="D1" s="813" t="s">
        <v>450</v>
      </c>
    </row>
    <row ht="12.75" r="3" spans="1:8">
      <c r="A3" s="814" t="s">
        <v>2630</v>
      </c>
      <c r="B3" s="814"/>
      <c r="C3" s="814"/>
      <c r="D3" s="814"/>
    </row>
    <row r="4" spans="1:8">
      <c r="A4" s="815"/>
      <c r="B4" s="816"/>
      <c r="C4" s="817"/>
      <c r="D4" s="817"/>
    </row>
    <row r="5" spans="1:8">
      <c r="A5" s="815"/>
      <c r="B5" s="818"/>
      <c r="C5" s="819"/>
      <c r="F5" s="820" t="s">
        <v>795</v>
      </c>
    </row>
    <row customHeight="1" ht="15" r="6" spans="1:8">
      <c r="A6" s="821" t="s">
        <v>64</v>
      </c>
      <c r="B6" s="822" t="s">
        <v>63</v>
      </c>
      <c r="C6" s="822" t="s">
        <v>49</v>
      </c>
      <c r="D6" s="822" t="s">
        <v>50</v>
      </c>
      <c r="E6" s="823" t="s">
        <v>2631</v>
      </c>
      <c r="F6" s="824"/>
      <c r="G6" s="823" t="s">
        <v>1250</v>
      </c>
      <c r="H6" s="824"/>
    </row>
    <row customHeight="1" ht="30" r="7" spans="1:8">
      <c r="A7" s="825"/>
      <c r="B7" s="826"/>
      <c r="C7" s="826"/>
      <c r="D7" s="826"/>
      <c r="E7" s="827" t="s">
        <v>49</v>
      </c>
      <c r="F7" s="827" t="s">
        <v>50</v>
      </c>
      <c r="G7" s="827" t="s">
        <v>49</v>
      </c>
      <c r="H7" s="827" t="s">
        <v>50</v>
      </c>
    </row>
    <row r="8" spans="1:8">
      <c r="A8" s="828">
        <v>35</v>
      </c>
      <c r="B8" s="829" t="s">
        <v>173</v>
      </c>
      <c r="C8" s="830">
        <f>C9+C12+C13+C14+C22+C23</f>
        <v>0</v>
      </c>
      <c r="D8" s="830">
        <f>D9+D12+D13+D14+D22+D23</f>
        <v>0</v>
      </c>
      <c r="E8" s="595">
        <f>SUMIF('17.Inventory'!$A$6:$A$5000,A8,'17.Inventory'!$G$6:$G$5000)</f>
        <v>0</v>
      </c>
      <c r="F8" s="595">
        <f>SUMIF('17.Inventory'!$A$6:$A$5000,A8,'17.Inventory'!$M$6:$M$5000)</f>
        <v>0</v>
      </c>
      <c r="G8" s="831">
        <f ref="G8:H30" si="0" t="shared">+C8-E8</f>
        <v>0</v>
      </c>
      <c r="H8" s="831">
        <f si="0" t="shared"/>
        <v>0</v>
      </c>
    </row>
    <row r="9" spans="1:8">
      <c r="A9" s="828">
        <v>351</v>
      </c>
      <c r="B9" s="829" t="s">
        <v>448</v>
      </c>
      <c r="C9" s="830">
        <f>C10+C11</f>
        <v>0</v>
      </c>
      <c r="D9" s="830">
        <f>D10+D11</f>
        <v>0</v>
      </c>
      <c r="E9" s="595">
        <f>SUMIF('17.Inventory'!$A$6:$A$5000,A9,'17.Inventory'!$G$6:$G$5000)</f>
        <v>0</v>
      </c>
      <c r="F9" s="595">
        <f>SUMIF('17.Inventory'!$A$6:$A$5000,A9,'17.Inventory'!$M$6:$M$5000)</f>
        <v>0</v>
      </c>
      <c r="G9" s="831">
        <f si="0" t="shared"/>
        <v>0</v>
      </c>
      <c r="H9" s="831">
        <f si="0" t="shared"/>
        <v>0</v>
      </c>
    </row>
    <row r="10" spans="1:8">
      <c r="A10" s="832">
        <v>35110</v>
      </c>
      <c r="B10" s="833" t="s">
        <v>175</v>
      </c>
      <c r="C10" s="830">
        <f>VLOOKUP(A10,'2.CT1A'!$A$7:$D$238,3,FALSE)</f>
        <v>0</v>
      </c>
      <c r="D10" s="830">
        <f>VLOOKUP(A10,'2.CT1A'!$A$7:$D$238,4,FALSE)</f>
        <v>0</v>
      </c>
      <c r="E10" s="595">
        <f>SUMIF('17.Inventory'!$A$6:$A$5000,A10,'17.Inventory'!$G$6:$G$5000)</f>
        <v>0</v>
      </c>
      <c r="F10" s="595">
        <f>SUMIF('17.Inventory'!$A$6:$A$5000,A10,'17.Inventory'!$M$6:$M$5000)</f>
        <v>0</v>
      </c>
      <c r="G10" s="831">
        <f si="0" t="shared"/>
        <v>0</v>
      </c>
      <c r="H10" s="831">
        <f si="0" t="shared"/>
        <v>0</v>
      </c>
    </row>
    <row r="11" spans="1:8">
      <c r="A11" s="832">
        <v>35130</v>
      </c>
      <c r="B11" s="833" t="s">
        <v>177</v>
      </c>
      <c r="C11" s="830">
        <f>VLOOKUP(A11,'2.CT1A'!$A$7:$D$238,3,FALSE)</f>
        <v>0</v>
      </c>
      <c r="D11" s="830">
        <f>VLOOKUP(A11,'2.CT1A'!$A$7:$D$238,4,FALSE)</f>
        <v>0</v>
      </c>
      <c r="E11" s="595">
        <f>SUMIF('17.Inventory'!$A$6:$A$5000,A11,'17.Inventory'!$G$6:$G$5000)</f>
        <v>0</v>
      </c>
      <c r="F11" s="595">
        <f>SUMIF('17.Inventory'!$A$6:$A$5000,A11,'17.Inventory'!$M$6:$M$5000)</f>
        <v>0</v>
      </c>
      <c r="G11" s="831">
        <f si="0" t="shared"/>
        <v>0</v>
      </c>
      <c r="H11" s="831">
        <f si="0" t="shared"/>
        <v>0</v>
      </c>
    </row>
    <row r="12" spans="1:8">
      <c r="A12" s="832">
        <v>35200</v>
      </c>
      <c r="B12" s="833" t="s">
        <v>179</v>
      </c>
      <c r="C12" s="830">
        <f>VLOOKUP(A12,'2.CT1A'!$A$7:$D$238,3,FALSE)</f>
        <v>0</v>
      </c>
      <c r="D12" s="830">
        <f>VLOOKUP(A12,'2.CT1A'!$A$7:$D$238,4,FALSE)</f>
        <v>0</v>
      </c>
      <c r="E12" s="595">
        <f>SUMIF('17.Inventory'!$A$6:$A$5000,A12,'17.Inventory'!$G$6:$G$5000)</f>
        <v>0</v>
      </c>
      <c r="F12" s="595">
        <f>SUMIF('17.Inventory'!$A$6:$A$5000,A12,'17.Inventory'!$M$6:$M$5000)</f>
        <v>0</v>
      </c>
      <c r="G12" s="831">
        <f si="0" t="shared"/>
        <v>0</v>
      </c>
      <c r="H12" s="831">
        <f si="0" t="shared"/>
        <v>0</v>
      </c>
    </row>
    <row r="13" spans="1:8">
      <c r="A13" s="832">
        <v>35300</v>
      </c>
      <c r="B13" s="833" t="s">
        <v>181</v>
      </c>
      <c r="C13" s="830">
        <f>VLOOKUP(A13,'2.CT1A'!$A$7:$D$238,3,FALSE)</f>
        <v>0</v>
      </c>
      <c r="D13" s="830">
        <f>VLOOKUP(A13,'2.CT1A'!$A$7:$D$238,4,FALSE)</f>
        <v>0</v>
      </c>
      <c r="E13" s="595">
        <f>SUMIF('17.Inventory'!$A$6:$A$5000,A13,'17.Inventory'!$G$6:$G$5000)</f>
        <v>0</v>
      </c>
      <c r="F13" s="595">
        <f>SUMIF('17.Inventory'!$A$6:$A$5000,A13,'17.Inventory'!$M$6:$M$5000)</f>
        <v>0</v>
      </c>
      <c r="G13" s="831">
        <f si="0" t="shared"/>
        <v>0</v>
      </c>
      <c r="H13" s="831">
        <f si="0" t="shared"/>
        <v>0</v>
      </c>
    </row>
    <row r="14" spans="1:8">
      <c r="A14" s="828">
        <v>354</v>
      </c>
      <c r="B14" s="829" t="s">
        <v>182</v>
      </c>
      <c r="C14" s="830">
        <f>SUM(C15:C21)</f>
        <v>0</v>
      </c>
      <c r="D14" s="830">
        <f>SUM(D15:D21)</f>
        <v>0</v>
      </c>
      <c r="E14" s="595">
        <f>SUMIF('17.Inventory'!$A$6:$A$5000,A14,'17.Inventory'!$G$6:$G$5000)</f>
        <v>0</v>
      </c>
      <c r="F14" s="595">
        <f>SUMIF('17.Inventory'!$A$6:$A$5000,A14,'17.Inventory'!$M$6:$M$5000)</f>
        <v>0</v>
      </c>
      <c r="G14" s="831">
        <f si="0" t="shared"/>
        <v>0</v>
      </c>
      <c r="H14" s="831">
        <f si="0" t="shared"/>
        <v>0</v>
      </c>
    </row>
    <row r="15" spans="1:8">
      <c r="A15" s="832">
        <v>35410</v>
      </c>
      <c r="B15" s="833" t="s">
        <v>184</v>
      </c>
      <c r="C15" s="830">
        <f>VLOOKUP(A15,'2.CT1A'!$A$7:$D$238,3,FALSE)</f>
        <v>0</v>
      </c>
      <c r="D15" s="830">
        <f>VLOOKUP(A15,'2.CT1A'!$A$7:$D$238,4,FALSE)</f>
        <v>0</v>
      </c>
      <c r="E15" s="595">
        <f>SUMIF('17.Inventory'!$A$6:$A$5000,A15,'17.Inventory'!$G$6:$G$5000)</f>
        <v>0</v>
      </c>
      <c r="F15" s="595">
        <f>SUMIF('17.Inventory'!$A$6:$A$5000,A15,'17.Inventory'!$M$6:$M$5000)</f>
        <v>0</v>
      </c>
      <c r="G15" s="831">
        <f si="0" t="shared"/>
        <v>0</v>
      </c>
      <c r="H15" s="831">
        <f si="0" t="shared"/>
        <v>0</v>
      </c>
    </row>
    <row r="16" spans="1:8">
      <c r="A16" s="832">
        <v>35420</v>
      </c>
      <c r="B16" s="833" t="s">
        <v>186</v>
      </c>
      <c r="C16" s="830">
        <f>VLOOKUP(A16,'2.CT1A'!$A$7:$D$238,3,FALSE)</f>
        <v>0</v>
      </c>
      <c r="D16" s="830">
        <f>VLOOKUP(A16,'2.CT1A'!$A$7:$D$238,4,FALSE)</f>
        <v>0</v>
      </c>
      <c r="E16" s="595">
        <f>SUMIF('17.Inventory'!$A$6:$A$5000,A16,'17.Inventory'!$G$6:$G$5000)</f>
        <v>0</v>
      </c>
      <c r="F16" s="595">
        <f>SUMIF('17.Inventory'!$A$6:$A$5000,A16,'17.Inventory'!$M$6:$M$5000)</f>
        <v>0</v>
      </c>
      <c r="G16" s="831">
        <f si="0" t="shared"/>
        <v>0</v>
      </c>
      <c r="H16" s="831">
        <f si="0" t="shared"/>
        <v>0</v>
      </c>
    </row>
    <row r="17" spans="1:8">
      <c r="A17" s="832">
        <v>35430</v>
      </c>
      <c r="B17" s="833" t="s">
        <v>188</v>
      </c>
      <c r="C17" s="830">
        <f>VLOOKUP(A17,'2.CT1A'!$A$7:$D$238,3,FALSE)</f>
        <v>0</v>
      </c>
      <c r="D17" s="830">
        <f>VLOOKUP(A17,'2.CT1A'!$A$7:$D$238,4,FALSE)</f>
        <v>0</v>
      </c>
      <c r="E17" s="595">
        <f>SUMIF('17.Inventory'!$A$6:$A$5000,A17,'17.Inventory'!$G$6:$G$5000)</f>
        <v>0</v>
      </c>
      <c r="F17" s="595">
        <f>SUMIF('17.Inventory'!$A$6:$A$5000,A17,'17.Inventory'!$M$6:$M$5000)</f>
        <v>0</v>
      </c>
      <c r="G17" s="831">
        <f si="0" t="shared"/>
        <v>0</v>
      </c>
      <c r="H17" s="831">
        <f si="0" t="shared"/>
        <v>0</v>
      </c>
    </row>
    <row r="18" spans="1:8">
      <c r="A18" s="832">
        <v>35440</v>
      </c>
      <c r="B18" s="833" t="s">
        <v>190</v>
      </c>
      <c r="C18" s="830">
        <f>VLOOKUP(A18,'2.CT1A'!$A$7:$D$238,3,FALSE)</f>
        <v>0</v>
      </c>
      <c r="D18" s="830">
        <f>VLOOKUP(A18,'2.CT1A'!$A$7:$D$238,4,FALSE)</f>
        <v>0</v>
      </c>
      <c r="E18" s="595">
        <f>SUMIF('17.Inventory'!$A$6:$A$5000,A18,'17.Inventory'!$G$6:$G$5000)</f>
        <v>0</v>
      </c>
      <c r="F18" s="595">
        <f>SUMIF('17.Inventory'!$A$6:$A$5000,A18,'17.Inventory'!$M$6:$M$5000)</f>
        <v>0</v>
      </c>
      <c r="G18" s="831">
        <f si="0" t="shared"/>
        <v>0</v>
      </c>
      <c r="H18" s="831">
        <f si="0" t="shared"/>
        <v>0</v>
      </c>
    </row>
    <row r="19" spans="1:8">
      <c r="A19" s="832">
        <v>35450</v>
      </c>
      <c r="B19" s="833" t="s">
        <v>192</v>
      </c>
      <c r="C19" s="830">
        <f>VLOOKUP(A19,'2.CT1A'!$A$7:$D$238,3,FALSE)</f>
        <v>0</v>
      </c>
      <c r="D19" s="830">
        <f>VLOOKUP(A19,'2.CT1A'!$A$7:$D$238,4,FALSE)</f>
        <v>0</v>
      </c>
      <c r="E19" s="595">
        <f>SUMIF('17.Inventory'!$A$6:$A$5000,A19,'17.Inventory'!$G$6:$G$5000)</f>
        <v>0</v>
      </c>
      <c r="F19" s="595">
        <f>SUMIF('17.Inventory'!$A$6:$A$5000,A19,'17.Inventory'!$M$6:$M$5000)</f>
        <v>0</v>
      </c>
      <c r="G19" s="831">
        <f si="0" t="shared"/>
        <v>0</v>
      </c>
      <c r="H19" s="831">
        <f si="0" t="shared"/>
        <v>0</v>
      </c>
    </row>
    <row r="20" spans="1:8">
      <c r="A20" s="832">
        <v>35460</v>
      </c>
      <c r="B20" s="833" t="s">
        <v>194</v>
      </c>
      <c r="C20" s="830">
        <f>VLOOKUP(A20,'2.CT1A'!$A$7:$D$238,3,FALSE)</f>
        <v>0</v>
      </c>
      <c r="D20" s="830">
        <f>VLOOKUP(A20,'2.CT1A'!$A$7:$D$238,4,FALSE)</f>
        <v>0</v>
      </c>
      <c r="E20" s="595">
        <f>SUMIF('17.Inventory'!$A$6:$A$5000,A20,'17.Inventory'!$G$6:$G$5000)</f>
        <v>0</v>
      </c>
      <c r="F20" s="595">
        <f>SUMIF('17.Inventory'!$A$6:$A$5000,A20,'17.Inventory'!$M$6:$M$5000)</f>
        <v>0</v>
      </c>
      <c r="G20" s="831">
        <f si="0" t="shared"/>
        <v>0</v>
      </c>
      <c r="H20" s="831">
        <f si="0" t="shared"/>
        <v>0</v>
      </c>
    </row>
    <row r="21" spans="1:8">
      <c r="A21" s="832">
        <v>35470</v>
      </c>
      <c r="B21" s="833" t="s">
        <v>196</v>
      </c>
      <c r="C21" s="830">
        <f>VLOOKUP(A21,'2.CT1A'!$A$7:$D$238,3,FALSE)</f>
        <v>0</v>
      </c>
      <c r="D21" s="830">
        <f>VLOOKUP(A21,'2.CT1A'!$A$7:$D$238,4,FALSE)</f>
        <v>0</v>
      </c>
      <c r="E21" s="595">
        <f>SUMIF('17.Inventory'!$A$6:$A$5000,A21,'17.Inventory'!$G$6:$G$5000)</f>
        <v>0</v>
      </c>
      <c r="F21" s="595">
        <f>SUMIF('17.Inventory'!$A$6:$A$5000,A21,'17.Inventory'!$M$6:$M$5000)</f>
        <v>0</v>
      </c>
      <c r="G21" s="831">
        <f si="0" t="shared"/>
        <v>0</v>
      </c>
      <c r="H21" s="831">
        <f si="0" t="shared"/>
        <v>0</v>
      </c>
    </row>
    <row r="22" spans="1:8">
      <c r="A22" s="832">
        <v>35500</v>
      </c>
      <c r="B22" s="833" t="s">
        <v>198</v>
      </c>
      <c r="C22" s="830">
        <f>VLOOKUP(A22,'2.CT1A'!$A$7:$D$238,3,FALSE)</f>
        <v>0</v>
      </c>
      <c r="D22" s="830">
        <f>VLOOKUP(A22,'2.CT1A'!$A$7:$D$238,4,FALSE)</f>
        <v>0</v>
      </c>
      <c r="E22" s="595">
        <f>SUMIF('17.Inventory'!$A$6:$A$5000,A22,'17.Inventory'!$G$6:$G$5000)</f>
        <v>0</v>
      </c>
      <c r="F22" s="595">
        <f>SUMIF('17.Inventory'!$A$6:$A$5000,A22,'17.Inventory'!$M$6:$M$5000)</f>
        <v>0</v>
      </c>
      <c r="G22" s="831">
        <f si="0" t="shared"/>
        <v>0</v>
      </c>
      <c r="H22" s="831">
        <f si="0" t="shared"/>
        <v>0</v>
      </c>
    </row>
    <row r="23" spans="1:8">
      <c r="A23" s="832">
        <v>35600</v>
      </c>
      <c r="B23" s="833" t="s">
        <v>200</v>
      </c>
      <c r="C23" s="830">
        <f>VLOOKUP(A23,'2.CT1A'!$A$7:$D$238,3,FALSE)</f>
        <v>0</v>
      </c>
      <c r="D23" s="830">
        <f>VLOOKUP(A23,'2.CT1A'!$A$7:$D$238,4,FALSE)</f>
        <v>0</v>
      </c>
      <c r="E23" s="595">
        <f>SUMIF('17.Inventory'!$A$6:$A$5000,A23,'17.Inventory'!$G$6:$G$5000)</f>
        <v>0</v>
      </c>
      <c r="F23" s="595">
        <f>SUMIF('17.Inventory'!$A$6:$A$5000,A23,'17.Inventory'!$M$6:$M$5000)</f>
        <v>0</v>
      </c>
      <c r="G23" s="831">
        <f si="0" t="shared"/>
        <v>0</v>
      </c>
      <c r="H23" s="831">
        <f si="0" t="shared"/>
        <v>0</v>
      </c>
    </row>
    <row r="24" spans="1:8">
      <c r="A24" s="828">
        <v>36</v>
      </c>
      <c r="B24" s="829" t="s">
        <v>202</v>
      </c>
      <c r="C24" s="830">
        <f>SUM(C25:C33)</f>
        <v>0</v>
      </c>
      <c r="D24" s="830">
        <f>SUM(D25:D33)</f>
        <v>0</v>
      </c>
      <c r="E24" s="595">
        <f>SUMIF('17.Inventory'!$A$6:$A$5000,A24,'17.Inventory'!$G$6:$G$5000)</f>
        <v>0</v>
      </c>
      <c r="F24" s="595">
        <f>SUMIF('17.Inventory'!$A$6:$A$5000,A24,'17.Inventory'!$M$6:$M$5000)</f>
        <v>0</v>
      </c>
      <c r="G24" s="831">
        <f si="0" t="shared"/>
        <v>0</v>
      </c>
      <c r="H24" s="831">
        <f si="0" t="shared"/>
        <v>0</v>
      </c>
    </row>
    <row r="25" spans="1:8">
      <c r="A25" s="832">
        <v>36100</v>
      </c>
      <c r="B25" s="833" t="s">
        <v>203</v>
      </c>
      <c r="C25" s="830">
        <f>VLOOKUP(A25,'2.CT1A'!$A$7:$D$238,3,FALSE)</f>
        <v>0</v>
      </c>
      <c r="D25" s="830">
        <f>VLOOKUP(A25,'2.CT1A'!$A$7:$D$238,4,FALSE)</f>
        <v>0</v>
      </c>
      <c r="E25" s="595">
        <f>SUMIF('17.Inventory'!$A$6:$A$5000,A25,'17.Inventory'!$G$6:$G$5000)</f>
        <v>0</v>
      </c>
      <c r="F25" s="595">
        <f>SUMIF('17.Inventory'!$A$6:$A$5000,A25,'17.Inventory'!$M$6:$M$5000)</f>
        <v>0</v>
      </c>
      <c r="G25" s="831">
        <f si="0" t="shared"/>
        <v>0</v>
      </c>
      <c r="H25" s="831">
        <f si="0" t="shared"/>
        <v>0</v>
      </c>
    </row>
    <row r="26" spans="1:8">
      <c r="A26" s="832">
        <v>36200</v>
      </c>
      <c r="B26" s="833" t="s">
        <v>204</v>
      </c>
      <c r="C26" s="830">
        <f>VLOOKUP(A26,'2.CT1A'!$A$7:$D$238,3,FALSE)</f>
        <v>0</v>
      </c>
      <c r="D26" s="830">
        <f>VLOOKUP(A26,'2.CT1A'!$A$7:$D$238,4,FALSE)</f>
        <v>0</v>
      </c>
      <c r="E26" s="595">
        <f>SUMIF('17.Inventory'!$A$6:$A$5000,A26,'17.Inventory'!$G$6:$G$5000)</f>
        <v>0</v>
      </c>
      <c r="F26" s="595">
        <f>SUMIF('17.Inventory'!$A$6:$A$5000,A26,'17.Inventory'!$M$6:$M$5000)</f>
        <v>0</v>
      </c>
      <c r="G26" s="831">
        <f si="0" t="shared"/>
        <v>0</v>
      </c>
      <c r="H26" s="831">
        <f si="0" t="shared"/>
        <v>0</v>
      </c>
    </row>
    <row r="27" spans="1:8">
      <c r="A27" s="832">
        <v>36300</v>
      </c>
      <c r="B27" s="833" t="s">
        <v>205</v>
      </c>
      <c r="C27" s="830">
        <f>VLOOKUP(A27,'2.CT1A'!$A$7:$D$238,3,FALSE)</f>
        <v>0</v>
      </c>
      <c r="D27" s="830">
        <f>VLOOKUP(A27,'2.CT1A'!$A$7:$D$238,4,FALSE)</f>
        <v>0</v>
      </c>
      <c r="E27" s="595">
        <f>SUMIF('17.Inventory'!$A$6:$A$5000,A27,'17.Inventory'!$G$6:$G$5000)</f>
        <v>0</v>
      </c>
      <c r="F27" s="595">
        <f>SUMIF('17.Inventory'!$A$6:$A$5000,A27,'17.Inventory'!$M$6:$M$5000)</f>
        <v>0</v>
      </c>
      <c r="G27" s="831">
        <f si="0" t="shared"/>
        <v>0</v>
      </c>
      <c r="H27" s="831">
        <f si="0" t="shared"/>
        <v>0</v>
      </c>
    </row>
    <row r="28" spans="1:8">
      <c r="A28" s="832">
        <v>36400</v>
      </c>
      <c r="B28" s="833" t="s">
        <v>206</v>
      </c>
      <c r="C28" s="830">
        <f>VLOOKUP(A28,'2.CT1A'!$A$7:$D$238,3,FALSE)</f>
        <v>0</v>
      </c>
      <c r="D28" s="830">
        <f>VLOOKUP(A28,'2.CT1A'!$A$7:$D$238,4,FALSE)</f>
        <v>0</v>
      </c>
      <c r="E28" s="595">
        <f>SUMIF('17.Inventory'!$A$6:$A$5000,A28,'17.Inventory'!$G$6:$G$5000)</f>
        <v>0</v>
      </c>
      <c r="F28" s="595">
        <f>SUMIF('17.Inventory'!$A$6:$A$5000,A28,'17.Inventory'!$M$6:$M$5000)</f>
        <v>0</v>
      </c>
      <c r="G28" s="831">
        <f si="0" t="shared"/>
        <v>0</v>
      </c>
      <c r="H28" s="831">
        <f si="0" t="shared"/>
        <v>0</v>
      </c>
    </row>
    <row r="29" spans="1:8">
      <c r="A29" s="832">
        <v>36500</v>
      </c>
      <c r="B29" s="833" t="s">
        <v>207</v>
      </c>
      <c r="C29" s="830">
        <f>VLOOKUP(A29,'2.CT1A'!$A$7:$D$238,3,FALSE)</f>
        <v>0</v>
      </c>
      <c r="D29" s="830">
        <f>VLOOKUP(A29,'2.CT1A'!$A$7:$D$238,4,FALSE)</f>
        <v>0</v>
      </c>
      <c r="E29" s="595">
        <f>SUMIF('17.Inventory'!$A$6:$A$5000,A29,'17.Inventory'!$G$6:$G$5000)</f>
        <v>0</v>
      </c>
      <c r="F29" s="595">
        <f>SUMIF('17.Inventory'!$A$6:$A$5000,A29,'17.Inventory'!$M$6:$M$5000)</f>
        <v>0</v>
      </c>
      <c r="G29" s="831">
        <f si="0" t="shared"/>
        <v>0</v>
      </c>
      <c r="H29" s="831">
        <f si="0" t="shared"/>
        <v>0</v>
      </c>
    </row>
    <row r="30" spans="1:8">
      <c r="A30" s="832">
        <v>36600</v>
      </c>
      <c r="B30" s="833" t="s">
        <v>208</v>
      </c>
      <c r="C30" s="830">
        <f>VLOOKUP(A30,'2.CT1A'!$A$7:$D$238,3,FALSE)</f>
        <v>0</v>
      </c>
      <c r="D30" s="830">
        <f>VLOOKUP(A30,'2.CT1A'!$A$7:$D$238,4,FALSE)</f>
        <v>0</v>
      </c>
      <c r="E30" s="595">
        <f>SUMIF('17.Inventory'!$A$6:$A$5000,A30,'17.Inventory'!$G$6:$G$5000)</f>
        <v>0</v>
      </c>
      <c r="F30" s="595">
        <f>SUMIF('17.Inventory'!$A$6:$A$5000,A30,'17.Inventory'!$M$6:$M$5000)</f>
        <v>0</v>
      </c>
      <c r="G30" s="831">
        <f si="0" t="shared"/>
        <v>0</v>
      </c>
      <c r="H30" s="831">
        <f si="0" t="shared"/>
        <v>0</v>
      </c>
    </row>
    <row r="31" spans="1:8">
      <c r="A31" s="832">
        <v>36700</v>
      </c>
      <c r="B31" s="833" t="s">
        <v>637</v>
      </c>
      <c r="C31" s="830">
        <f>VLOOKUP(A31,'2.CT1A'!$A$7:$D$238,3,FALSE)</f>
        <v>0</v>
      </c>
      <c r="D31" s="830">
        <f>VLOOKUP(A31,'2.CT1A'!$A$7:$D$238,4,FALSE)</f>
        <v>0</v>
      </c>
    </row>
    <row r="32" spans="1:8">
      <c r="A32" s="832">
        <v>36800</v>
      </c>
      <c r="B32" s="833" t="s">
        <v>638</v>
      </c>
      <c r="C32" s="830">
        <f>VLOOKUP(A32,'2.CT1A'!$A$7:$D$238,3,FALSE)</f>
        <v>0</v>
      </c>
      <c r="D32" s="830">
        <f>VLOOKUP(A32,'2.CT1A'!$A$7:$D$238,4,FALSE)</f>
        <v>0</v>
      </c>
    </row>
    <row ht="24" r="33" spans="1:8">
      <c r="A33" s="832">
        <v>36900</v>
      </c>
      <c r="B33" s="833" t="s">
        <v>794</v>
      </c>
      <c r="C33" s="830">
        <f>VLOOKUP(A33,'2.CT1A'!$A$7:$D$238,3,FALSE)</f>
        <v>0</v>
      </c>
      <c r="D33" s="830">
        <f>VLOOKUP(A33,'2.CT1A'!$A$7:$D$238,4,FALSE)</f>
        <v>0</v>
      </c>
    </row>
    <row r="34" spans="1:8">
      <c r="A34" s="828">
        <v>39</v>
      </c>
      <c r="B34" s="829" t="s">
        <v>215</v>
      </c>
      <c r="C34" s="830">
        <f>C35+C36+C54+C59</f>
        <v>0</v>
      </c>
      <c r="D34" s="830">
        <f>D35+D36+D54+D59</f>
        <v>0</v>
      </c>
    </row>
    <row r="35" spans="1:8">
      <c r="A35" s="832">
        <v>391</v>
      </c>
      <c r="B35" s="833" t="s">
        <v>216</v>
      </c>
      <c r="C35" s="830">
        <f>VLOOKUP(A35,'2.CT1A'!$A$7:$D$238,3,FALSE)</f>
        <v>0</v>
      </c>
      <c r="D35" s="830">
        <f>VLOOKUP(A35,'2.CT1A'!$A$7:$D$238,4,FALSE)</f>
        <v>0</v>
      </c>
    </row>
    <row r="36" spans="1:8">
      <c r="A36" s="828">
        <v>392</v>
      </c>
      <c r="B36" s="829" t="s">
        <v>217</v>
      </c>
      <c r="C36" s="830">
        <f>SUM(C37:C53)</f>
        <v>0</v>
      </c>
      <c r="D36" s="830">
        <f>SUM(D37:D53)</f>
        <v>0</v>
      </c>
    </row>
    <row r="37" spans="1:8">
      <c r="A37" s="832">
        <v>39201</v>
      </c>
      <c r="B37" s="833" t="s">
        <v>219</v>
      </c>
      <c r="C37" s="830">
        <f>VLOOKUP(A37,'2.CT1A'!$A$7:$D$238,3,FALSE)</f>
        <v>0</v>
      </c>
      <c r="D37" s="830">
        <f>VLOOKUP(A37,'2.CT1A'!$A$7:$D$238,4,FALSE)</f>
        <v>0</v>
      </c>
      <c r="E37" s="595">
        <f>SUMIF('16.Assets'!$A$6:$A$5000,A37,'16.Assets'!$H$6:$H$5000)</f>
        <v>0</v>
      </c>
      <c r="F37" s="595">
        <f>SUMIF('16.Assets'!$A$6:$A$5000,A37,'16.Assets'!$R$6:$R$5000)</f>
        <v>0</v>
      </c>
      <c r="G37" s="831">
        <f>+C37-E37</f>
        <v>0</v>
      </c>
      <c r="H37" s="831">
        <f>+D37-F37</f>
        <v>0</v>
      </c>
    </row>
    <row r="38" spans="1:8">
      <c r="A38" s="832">
        <v>39202</v>
      </c>
      <c r="B38" s="833" t="s">
        <v>220</v>
      </c>
      <c r="C38" s="830">
        <f>VLOOKUP(A38,'2.CT1A'!$A$7:$D$238,3,FALSE)</f>
        <v>0</v>
      </c>
      <c r="D38" s="830">
        <f>VLOOKUP(A38,'2.CT1A'!$A$7:$D$238,4,FALSE)</f>
        <v>0</v>
      </c>
      <c r="E38" s="595">
        <f>SUMIF('16.Assets'!$A$6:$A$5000,A38,'16.Assets'!$H$6:$H$5000)</f>
        <v>0</v>
      </c>
      <c r="F38" s="595">
        <f>SUMIF('16.Assets'!$A$6:$A$5000,A38,'16.Assets'!$R$6:$R$5000)</f>
        <v>0</v>
      </c>
      <c r="G38" s="831"/>
      <c r="H38" s="831"/>
    </row>
    <row r="39" spans="1:8">
      <c r="A39" s="832">
        <v>39203</v>
      </c>
      <c r="B39" s="833" t="s">
        <v>222</v>
      </c>
      <c r="C39" s="830">
        <f>VLOOKUP(A39,'2.CT1A'!$A$7:$D$238,3,FALSE)</f>
        <v>0</v>
      </c>
      <c r="D39" s="830">
        <f>VLOOKUP(A39,'2.CT1A'!$A$7:$D$238,4,FALSE)</f>
        <v>0</v>
      </c>
      <c r="E39" s="595">
        <f>SUMIF('16.Assets'!$A$6:$A$5000,A39,'16.Assets'!$H$6:$H$5000)</f>
        <v>0</v>
      </c>
      <c r="F39" s="595">
        <f>SUMIF('16.Assets'!$A$6:$A$5000,A39,'16.Assets'!$R$6:$R$5000)</f>
        <v>0</v>
      </c>
      <c r="G39" s="831">
        <f>+C39-E39</f>
        <v>0</v>
      </c>
      <c r="H39" s="831">
        <f>+D39-F39</f>
        <v>0</v>
      </c>
    </row>
    <row r="40" spans="1:8">
      <c r="A40" s="832">
        <v>39204</v>
      </c>
      <c r="B40" s="833" t="s">
        <v>220</v>
      </c>
      <c r="C40" s="830">
        <f>VLOOKUP(A40,'2.CT1A'!$A$7:$D$238,3,FALSE)</f>
        <v>0</v>
      </c>
      <c r="D40" s="830">
        <f>VLOOKUP(A40,'2.CT1A'!$A$7:$D$238,4,FALSE)</f>
        <v>0</v>
      </c>
      <c r="E40" s="595">
        <f>SUMIF('16.Assets'!$A$6:$A$5000,A40,'16.Assets'!$H$6:$H$5000)</f>
        <v>0</v>
      </c>
      <c r="F40" s="595">
        <f>SUMIF('16.Assets'!$A$6:$A$5000,A40,'16.Assets'!$R$6:$R$5000)</f>
        <v>0</v>
      </c>
      <c r="G40" s="831"/>
      <c r="H40" s="831"/>
    </row>
    <row r="41" spans="1:8">
      <c r="A41" s="832">
        <v>39205</v>
      </c>
      <c r="B41" s="833" t="s">
        <v>679</v>
      </c>
      <c r="C41" s="830">
        <f>VLOOKUP(A41,'2.CT1A'!$A$7:$D$238,3,FALSE)</f>
        <v>0</v>
      </c>
      <c r="D41" s="830">
        <f>VLOOKUP(A41,'2.CT1A'!$A$7:$D$238,4,FALSE)</f>
        <v>0</v>
      </c>
      <c r="E41" s="595">
        <f>SUMIF('16.Assets'!$A$6:$A$5000,A41,'16.Assets'!$H$6:$H$5000)</f>
        <v>0</v>
      </c>
      <c r="F41" s="595">
        <f>SUMIF('16.Assets'!$A$6:$A$5000,A41,'16.Assets'!$R$6:$R$5000)</f>
        <v>0</v>
      </c>
      <c r="G41" s="831">
        <f>+C41-E41</f>
        <v>0</v>
      </c>
      <c r="H41" s="831">
        <f>+D41-F41</f>
        <v>0</v>
      </c>
    </row>
    <row r="42" spans="1:8">
      <c r="A42" s="832">
        <v>39206</v>
      </c>
      <c r="B42" s="833" t="s">
        <v>220</v>
      </c>
      <c r="C42" s="830">
        <f>VLOOKUP(A42,'2.CT1A'!$A$7:$D$238,3,FALSE)</f>
        <v>0</v>
      </c>
      <c r="D42" s="830">
        <f>VLOOKUP(A42,'2.CT1A'!$A$7:$D$238,4,FALSE)</f>
        <v>0</v>
      </c>
      <c r="E42" s="595">
        <f>SUMIF('16.Assets'!$A$6:$A$5000,A42,'16.Assets'!$H$6:$H$5000)</f>
        <v>0</v>
      </c>
      <c r="F42" s="595">
        <f>SUMIF('16.Assets'!$A$6:$A$5000,A42,'16.Assets'!$R$6:$R$5000)</f>
        <v>0</v>
      </c>
      <c r="G42" s="831"/>
      <c r="H42" s="831"/>
    </row>
    <row r="43" spans="1:8">
      <c r="A43" s="832">
        <v>39207</v>
      </c>
      <c r="B43" s="833" t="s">
        <v>225</v>
      </c>
      <c r="C43" s="830">
        <f>VLOOKUP(A43,'2.CT1A'!$A$7:$D$238,3,FALSE)</f>
        <v>0</v>
      </c>
      <c r="D43" s="830">
        <f>VLOOKUP(A43,'2.CT1A'!$A$7:$D$238,4,FALSE)</f>
        <v>0</v>
      </c>
      <c r="E43" s="595">
        <f>SUMIF('16.Assets'!$A$6:$A$5000,A43,'16.Assets'!$H$6:$H$5000)</f>
        <v>0</v>
      </c>
      <c r="F43" s="595">
        <f>SUMIF('16.Assets'!$A$6:$A$5000,A43,'16.Assets'!$R$6:$R$5000)</f>
        <v>0</v>
      </c>
      <c r="G43" s="831">
        <f>+C43-E43</f>
        <v>0</v>
      </c>
      <c r="H43" s="831">
        <f>+D43-F43</f>
        <v>0</v>
      </c>
    </row>
    <row r="44" spans="1:8">
      <c r="A44" s="832">
        <v>39208</v>
      </c>
      <c r="B44" s="833" t="s">
        <v>220</v>
      </c>
      <c r="C44" s="830">
        <f>VLOOKUP(A44,'2.CT1A'!$A$7:$D$238,3,FALSE)</f>
        <v>0</v>
      </c>
      <c r="D44" s="830">
        <f>VLOOKUP(A44,'2.CT1A'!$A$7:$D$238,4,FALSE)</f>
        <v>0</v>
      </c>
      <c r="E44" s="595">
        <f>SUMIF('16.Assets'!$A$6:$A$5000,A44,'16.Assets'!$H$6:$H$5000)</f>
        <v>0</v>
      </c>
      <c r="F44" s="595">
        <f>SUMIF('16.Assets'!$A$6:$A$5000,A44,'16.Assets'!$R$6:$R$5000)</f>
        <v>0</v>
      </c>
      <c r="G44" s="831"/>
      <c r="H44" s="831"/>
    </row>
    <row r="45" spans="1:8">
      <c r="A45" s="832">
        <v>39209</v>
      </c>
      <c r="B45" s="833" t="s">
        <v>227</v>
      </c>
      <c r="C45" s="830">
        <f>VLOOKUP(A45,'2.CT1A'!$A$7:$D$238,3,FALSE)</f>
        <v>0</v>
      </c>
      <c r="D45" s="830">
        <f>VLOOKUP(A45,'2.CT1A'!$A$7:$D$238,4,FALSE)</f>
        <v>0</v>
      </c>
      <c r="E45" s="595">
        <f>SUMIF('16.Assets'!$A$6:$A$5000,A45,'16.Assets'!$H$6:$H$5000)</f>
        <v>0</v>
      </c>
      <c r="F45" s="595">
        <f>SUMIF('16.Assets'!$A$6:$A$5000,A45,'16.Assets'!$R$6:$R$5000)</f>
        <v>0</v>
      </c>
      <c r="G45" s="831">
        <f ref="G45:H53" si="1" t="shared">+C45-E45</f>
        <v>0</v>
      </c>
      <c r="H45" s="831">
        <f si="1" t="shared"/>
        <v>0</v>
      </c>
    </row>
    <row r="46" spans="1:8">
      <c r="A46" s="832">
        <v>39210</v>
      </c>
      <c r="B46" s="833" t="s">
        <v>220</v>
      </c>
      <c r="C46" s="830">
        <f>VLOOKUP(A46,'2.CT1A'!$A$7:$D$238,3,FALSE)</f>
        <v>0</v>
      </c>
      <c r="D46" s="830">
        <f>VLOOKUP(A46,'2.CT1A'!$A$7:$D$238,4,FALSE)</f>
        <v>0</v>
      </c>
      <c r="E46" s="595">
        <f>SUMIF('16.Assets'!$A$6:$A$5000,A46,'16.Assets'!$H$6:$H$5000)</f>
        <v>0</v>
      </c>
      <c r="F46" s="595">
        <f>SUMIF('16.Assets'!$A$6:$A$5000,A46,'16.Assets'!$R$6:$R$5000)</f>
        <v>0</v>
      </c>
      <c r="G46" s="831">
        <f si="1" t="shared"/>
        <v>0</v>
      </c>
      <c r="H46" s="831">
        <f si="1" t="shared"/>
        <v>0</v>
      </c>
    </row>
    <row ht="24" r="47" spans="1:8">
      <c r="A47" s="832">
        <v>39211</v>
      </c>
      <c r="B47" s="833" t="s">
        <v>229</v>
      </c>
      <c r="C47" s="830">
        <f>VLOOKUP(A47,'2.CT1A'!$A$7:$D$238,3,FALSE)</f>
        <v>0</v>
      </c>
      <c r="D47" s="830">
        <f>VLOOKUP(A47,'2.CT1A'!$A$7:$D$238,4,FALSE)</f>
        <v>0</v>
      </c>
      <c r="E47" s="595">
        <f>SUMIF('16.Assets'!$A$6:$A$5000,A47,'16.Assets'!$H$6:$H$5000)</f>
        <v>0</v>
      </c>
      <c r="F47" s="595">
        <f>SUMIF('16.Assets'!$A$6:$A$5000,A47,'16.Assets'!$R$6:$R$5000)</f>
        <v>0</v>
      </c>
      <c r="G47" s="831">
        <f si="1" t="shared"/>
        <v>0</v>
      </c>
      <c r="H47" s="831">
        <f si="1" t="shared"/>
        <v>0</v>
      </c>
    </row>
    <row r="48" spans="1:8">
      <c r="A48" s="832">
        <v>39212</v>
      </c>
      <c r="B48" s="833" t="s">
        <v>220</v>
      </c>
      <c r="C48" s="830">
        <f>VLOOKUP(A48,'2.CT1A'!$A$7:$D$238,3,FALSE)</f>
        <v>0</v>
      </c>
      <c r="D48" s="830">
        <f>VLOOKUP(A48,'2.CT1A'!$A$7:$D$238,4,FALSE)</f>
        <v>0</v>
      </c>
      <c r="E48" s="595">
        <f>SUMIF('16.Assets'!$A$6:$A$5000,A48,'16.Assets'!$H$6:$H$5000)</f>
        <v>0</v>
      </c>
      <c r="F48" s="595">
        <f>SUMIF('16.Assets'!$A$6:$A$5000,A48,'16.Assets'!$R$6:$R$5000)</f>
        <v>0</v>
      </c>
      <c r="G48" s="831">
        <f si="1" t="shared"/>
        <v>0</v>
      </c>
      <c r="H48" s="831">
        <f si="1" t="shared"/>
        <v>0</v>
      </c>
    </row>
    <row r="49" spans="1:8">
      <c r="A49" s="832">
        <v>39213</v>
      </c>
      <c r="B49" s="833" t="s">
        <v>231</v>
      </c>
      <c r="C49" s="830">
        <f>VLOOKUP(A49,'2.CT1A'!$A$7:$D$238,3,FALSE)</f>
        <v>0</v>
      </c>
      <c r="D49" s="830">
        <f>VLOOKUP(A49,'2.CT1A'!$A$7:$D$238,4,FALSE)</f>
        <v>0</v>
      </c>
      <c r="E49" s="595">
        <f>SUMIF('16.Assets'!$A$6:$A$5000,A49,'16.Assets'!$H$6:$H$5000)</f>
        <v>0</v>
      </c>
      <c r="F49" s="595">
        <f>SUMIF('16.Assets'!$A$6:$A$5000,A49,'16.Assets'!$R$6:$R$5000)</f>
        <v>0</v>
      </c>
      <c r="G49" s="831">
        <f si="1" t="shared"/>
        <v>0</v>
      </c>
      <c r="H49" s="831">
        <f si="1" t="shared"/>
        <v>0</v>
      </c>
    </row>
    <row r="50" spans="1:8">
      <c r="A50" s="832">
        <v>39214</v>
      </c>
      <c r="B50" s="833" t="s">
        <v>233</v>
      </c>
      <c r="C50" s="830">
        <f>VLOOKUP(A50,'2.CT1A'!$A$7:$D$238,3,FALSE)</f>
        <v>0</v>
      </c>
      <c r="D50" s="830">
        <f>VLOOKUP(A50,'2.CT1A'!$A$7:$D$238,4,FALSE)</f>
        <v>0</v>
      </c>
      <c r="E50" s="595">
        <f>SUMIF('16.Assets'!$A$6:$A$5000,A50,'16.Assets'!$H$6:$H$5000)</f>
        <v>0</v>
      </c>
      <c r="F50" s="595">
        <f>SUMIF('16.Assets'!$A$6:$A$5000,A50,'16.Assets'!$R$6:$R$5000)</f>
        <v>0</v>
      </c>
      <c r="G50" s="831">
        <f si="1" t="shared"/>
        <v>0</v>
      </c>
      <c r="H50" s="831">
        <f si="1" t="shared"/>
        <v>0</v>
      </c>
    </row>
    <row r="51" spans="1:8">
      <c r="A51" s="832">
        <v>39215</v>
      </c>
      <c r="B51" s="833" t="s">
        <v>220</v>
      </c>
      <c r="C51" s="830">
        <f>VLOOKUP(A51,'2.CT1A'!$A$7:$D$238,3,FALSE)</f>
        <v>0</v>
      </c>
      <c r="D51" s="830">
        <f>VLOOKUP(A51,'2.CT1A'!$A$7:$D$238,4,FALSE)</f>
        <v>0</v>
      </c>
      <c r="E51" s="595">
        <f>SUMIF('16.Assets'!$A$6:$A$5000,A51,'16.Assets'!$H$6:$H$5000)</f>
        <v>0</v>
      </c>
      <c r="F51" s="595">
        <f>SUMIF('16.Assets'!$A$6:$A$5000,A51,'16.Assets'!$R$6:$R$5000)</f>
        <v>0</v>
      </c>
      <c r="G51" s="831">
        <f si="1" t="shared"/>
        <v>0</v>
      </c>
      <c r="H51" s="831">
        <f si="1" t="shared"/>
        <v>0</v>
      </c>
    </row>
    <row r="52" spans="1:8">
      <c r="A52" s="832">
        <v>39216</v>
      </c>
      <c r="B52" s="833" t="s">
        <v>235</v>
      </c>
      <c r="C52" s="830">
        <f>VLOOKUP(A52,'2.CT1A'!$A$7:$D$238,3,FALSE)</f>
        <v>0</v>
      </c>
      <c r="D52" s="830">
        <f>VLOOKUP(A52,'2.CT1A'!$A$7:$D$238,4,FALSE)</f>
        <v>0</v>
      </c>
      <c r="E52" s="595">
        <f>SUMIF('16.Assets'!$A$6:$A$5000,A52,'16.Assets'!$H$6:$H$5000)</f>
        <v>0</v>
      </c>
      <c r="F52" s="595">
        <f>SUMIF('16.Assets'!$A$6:$A$5000,A52,'16.Assets'!$R$6:$R$5000)</f>
        <v>0</v>
      </c>
      <c r="G52" s="831">
        <f si="1" t="shared"/>
        <v>0</v>
      </c>
      <c r="H52" s="831">
        <f si="1" t="shared"/>
        <v>0</v>
      </c>
    </row>
    <row r="53" spans="1:8">
      <c r="A53" s="832">
        <v>39217</v>
      </c>
      <c r="B53" s="833" t="s">
        <v>237</v>
      </c>
      <c r="C53" s="830">
        <f>VLOOKUP(A53,'2.CT1A'!$A$7:$D$238,3,FALSE)</f>
        <v>0</v>
      </c>
      <c r="D53" s="830">
        <f>VLOOKUP(A53,'2.CT1A'!$A$7:$D$238,4,FALSE)</f>
        <v>0</v>
      </c>
      <c r="E53" s="595">
        <f>SUMIF('16.Assets'!$A$6:$A$5000,A53,'16.Assets'!$H$6:$H$5000)</f>
        <v>0</v>
      </c>
      <c r="F53" s="595">
        <f>SUMIF('16.Assets'!$A$6:$A$5000,A53,'16.Assets'!$R$6:$R$5000)</f>
        <v>0</v>
      </c>
      <c r="G53" s="831">
        <f si="1" t="shared"/>
        <v>0</v>
      </c>
      <c r="H53" s="831">
        <f si="1" t="shared"/>
        <v>0</v>
      </c>
    </row>
    <row r="54" spans="1:8">
      <c r="A54" s="828">
        <v>393</v>
      </c>
      <c r="B54" s="829" t="s">
        <v>238</v>
      </c>
      <c r="C54" s="830">
        <f>SUM(C55:C58)</f>
        <v>0</v>
      </c>
      <c r="D54" s="830">
        <f>SUM(D55:D58)</f>
        <v>0</v>
      </c>
      <c r="E54" s="595">
        <f>SUMIF('16.Assets'!$A$6:$A$5000,A54,'16.Assets'!$H$6:$H$5000)</f>
        <v>0</v>
      </c>
      <c r="F54" s="595">
        <f>SUMIF('16.Assets'!$A$6:$A$5000,A54,'16.Assets'!$R$6:$R$5000)</f>
        <v>0</v>
      </c>
      <c r="G54" s="831"/>
      <c r="H54" s="831">
        <f>+D54-F54</f>
        <v>0</v>
      </c>
    </row>
    <row r="55" spans="1:8">
      <c r="A55" s="832">
        <v>39301</v>
      </c>
      <c r="B55" s="833" t="s">
        <v>240</v>
      </c>
      <c r="C55" s="830">
        <f>VLOOKUP(A55,'2.CT1A'!$A$7:$D$238,3,FALSE)</f>
        <v>0</v>
      </c>
      <c r="D55" s="830">
        <f>VLOOKUP(A55,'2.CT1A'!$A$7:$D$238,4,FALSE)</f>
        <v>0</v>
      </c>
      <c r="E55" s="595">
        <f>SUMIF('16.Assets'!$A$6:$A$5000,A55,'16.Assets'!$H$6:$H$5000)</f>
        <v>0</v>
      </c>
      <c r="F55" s="595">
        <f>SUMIF('16.Assets'!$A$6:$A$5000,A55,'16.Assets'!$R$6:$R$5000)</f>
        <v>0</v>
      </c>
      <c r="G55" s="831">
        <f>+C55-E55</f>
        <v>0</v>
      </c>
      <c r="H55" s="831">
        <f>+D55-F55</f>
        <v>0</v>
      </c>
    </row>
    <row r="56" spans="1:8">
      <c r="A56" s="832">
        <v>39302</v>
      </c>
      <c r="B56" s="833" t="s">
        <v>220</v>
      </c>
      <c r="C56" s="830">
        <f>VLOOKUP(A56,'2.CT1A'!$A$7:$D$238,3,FALSE)</f>
        <v>0</v>
      </c>
      <c r="D56" s="830">
        <f>VLOOKUP(A56,'2.CT1A'!$A$7:$D$238,4,FALSE)</f>
        <v>0</v>
      </c>
      <c r="E56" s="595">
        <f>SUMIF('16.Assets'!$A$6:$A$5000,A56,'16.Assets'!$H$6:$H$5000)</f>
        <v>0</v>
      </c>
      <c r="F56" s="595">
        <f>SUMIF('16.Assets'!$A$6:$A$5000,A56,'16.Assets'!$R$6:$R$5000)</f>
        <v>0</v>
      </c>
      <c r="G56" s="831"/>
      <c r="H56" s="831"/>
    </row>
    <row r="57" spans="1:8">
      <c r="A57" s="832">
        <v>39303</v>
      </c>
      <c r="B57" s="833" t="s">
        <v>242</v>
      </c>
      <c r="C57" s="830">
        <f>VLOOKUP(A57,'2.CT1A'!$A$7:$D$238,3,FALSE)</f>
        <v>0</v>
      </c>
      <c r="D57" s="830">
        <f>VLOOKUP(A57,'2.CT1A'!$A$7:$D$238,4,FALSE)</f>
        <v>0</v>
      </c>
      <c r="E57" s="595">
        <f>SUMIF('16.Assets'!$A$6:$A$5000,A57,'16.Assets'!$H$6:$H$5000)</f>
        <v>0</v>
      </c>
      <c r="F57" s="595">
        <f>SUMIF('16.Assets'!$A$6:$A$5000,A57,'16.Assets'!$R$6:$R$5000)</f>
        <v>0</v>
      </c>
      <c r="G57" s="831">
        <f ref="G57:H63" si="2" t="shared">+C57-E57</f>
        <v>0</v>
      </c>
      <c r="H57" s="831">
        <f si="2" t="shared"/>
        <v>0</v>
      </c>
    </row>
    <row r="58" spans="1:8">
      <c r="A58" s="832">
        <v>39304</v>
      </c>
      <c r="B58" s="833" t="s">
        <v>220</v>
      </c>
      <c r="C58" s="830">
        <f>VLOOKUP(A58,'2.CT1A'!$A$7:$D$238,3,FALSE)</f>
        <v>0</v>
      </c>
      <c r="D58" s="830">
        <f>VLOOKUP(A58,'2.CT1A'!$A$7:$D$238,4,FALSE)</f>
        <v>0</v>
      </c>
      <c r="E58" s="595">
        <f>SUMIF('16.Assets'!$A$6:$A$5000,A58,'16.Assets'!$H$6:$H$5000)</f>
        <v>0</v>
      </c>
      <c r="F58" s="595">
        <f>SUMIF('16.Assets'!$A$6:$A$5000,A58,'16.Assets'!$R$6:$R$5000)</f>
        <v>0</v>
      </c>
      <c r="G58" s="831">
        <f si="2" t="shared"/>
        <v>0</v>
      </c>
      <c r="H58" s="831">
        <f si="2" t="shared"/>
        <v>0</v>
      </c>
    </row>
    <row r="59" spans="1:8">
      <c r="A59" s="828">
        <v>394</v>
      </c>
      <c r="B59" s="834" t="s">
        <v>693</v>
      </c>
      <c r="C59" s="830">
        <f>SUM(C60:C64)</f>
        <v>0</v>
      </c>
      <c r="D59" s="830">
        <f>SUM(D60:D64)</f>
        <v>0</v>
      </c>
      <c r="E59" s="595">
        <f>SUMIF('16.Assets'!$A$6:$A$5000,A59,'16.Assets'!$H$6:$H$5000)</f>
        <v>0</v>
      </c>
      <c r="F59" s="595">
        <f>SUMIF('16.Assets'!$A$6:$A$5000,A59,'16.Assets'!$R$6:$R$5000)</f>
        <v>0</v>
      </c>
      <c r="G59" s="831">
        <f si="2" t="shared"/>
        <v>0</v>
      </c>
      <c r="H59" s="831">
        <f si="2" t="shared"/>
        <v>0</v>
      </c>
    </row>
    <row r="60" spans="1:8">
      <c r="A60" s="832">
        <v>39401</v>
      </c>
      <c r="B60" s="835" t="s">
        <v>694</v>
      </c>
      <c r="C60" s="830">
        <f>VLOOKUP(A60,'2.CT1A'!$A$7:$D$238,3,FALSE)</f>
        <v>0</v>
      </c>
      <c r="D60" s="830">
        <f>VLOOKUP(A60,'2.CT1A'!$A$7:$D$238,4,FALSE)</f>
        <v>0</v>
      </c>
      <c r="E60" s="595">
        <f>SUMIF('16.Assets'!$A$6:$A$5000,A60,'16.Assets'!$H$6:$H$5000)</f>
        <v>0</v>
      </c>
      <c r="F60" s="595">
        <f>SUMIF('16.Assets'!$A$6:$A$5000,A60,'16.Assets'!$R$6:$R$5000)</f>
        <v>0</v>
      </c>
      <c r="G60" s="831">
        <f si="2" t="shared"/>
        <v>0</v>
      </c>
      <c r="H60" s="831">
        <f si="2" t="shared"/>
        <v>0</v>
      </c>
    </row>
    <row r="61" spans="1:8">
      <c r="A61" s="832">
        <v>39402</v>
      </c>
      <c r="B61" s="835" t="s">
        <v>695</v>
      </c>
      <c r="C61" s="830">
        <f>VLOOKUP(A61,'2.CT1A'!$A$7:$D$238,3,FALSE)</f>
        <v>0</v>
      </c>
      <c r="D61" s="830">
        <f>VLOOKUP(A61,'2.CT1A'!$A$7:$D$238,4,FALSE)</f>
        <v>0</v>
      </c>
      <c r="E61" s="595">
        <f>SUMIF('16.Assets'!$A$6:$A$5000,A61,'16.Assets'!$H$6:$H$5000)</f>
        <v>0</v>
      </c>
      <c r="F61" s="595">
        <f>SUMIF('16.Assets'!$A$6:$A$5000,A61,'16.Assets'!$R$6:$R$5000)</f>
        <v>0</v>
      </c>
      <c r="G61" s="831">
        <f si="2" t="shared"/>
        <v>0</v>
      </c>
      <c r="H61" s="831">
        <f si="2" t="shared"/>
        <v>0</v>
      </c>
    </row>
    <row r="62" spans="1:8">
      <c r="A62" s="832">
        <v>39403</v>
      </c>
      <c r="B62" s="835" t="s">
        <v>696</v>
      </c>
      <c r="C62" s="830">
        <f>VLOOKUP(A62,'2.CT1A'!$A$7:$D$238,3,FALSE)</f>
        <v>0</v>
      </c>
      <c r="D62" s="830">
        <f>VLOOKUP(A62,'2.CT1A'!$A$7:$D$238,4,FALSE)</f>
        <v>0</v>
      </c>
      <c r="E62" s="595">
        <f>SUMIF('16.Assets'!$A$6:$A$5000,A62,'16.Assets'!$H$6:$H$5000)</f>
        <v>0</v>
      </c>
      <c r="F62" s="595">
        <f>SUMIF('16.Assets'!$A$6:$A$5000,A62,'16.Assets'!$R$6:$R$5000)</f>
        <v>0</v>
      </c>
      <c r="G62" s="831">
        <f si="2" t="shared"/>
        <v>0</v>
      </c>
      <c r="H62" s="831">
        <f si="2" t="shared"/>
        <v>0</v>
      </c>
    </row>
    <row customHeight="1" ht="16.5" r="63" spans="1:8">
      <c r="A63" s="832">
        <v>39404</v>
      </c>
      <c r="B63" s="835" t="s">
        <v>1293</v>
      </c>
      <c r="C63" s="830">
        <f>VLOOKUP(A63,'2.CT1A'!$A$7:$D$238,3,FALSE)</f>
        <v>0</v>
      </c>
      <c r="D63" s="830">
        <f>VLOOKUP(A63,'2.CT1A'!$A$7:$D$238,4,FALSE)</f>
        <v>0</v>
      </c>
      <c r="E63" s="595">
        <f>SUMIF('16.Assets'!$A$6:$A$5000,A63,'16.Assets'!$H$6:$H$5000)</f>
        <v>0</v>
      </c>
      <c r="F63" s="595">
        <f>SUMIF('16.Assets'!$A$6:$A$5000,A63,'16.Assets'!$R$6:$R$5000)</f>
        <v>0</v>
      </c>
      <c r="G63" s="831">
        <f si="2" t="shared"/>
        <v>0</v>
      </c>
      <c r="H63" s="831">
        <f si="2" t="shared"/>
        <v>0</v>
      </c>
    </row>
    <row r="64" spans="1:8">
      <c r="A64" s="832">
        <v>39405</v>
      </c>
      <c r="B64" s="835" t="s">
        <v>698</v>
      </c>
      <c r="C64" s="830">
        <f>VLOOKUP(A64,'2.CT1A'!$A$7:$D$238,3,FALSE)</f>
        <v>0</v>
      </c>
      <c r="D64" s="830">
        <f>VLOOKUP(A64,'2.CT1A'!$A$7:$D$238,4,FALSE)</f>
        <v>0</v>
      </c>
    </row>
    <row r="65" spans="1:4">
      <c r="A65" s="836"/>
      <c r="B65" s="837"/>
      <c r="C65" s="838"/>
      <c r="D65" s="838"/>
    </row>
    <row r="66" spans="1:4">
      <c r="A66" s="836"/>
      <c r="B66" s="837"/>
      <c r="C66" s="838"/>
      <c r="D66" s="838"/>
    </row>
    <row r="67" spans="1:4">
      <c r="A67" s="836"/>
      <c r="B67" s="837"/>
      <c r="C67" s="838"/>
      <c r="D67" s="838"/>
    </row>
    <row r="68" spans="1:4">
      <c r="A68" s="836"/>
      <c r="B68" s="837"/>
      <c r="C68" s="838"/>
      <c r="D68" s="838"/>
    </row>
    <row r="69" spans="1:4">
      <c r="A69" s="836"/>
      <c r="B69" s="837"/>
      <c r="C69" s="838"/>
      <c r="D69" s="838"/>
    </row>
    <row r="70" spans="1:4">
      <c r="A70" s="836"/>
      <c r="B70" s="837"/>
      <c r="C70" s="838"/>
      <c r="D70" s="838"/>
    </row>
    <row r="71" spans="1:4">
      <c r="A71" s="836"/>
      <c r="B71" s="837"/>
      <c r="C71" s="838"/>
      <c r="D71" s="838"/>
    </row>
    <row r="72" spans="1:4">
      <c r="A72" s="836"/>
      <c r="B72" s="837"/>
      <c r="C72" s="838"/>
      <c r="D72" s="838"/>
    </row>
    <row r="73" spans="1:4">
      <c r="A73" s="836"/>
      <c r="B73" s="837"/>
      <c r="C73" s="838"/>
      <c r="D73" s="838"/>
    </row>
    <row r="74" spans="1:4">
      <c r="A74" s="836"/>
      <c r="B74" s="837"/>
      <c r="C74" s="838"/>
      <c r="D74" s="838"/>
    </row>
    <row r="75" spans="1:4">
      <c r="A75" s="836"/>
      <c r="B75" s="837"/>
      <c r="C75" s="838"/>
      <c r="D75" s="838"/>
    </row>
    <row r="76" spans="1:4">
      <c r="A76" s="836"/>
      <c r="B76" s="837"/>
      <c r="C76" s="838"/>
      <c r="D76" s="838"/>
    </row>
    <row r="77" spans="1:4">
      <c r="A77" s="836"/>
      <c r="B77" s="837"/>
      <c r="C77" s="838"/>
      <c r="D77" s="838"/>
    </row>
    <row r="78" spans="1:4">
      <c r="A78" s="836"/>
      <c r="B78" s="837"/>
      <c r="C78" s="838"/>
      <c r="D78" s="838"/>
    </row>
    <row r="79" spans="1:4">
      <c r="A79" s="836"/>
      <c r="B79" s="837"/>
      <c r="C79" s="838"/>
      <c r="D79" s="838"/>
    </row>
    <row r="80" spans="1:4">
      <c r="A80" s="836"/>
      <c r="B80" s="837"/>
      <c r="C80" s="838"/>
      <c r="D80" s="838"/>
    </row>
    <row r="81" spans="1:4">
      <c r="A81" s="836"/>
      <c r="B81" s="837"/>
      <c r="C81" s="838"/>
      <c r="D81" s="838"/>
    </row>
    <row r="82" spans="1:4">
      <c r="A82" s="836"/>
      <c r="B82" s="837"/>
      <c r="C82" s="838"/>
      <c r="D82" s="838"/>
    </row>
    <row r="83" spans="1:4">
      <c r="A83" s="836"/>
      <c r="B83" s="837"/>
      <c r="C83" s="838"/>
      <c r="D83" s="838"/>
    </row>
    <row r="84" spans="1:4">
      <c r="A84" s="836"/>
      <c r="B84" s="837"/>
      <c r="C84" s="838"/>
      <c r="D84" s="838"/>
    </row>
    <row r="85" spans="1:4">
      <c r="A85" s="836"/>
      <c r="B85" s="837"/>
      <c r="C85" s="838"/>
      <c r="D85" s="838"/>
    </row>
    <row r="86" spans="1:4">
      <c r="A86" s="836"/>
      <c r="B86" s="837"/>
      <c r="C86" s="838"/>
      <c r="D86" s="838"/>
    </row>
    <row r="87" spans="1:4">
      <c r="A87" s="836"/>
      <c r="B87" s="837"/>
      <c r="C87" s="838"/>
      <c r="D87" s="838"/>
    </row>
    <row r="88" spans="1:4">
      <c r="A88" s="836"/>
      <c r="B88" s="837"/>
      <c r="C88" s="838"/>
      <c r="D88" s="838"/>
    </row>
    <row r="89" spans="1:4">
      <c r="A89" s="836"/>
      <c r="B89" s="837"/>
      <c r="C89" s="838"/>
      <c r="D89" s="838"/>
    </row>
    <row r="90" spans="1:4">
      <c r="A90" s="836"/>
      <c r="B90" s="837"/>
      <c r="C90" s="838"/>
      <c r="D90" s="838"/>
    </row>
    <row r="91" spans="1:4">
      <c r="A91" s="836"/>
      <c r="B91" s="837"/>
      <c r="C91" s="838"/>
      <c r="D91" s="838"/>
    </row>
    <row r="92" spans="1:4">
      <c r="A92" s="836"/>
      <c r="B92" s="837"/>
      <c r="C92" s="838"/>
      <c r="D92" s="838"/>
    </row>
    <row r="93" spans="1:4">
      <c r="A93" s="836"/>
      <c r="B93" s="837"/>
      <c r="C93" s="838"/>
      <c r="D93" s="838"/>
    </row>
    <row r="94" spans="1:4">
      <c r="A94" s="836"/>
      <c r="B94" s="837"/>
      <c r="C94" s="838"/>
      <c r="D94" s="838"/>
    </row>
    <row r="95" spans="1:4">
      <c r="A95" s="836"/>
      <c r="B95" s="837"/>
      <c r="C95" s="838"/>
      <c r="D95" s="838"/>
    </row>
    <row r="96" spans="1:4">
      <c r="A96" s="836"/>
      <c r="B96" s="837"/>
      <c r="C96" s="838"/>
      <c r="D96" s="838"/>
    </row>
    <row r="97" spans="1:4">
      <c r="A97" s="836"/>
      <c r="B97" s="837"/>
      <c r="C97" s="838"/>
      <c r="D97" s="838"/>
    </row>
    <row r="98" spans="1:4">
      <c r="A98" s="836"/>
      <c r="B98" s="837"/>
      <c r="C98" s="838"/>
      <c r="D98" s="838"/>
    </row>
    <row r="99" spans="1:4">
      <c r="A99" s="836"/>
      <c r="B99" s="837"/>
      <c r="C99" s="838"/>
      <c r="D99" s="838"/>
    </row>
    <row r="100" spans="1:4">
      <c r="A100" s="836"/>
      <c r="B100" s="837"/>
      <c r="C100" s="838"/>
      <c r="D100" s="838"/>
    </row>
    <row r="101" spans="1:4">
      <c r="A101" s="836"/>
      <c r="B101" s="837"/>
      <c r="C101" s="838"/>
      <c r="D101" s="838"/>
    </row>
    <row r="102" spans="1:4">
      <c r="A102" s="836"/>
      <c r="B102" s="837"/>
      <c r="C102" s="838"/>
      <c r="D102" s="838"/>
    </row>
    <row r="103" spans="1:4">
      <c r="A103" s="836"/>
      <c r="B103" s="837"/>
      <c r="C103" s="838"/>
      <c r="D103" s="838"/>
    </row>
    <row r="104" spans="1:4">
      <c r="A104" s="836"/>
      <c r="B104" s="837"/>
      <c r="C104" s="838"/>
      <c r="D104" s="838"/>
    </row>
    <row r="105" spans="1:4">
      <c r="A105" s="836"/>
      <c r="B105" s="837"/>
      <c r="C105" s="838"/>
      <c r="D105" s="838"/>
    </row>
    <row r="106" spans="1:4">
      <c r="A106" s="836"/>
      <c r="B106" s="837"/>
      <c r="C106" s="838"/>
      <c r="D106" s="838"/>
    </row>
    <row r="107" spans="1:4">
      <c r="A107" s="836"/>
      <c r="B107" s="837"/>
      <c r="C107" s="838"/>
      <c r="D107" s="838"/>
    </row>
    <row r="108" spans="1:4">
      <c r="A108" s="836"/>
      <c r="B108" s="837"/>
      <c r="C108" s="838"/>
      <c r="D108" s="838"/>
    </row>
    <row r="109" spans="1:4">
      <c r="A109" s="836"/>
      <c r="B109" s="837"/>
      <c r="C109" s="838"/>
      <c r="D109" s="838"/>
    </row>
    <row r="110" spans="1:4">
      <c r="A110" s="836"/>
      <c r="B110" s="837"/>
      <c r="C110" s="838"/>
      <c r="D110" s="838"/>
    </row>
    <row r="111" spans="1:4">
      <c r="A111" s="836"/>
      <c r="B111" s="837"/>
      <c r="C111" s="838"/>
      <c r="D111" s="838"/>
    </row>
    <row r="112" spans="1:4">
      <c r="A112" s="836"/>
      <c r="B112" s="837"/>
      <c r="C112" s="838"/>
      <c r="D112" s="838"/>
    </row>
    <row r="113" spans="1:4">
      <c r="A113" s="836"/>
      <c r="B113" s="837"/>
      <c r="C113" s="838"/>
      <c r="D113" s="838"/>
    </row>
    <row r="114" spans="1:4">
      <c r="A114" s="836"/>
      <c r="B114" s="837"/>
      <c r="C114" s="838"/>
      <c r="D114" s="838"/>
    </row>
    <row r="115" spans="1:4">
      <c r="A115" s="836"/>
      <c r="B115" s="837"/>
      <c r="C115" s="838"/>
      <c r="D115" s="838"/>
    </row>
    <row r="116" spans="1:4">
      <c r="A116" s="836"/>
      <c r="B116" s="837"/>
      <c r="C116" s="838"/>
      <c r="D116" s="838"/>
    </row>
  </sheetData>
  <mergeCells count="7">
    <mergeCell ref="G6:H6"/>
    <mergeCell ref="A3:D3"/>
    <mergeCell ref="A6:A7"/>
    <mergeCell ref="B6:B7"/>
    <mergeCell ref="C6:C7"/>
    <mergeCell ref="D6:D7"/>
    <mergeCell ref="E6:F6"/>
  </mergeCells>
  <printOptions horizontalCentered="1"/>
  <pageMargins bottom="0.75" footer="0.3" header="0.3" left="0.7" right="0.2" top="0.75"/>
  <pageSetup orientation="landscape" paperSize="9" r:id="rId1" scale="9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L112"/>
  <sheetViews>
    <sheetView topLeftCell="A61" workbookViewId="0" zoomScale="85" zoomScaleNormal="85"/>
  </sheetViews>
  <sheetFormatPr defaultRowHeight="12.75"/>
  <cols>
    <col min="1" max="1" customWidth="true" style="20" width="8.28515625" collapsed="true"/>
    <col min="2" max="2" customWidth="true" style="20" width="39.85546875" collapsed="true"/>
    <col min="3" max="3" customWidth="true" style="20" width="20.140625" collapsed="true"/>
    <col min="4" max="4" customWidth="true" style="20" width="12.42578125" collapsed="true"/>
    <col min="5" max="5" customWidth="true" style="20" width="18.140625" collapsed="true"/>
    <col min="6" max="6" customWidth="true" style="20" width="10.85546875" collapsed="true"/>
    <col min="7" max="7" customWidth="true" style="20" width="20.0" collapsed="true"/>
    <col min="8" max="8" customWidth="true" style="13" width="10.42578125" collapsed="true"/>
    <col min="9" max="9" customWidth="true" style="13" width="16.42578125" collapsed="true"/>
    <col min="10" max="10" customWidth="true" style="13" width="12.42578125" collapsed="true"/>
    <col min="11" max="11" customWidth="true" style="13" width="14.7109375" collapsed="true"/>
    <col min="12" max="12" customWidth="true" style="13" width="9.85546875" collapsed="true"/>
    <col min="13" max="16384" style="13" width="9.140625" collapsed="true"/>
  </cols>
  <sheetData>
    <row r="1" spans="1:12">
      <c r="A1" s="13"/>
      <c r="B1" s="13"/>
      <c r="C1" s="15"/>
      <c r="D1" s="15"/>
      <c r="E1" s="15"/>
      <c r="F1" s="15"/>
      <c r="G1" s="15"/>
      <c r="H1" s="14"/>
      <c r="I1" s="323"/>
      <c r="J1" s="15"/>
      <c r="K1" s="14"/>
      <c r="L1" s="323" t="s">
        <v>1438</v>
      </c>
    </row>
    <row r="2" spans="1:12">
      <c r="A2" s="13"/>
      <c r="B2" s="669" t="s">
        <v>1436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</row>
    <row r="3" spans="1:12">
      <c r="A3" s="13"/>
      <c r="B3" s="679" t="str">
        <f>"Байгууллагын нэр: "&amp;ЧХ!C7</f>
        <v xml:space="preserve">Байгууллагын нэр: </v>
      </c>
      <c r="C3" s="679"/>
      <c r="D3" s="679"/>
      <c r="E3" s="327"/>
      <c r="F3" s="327"/>
      <c r="G3" s="327"/>
      <c r="H3" s="14"/>
      <c r="I3" s="323"/>
      <c r="J3" s="327"/>
      <c r="K3" s="14"/>
      <c r="L3" s="323"/>
    </row>
    <row r="4" spans="1:12">
      <c r="A4" s="13"/>
      <c r="B4" s="330" t="str">
        <f>"Тайлант он: "&amp;ЧХ!$C$8</f>
        <v xml:space="preserve">Тайлант он: </v>
      </c>
      <c r="D4" s="13"/>
      <c r="E4" s="13"/>
      <c r="F4" s="13"/>
      <c r="G4" s="13"/>
    </row>
    <row r="5" spans="1:12">
      <c r="A5" s="13"/>
      <c r="B5" s="328"/>
      <c r="C5" s="13"/>
      <c r="D5" s="13"/>
      <c r="E5" s="13"/>
      <c r="F5" s="13"/>
      <c r="G5" s="13"/>
      <c r="L5" s="329" t="s">
        <v>1430</v>
      </c>
    </row>
    <row r="6" spans="1:12">
      <c r="A6" s="670" t="s">
        <v>1429</v>
      </c>
      <c r="B6" s="671" t="s">
        <v>12</v>
      </c>
      <c r="C6" s="675" t="s">
        <v>66</v>
      </c>
      <c r="D6" s="676"/>
      <c r="E6" s="672" t="s">
        <v>1215</v>
      </c>
      <c r="F6" s="673"/>
      <c r="G6" s="673"/>
      <c r="H6" s="674"/>
      <c r="I6" s="672" t="s">
        <v>1437</v>
      </c>
      <c r="J6" s="673"/>
      <c r="K6" s="673"/>
      <c r="L6" s="674"/>
    </row>
    <row r="7" spans="1:12">
      <c r="A7" s="670"/>
      <c r="B7" s="671"/>
      <c r="C7" s="677"/>
      <c r="D7" s="678"/>
      <c r="E7" s="672" t="s">
        <v>1253</v>
      </c>
      <c r="F7" s="674"/>
      <c r="G7" s="672" t="s">
        <v>1432</v>
      </c>
      <c r="H7" s="674"/>
      <c r="I7" s="672" t="s">
        <v>1433</v>
      </c>
      <c r="J7" s="673"/>
      <c r="K7" s="673" t="s">
        <v>1254</v>
      </c>
      <c r="L7" s="674"/>
    </row>
    <row ht="25.5" r="8" spans="1:12">
      <c r="A8" s="670"/>
      <c r="B8" s="671"/>
      <c r="C8" s="322" t="s">
        <v>1255</v>
      </c>
      <c r="D8" s="322" t="s">
        <v>1263</v>
      </c>
      <c r="E8" s="322" t="s">
        <v>1255</v>
      </c>
      <c r="F8" s="322" t="s">
        <v>1263</v>
      </c>
      <c r="G8" s="322" t="s">
        <v>1255</v>
      </c>
      <c r="H8" s="322" t="s">
        <v>1263</v>
      </c>
      <c r="I8" s="322" t="s">
        <v>1255</v>
      </c>
      <c r="J8" s="322" t="s">
        <v>1265</v>
      </c>
      <c r="K8" s="322" t="s">
        <v>1255</v>
      </c>
      <c r="L8" s="322" t="s">
        <v>1265</v>
      </c>
    </row>
    <row customHeight="1" ht="17.25" r="9" spans="1:12">
      <c r="A9" s="19">
        <v>2</v>
      </c>
      <c r="B9" s="19" t="str">
        <f>+'20.TGT1'!D9</f>
        <v>НИЙТ ЗАРЛАГА БА ЦЭВЭР ЗЭЭЛИЙН ДҮН</v>
      </c>
      <c r="C9" s="17">
        <f>+'20.TGT1'!$F$9+0.0000001</f>
        <v>9.9999999999999995E-8</v>
      </c>
      <c r="D9" s="17">
        <f ref="D9:D40" si="0" t="shared">+C9/$C$9*100</f>
        <v>100</v>
      </c>
      <c r="E9" s="580">
        <f>+'20.TGT1'!G9+0.0000001</f>
        <v>9.9999999999999995E-8</v>
      </c>
      <c r="F9" s="17">
        <f>+E9/$E$9*100</f>
        <v>100</v>
      </c>
      <c r="G9" s="580">
        <f>+'20.TGT1'!H9+0.0000001</f>
        <v>9.9999999999999995E-8</v>
      </c>
      <c r="H9" s="17">
        <f>+G9/$G$9*100</f>
        <v>100</v>
      </c>
      <c r="I9" s="18">
        <f>C9-E9</f>
        <v>0</v>
      </c>
      <c r="J9" s="18">
        <f>D9-F9</f>
        <v>0</v>
      </c>
      <c r="K9" s="18">
        <f>E9-G9</f>
        <v>0</v>
      </c>
      <c r="L9" s="18">
        <f ref="L9:L72" si="1" t="shared">F9-H9</f>
        <v>0</v>
      </c>
    </row>
    <row customHeight="1" ht="11.25" r="10" spans="1:12">
      <c r="A10" s="19">
        <f>+'20.TGT1'!C10</f>
        <v>21</v>
      </c>
      <c r="B10" s="19" t="str">
        <f>+'20.TGT1'!D10</f>
        <v xml:space="preserve">   УРСГАЛ ЗАРДАЛ </v>
      </c>
      <c r="C10" s="17">
        <f>+'20.TGT1'!$F$10</f>
        <v>0</v>
      </c>
      <c r="D10" s="17">
        <f si="0" t="shared"/>
        <v>0</v>
      </c>
      <c r="E10" s="17">
        <f>+'20.TGT1'!G10</f>
        <v>0</v>
      </c>
      <c r="F10" s="17">
        <f ref="F10:F73" si="2" t="shared">+E10/$E$9*100</f>
        <v>0</v>
      </c>
      <c r="G10" s="17">
        <f>+'20.TGT1'!H10</f>
        <v>0</v>
      </c>
      <c r="H10" s="17">
        <f ref="H10:H73" si="3" t="shared">+G10/$G$9*100</f>
        <v>0</v>
      </c>
      <c r="I10" s="18">
        <f ref="I10:I41" si="4" t="shared">C10-E10</f>
        <v>0</v>
      </c>
      <c r="J10" s="18">
        <f ref="J10:L73" si="5" t="shared">D10-F10</f>
        <v>0</v>
      </c>
      <c r="K10" s="18">
        <f si="5" t="shared"/>
        <v>0</v>
      </c>
      <c r="L10" s="18">
        <f si="1" t="shared"/>
        <v>0</v>
      </c>
    </row>
    <row customHeight="1" ht="12.75" r="11" spans="1:12">
      <c r="A11" s="19">
        <f>+'20.TGT1'!C11</f>
        <v>210</v>
      </c>
      <c r="B11" s="19" t="str">
        <f>+'20.TGT1'!D11</f>
        <v xml:space="preserve">      БАРАА, АЖИЛ ҮЙЛЧИЛГЭЭНИЙ ЗАРДАЛ</v>
      </c>
      <c r="C11" s="17">
        <f>+'20.TGT1'!$F$11</f>
        <v>0</v>
      </c>
      <c r="D11" s="17">
        <f si="0" t="shared"/>
        <v>0</v>
      </c>
      <c r="E11" s="17">
        <f>+'20.TGT1'!G11</f>
        <v>0</v>
      </c>
      <c r="F11" s="17">
        <f si="2" t="shared"/>
        <v>0</v>
      </c>
      <c r="G11" s="17">
        <f>+'20.TGT1'!H11</f>
        <v>0</v>
      </c>
      <c r="H11" s="17">
        <f si="3" t="shared"/>
        <v>0</v>
      </c>
      <c r="I11" s="18">
        <f si="4" t="shared"/>
        <v>0</v>
      </c>
      <c r="J11" s="18">
        <f si="5" t="shared"/>
        <v>0</v>
      </c>
      <c r="K11" s="18">
        <f si="5" t="shared"/>
        <v>0</v>
      </c>
      <c r="L11" s="18">
        <f si="1" t="shared"/>
        <v>0</v>
      </c>
    </row>
    <row r="12" spans="1:12">
      <c r="A12" s="19">
        <f>+'20.TGT1'!C12</f>
        <v>2101</v>
      </c>
      <c r="B12" s="19" t="str">
        <f>+'20.TGT1'!D12</f>
        <v xml:space="preserve">         Цалин хөлс болон нэмэгдэл урамшил</v>
      </c>
      <c r="C12" s="17">
        <f>+'20.TGT1'!$F$12</f>
        <v>0</v>
      </c>
      <c r="D12" s="17">
        <f si="0" t="shared"/>
        <v>0</v>
      </c>
      <c r="E12" s="17">
        <f>+'20.TGT1'!G12</f>
        <v>0</v>
      </c>
      <c r="F12" s="17">
        <f si="2" t="shared"/>
        <v>0</v>
      </c>
      <c r="G12" s="17">
        <f>+'20.TGT1'!H12</f>
        <v>0</v>
      </c>
      <c r="H12" s="17">
        <f si="3" t="shared"/>
        <v>0</v>
      </c>
      <c r="I12" s="18">
        <f si="4" t="shared"/>
        <v>0</v>
      </c>
      <c r="J12" s="18">
        <f si="5" t="shared"/>
        <v>0</v>
      </c>
      <c r="K12" s="18">
        <f si="5" t="shared"/>
        <v>0</v>
      </c>
      <c r="L12" s="18">
        <f si="1" t="shared"/>
        <v>0</v>
      </c>
    </row>
    <row customHeight="1" ht="12.75" r="13" spans="1:12">
      <c r="A13" s="19">
        <f>+'20.TGT1'!C13</f>
        <v>210101</v>
      </c>
      <c r="B13" s="19" t="str">
        <f>+'20.TGT1'!D13</f>
        <v xml:space="preserve">               Үндсэн цалин </v>
      </c>
      <c r="C13" s="17">
        <f>+'20.TGT1'!$F$13</f>
        <v>0</v>
      </c>
      <c r="D13" s="17">
        <f si="0" t="shared"/>
        <v>0</v>
      </c>
      <c r="E13" s="17">
        <f>+'20.TGT1'!G13</f>
        <v>0</v>
      </c>
      <c r="F13" s="17">
        <f si="2" t="shared"/>
        <v>0</v>
      </c>
      <c r="G13" s="17">
        <f>+'20.TGT1'!H13</f>
        <v>0</v>
      </c>
      <c r="H13" s="17">
        <f si="3" t="shared"/>
        <v>0</v>
      </c>
      <c r="I13" s="18">
        <f si="4" t="shared"/>
        <v>0</v>
      </c>
      <c r="J13" s="18">
        <f si="5" t="shared"/>
        <v>0</v>
      </c>
      <c r="K13" s="18">
        <f si="5" t="shared"/>
        <v>0</v>
      </c>
      <c r="L13" s="18">
        <f si="1" t="shared"/>
        <v>0</v>
      </c>
    </row>
    <row customHeight="1" ht="12.75" r="14" spans="1:12">
      <c r="A14" s="19">
        <f>+'20.TGT1'!C14</f>
        <v>210102</v>
      </c>
      <c r="B14" s="19" t="str">
        <f>+'20.TGT1'!D14</f>
        <v xml:space="preserve">               Нэмэгдэл</v>
      </c>
      <c r="C14" s="17">
        <f>+'20.TGT1'!$F$14</f>
        <v>0</v>
      </c>
      <c r="D14" s="17">
        <f si="0" t="shared"/>
        <v>0</v>
      </c>
      <c r="E14" s="17">
        <f>+'20.TGT1'!G14</f>
        <v>0</v>
      </c>
      <c r="F14" s="17">
        <f si="2" t="shared"/>
        <v>0</v>
      </c>
      <c r="G14" s="17">
        <f>+'20.TGT1'!H14</f>
        <v>0</v>
      </c>
      <c r="H14" s="17">
        <f si="3" t="shared"/>
        <v>0</v>
      </c>
      <c r="I14" s="18">
        <f si="4" t="shared"/>
        <v>0</v>
      </c>
      <c r="J14" s="18">
        <f si="5" t="shared"/>
        <v>0</v>
      </c>
      <c r="K14" s="18">
        <f si="5" t="shared"/>
        <v>0</v>
      </c>
      <c r="L14" s="18">
        <f si="1" t="shared"/>
        <v>0</v>
      </c>
    </row>
    <row customHeight="1" ht="12.75" r="15" spans="1:12">
      <c r="A15" s="19">
        <f>+'20.TGT1'!C15</f>
        <v>210103</v>
      </c>
      <c r="B15" s="19" t="str">
        <f>+'20.TGT1'!D15</f>
        <v xml:space="preserve">               Унаа хоолны хөнгөлөлт </v>
      </c>
      <c r="C15" s="17">
        <f>+'20.TGT1'!$F$15</f>
        <v>0</v>
      </c>
      <c r="D15" s="17">
        <f si="0" t="shared"/>
        <v>0</v>
      </c>
      <c r="E15" s="17">
        <f>+'20.TGT1'!G15</f>
        <v>0</v>
      </c>
      <c r="F15" s="17">
        <f si="2" t="shared"/>
        <v>0</v>
      </c>
      <c r="G15" s="17">
        <f>+'20.TGT1'!H15</f>
        <v>0</v>
      </c>
      <c r="H15" s="17">
        <f si="3" t="shared"/>
        <v>0</v>
      </c>
      <c r="I15" s="18">
        <f si="4" t="shared"/>
        <v>0</v>
      </c>
      <c r="J15" s="18">
        <f si="5" t="shared"/>
        <v>0</v>
      </c>
      <c r="K15" s="18">
        <f si="5" t="shared"/>
        <v>0</v>
      </c>
      <c r="L15" s="18">
        <f si="1" t="shared"/>
        <v>0</v>
      </c>
    </row>
    <row customHeight="1" ht="12.75" r="16" spans="1:12">
      <c r="A16" s="19">
        <f>+'20.TGT1'!C16</f>
        <v>210104</v>
      </c>
      <c r="B16" s="19" t="str">
        <f>+'20.TGT1'!D16</f>
        <v xml:space="preserve">               Урамшуулал </v>
      </c>
      <c r="C16" s="17">
        <f>+'20.TGT1'!$F$16</f>
        <v>0</v>
      </c>
      <c r="D16" s="17">
        <f si="0" t="shared"/>
        <v>0</v>
      </c>
      <c r="E16" s="17">
        <f>+'20.TGT1'!G16</f>
        <v>0</v>
      </c>
      <c r="F16" s="17">
        <f si="2" t="shared"/>
        <v>0</v>
      </c>
      <c r="G16" s="17">
        <f>+'20.TGT1'!H16</f>
        <v>0</v>
      </c>
      <c r="H16" s="17">
        <f si="3" t="shared"/>
        <v>0</v>
      </c>
      <c r="I16" s="18">
        <f si="4" t="shared"/>
        <v>0</v>
      </c>
      <c r="J16" s="18">
        <f si="5" t="shared"/>
        <v>0</v>
      </c>
      <c r="K16" s="18">
        <f si="5" t="shared"/>
        <v>0</v>
      </c>
      <c r="L16" s="18">
        <f si="1" t="shared"/>
        <v>0</v>
      </c>
    </row>
    <row customHeight="1" ht="12.75" r="17" spans="1:12">
      <c r="A17" s="19">
        <f>+'20.TGT1'!C17</f>
        <v>210105</v>
      </c>
      <c r="B17" s="19" t="str">
        <f>+'20.TGT1'!D17</f>
        <v xml:space="preserve">               Гэрээт ажлын хөлс</v>
      </c>
      <c r="C17" s="17">
        <f>+'20.TGT1'!$F$17</f>
        <v>0</v>
      </c>
      <c r="D17" s="17">
        <f si="0" t="shared"/>
        <v>0</v>
      </c>
      <c r="E17" s="17">
        <f>+'20.TGT1'!G17</f>
        <v>0</v>
      </c>
      <c r="F17" s="17">
        <f si="2" t="shared"/>
        <v>0</v>
      </c>
      <c r="G17" s="17">
        <f>+'20.TGT1'!H17</f>
        <v>0</v>
      </c>
      <c r="H17" s="17">
        <f si="3" t="shared"/>
        <v>0</v>
      </c>
      <c r="I17" s="18">
        <f si="4" t="shared"/>
        <v>0</v>
      </c>
      <c r="J17" s="18">
        <f si="5" t="shared"/>
        <v>0</v>
      </c>
      <c r="K17" s="18">
        <f si="5" t="shared"/>
        <v>0</v>
      </c>
      <c r="L17" s="18">
        <f si="1" t="shared"/>
        <v>0</v>
      </c>
    </row>
    <row customHeight="1" ht="12.75" r="18" spans="1:12">
      <c r="A18" s="19">
        <f>+'20.TGT1'!C18</f>
        <v>2102</v>
      </c>
      <c r="B18" s="19" t="str">
        <f>+'20.TGT1'!D18</f>
        <v xml:space="preserve">         Ажил олгогчоос нийгмийн даатгалд төлөх шимтгэл</v>
      </c>
      <c r="C18" s="17">
        <f>+'20.TGT1'!$F$18</f>
        <v>0</v>
      </c>
      <c r="D18" s="17">
        <f si="0" t="shared"/>
        <v>0</v>
      </c>
      <c r="E18" s="17">
        <f>+'20.TGT1'!G18</f>
        <v>0</v>
      </c>
      <c r="F18" s="17">
        <f si="2" t="shared"/>
        <v>0</v>
      </c>
      <c r="G18" s="17">
        <f>+'20.TGT1'!H18</f>
        <v>0</v>
      </c>
      <c r="H18" s="17">
        <f si="3" t="shared"/>
        <v>0</v>
      </c>
      <c r="I18" s="18">
        <f si="4" t="shared"/>
        <v>0</v>
      </c>
      <c r="J18" s="18">
        <f si="5" t="shared"/>
        <v>0</v>
      </c>
      <c r="K18" s="18">
        <f si="5" t="shared"/>
        <v>0</v>
      </c>
      <c r="L18" s="18">
        <f si="1" t="shared"/>
        <v>0</v>
      </c>
    </row>
    <row customHeight="1" ht="12.75" r="19" spans="1:12">
      <c r="A19" s="19">
        <f>+'20.TGT1'!C19</f>
        <v>210201</v>
      </c>
      <c r="B19" s="19" t="str">
        <f>+'20.TGT1'!D19</f>
        <v xml:space="preserve">               Тэтгэврийн даатгал</v>
      </c>
      <c r="C19" s="17">
        <f>+'20.TGT1'!$F$19</f>
        <v>0</v>
      </c>
      <c r="D19" s="17">
        <f si="0" t="shared"/>
        <v>0</v>
      </c>
      <c r="E19" s="17">
        <f>+'20.TGT1'!G19</f>
        <v>0</v>
      </c>
      <c r="F19" s="17">
        <f si="2" t="shared"/>
        <v>0</v>
      </c>
      <c r="G19" s="17">
        <f>+'20.TGT1'!H19</f>
        <v>0</v>
      </c>
      <c r="H19" s="17">
        <f si="3" t="shared"/>
        <v>0</v>
      </c>
      <c r="I19" s="18">
        <f si="4" t="shared"/>
        <v>0</v>
      </c>
      <c r="J19" s="18">
        <f si="5" t="shared"/>
        <v>0</v>
      </c>
      <c r="K19" s="18">
        <f si="5" t="shared"/>
        <v>0</v>
      </c>
      <c r="L19" s="18">
        <f si="1" t="shared"/>
        <v>0</v>
      </c>
    </row>
    <row r="20" spans="1:12">
      <c r="A20" s="19">
        <f>+'20.TGT1'!C20</f>
        <v>210202</v>
      </c>
      <c r="B20" s="19" t="str">
        <f>+'20.TGT1'!D20</f>
        <v xml:space="preserve">               Тэтгэмжийн даатгал</v>
      </c>
      <c r="C20" s="17">
        <f>+'20.TGT1'!$F$20</f>
        <v>0</v>
      </c>
      <c r="D20" s="17">
        <f si="0" t="shared"/>
        <v>0</v>
      </c>
      <c r="E20" s="17">
        <f>+'20.TGT1'!G20</f>
        <v>0</v>
      </c>
      <c r="F20" s="17">
        <f si="2" t="shared"/>
        <v>0</v>
      </c>
      <c r="G20" s="17">
        <f>+'20.TGT1'!H20</f>
        <v>0</v>
      </c>
      <c r="H20" s="17">
        <f si="3" t="shared"/>
        <v>0</v>
      </c>
      <c r="I20" s="18">
        <f si="4" t="shared"/>
        <v>0</v>
      </c>
      <c r="J20" s="18">
        <f si="5" t="shared"/>
        <v>0</v>
      </c>
      <c r="K20" s="18">
        <f si="5" t="shared"/>
        <v>0</v>
      </c>
      <c r="L20" s="18">
        <f si="1" t="shared"/>
        <v>0</v>
      </c>
    </row>
    <row r="21" spans="1:12">
      <c r="A21" s="19">
        <f>+'20.TGT1'!C21</f>
        <v>210203</v>
      </c>
      <c r="B21" s="19" t="str">
        <f>+'20.TGT1'!D21</f>
        <v xml:space="preserve">               ҮОМШӨ-ний даатгал</v>
      </c>
      <c r="C21" s="17">
        <f>+'20.TGT1'!$F$21</f>
        <v>0</v>
      </c>
      <c r="D21" s="17">
        <f si="0" t="shared"/>
        <v>0</v>
      </c>
      <c r="E21" s="17">
        <f>+'20.TGT1'!G21</f>
        <v>0</v>
      </c>
      <c r="F21" s="17">
        <f si="2" t="shared"/>
        <v>0</v>
      </c>
      <c r="G21" s="17">
        <f>+'20.TGT1'!H21</f>
        <v>0</v>
      </c>
      <c r="H21" s="17">
        <f si="3" t="shared"/>
        <v>0</v>
      </c>
      <c r="I21" s="18">
        <f si="4" t="shared"/>
        <v>0</v>
      </c>
      <c r="J21" s="18">
        <f si="5" t="shared"/>
        <v>0</v>
      </c>
      <c r="K21" s="18">
        <f si="5" t="shared"/>
        <v>0</v>
      </c>
      <c r="L21" s="18">
        <f si="1" t="shared"/>
        <v>0</v>
      </c>
    </row>
    <row r="22" spans="1:12">
      <c r="A22" s="19">
        <f>+'20.TGT1'!C22</f>
        <v>210204</v>
      </c>
      <c r="B22" s="19" t="str">
        <f>+'20.TGT1'!D22</f>
        <v xml:space="preserve">               Ажилгүйдлийн даатгал</v>
      </c>
      <c r="C22" s="17">
        <f>+'20.TGT1'!$F$22</f>
        <v>0</v>
      </c>
      <c r="D22" s="17">
        <f si="0" t="shared"/>
        <v>0</v>
      </c>
      <c r="E22" s="17">
        <f>+'20.TGT1'!G22</f>
        <v>0</v>
      </c>
      <c r="F22" s="17">
        <f si="2" t="shared"/>
        <v>0</v>
      </c>
      <c r="G22" s="17">
        <f>+'20.TGT1'!H22</f>
        <v>0</v>
      </c>
      <c r="H22" s="17">
        <f si="3" t="shared"/>
        <v>0</v>
      </c>
      <c r="I22" s="18">
        <f si="4" t="shared"/>
        <v>0</v>
      </c>
      <c r="J22" s="18">
        <f si="5" t="shared"/>
        <v>0</v>
      </c>
      <c r="K22" s="18">
        <f si="5" t="shared"/>
        <v>0</v>
      </c>
      <c r="L22" s="18">
        <f si="1" t="shared"/>
        <v>0</v>
      </c>
    </row>
    <row r="23" spans="1:12">
      <c r="A23" s="19">
        <f>+'20.TGT1'!C23</f>
        <v>210205</v>
      </c>
      <c r="B23" s="19" t="str">
        <f>+'20.TGT1'!D23</f>
        <v xml:space="preserve">               Эрүүл мэндийн даатгал</v>
      </c>
      <c r="C23" s="17">
        <f>+'20.TGT1'!$F$23</f>
        <v>0</v>
      </c>
      <c r="D23" s="17">
        <f si="0" t="shared"/>
        <v>0</v>
      </c>
      <c r="E23" s="17">
        <f>+'20.TGT1'!G23</f>
        <v>0</v>
      </c>
      <c r="F23" s="17">
        <f si="2" t="shared"/>
        <v>0</v>
      </c>
      <c r="G23" s="17">
        <f>+'20.TGT1'!H23</f>
        <v>0</v>
      </c>
      <c r="H23" s="17">
        <f si="3" t="shared"/>
        <v>0</v>
      </c>
      <c r="I23" s="18">
        <f si="4" t="shared"/>
        <v>0</v>
      </c>
      <c r="J23" s="18">
        <f si="5" t="shared"/>
        <v>0</v>
      </c>
      <c r="K23" s="18">
        <f si="5" t="shared"/>
        <v>0</v>
      </c>
      <c r="L23" s="18">
        <f si="1" t="shared"/>
        <v>0</v>
      </c>
    </row>
    <row r="24" spans="1:12">
      <c r="A24" s="19">
        <f>+'20.TGT1'!C24</f>
        <v>2103</v>
      </c>
      <c r="B24" s="19" t="str">
        <f>+'20.TGT1'!D24</f>
        <v xml:space="preserve">         Байр ашиглалттай холбоотой тогтмол зардал</v>
      </c>
      <c r="C24" s="17">
        <f>+'20.TGT1'!$F$24</f>
        <v>0</v>
      </c>
      <c r="D24" s="17">
        <f si="0" t="shared"/>
        <v>0</v>
      </c>
      <c r="E24" s="17">
        <f>+'20.TGT1'!G24</f>
        <v>0</v>
      </c>
      <c r="F24" s="17">
        <f si="2" t="shared"/>
        <v>0</v>
      </c>
      <c r="G24" s="17">
        <f>+'20.TGT1'!H24</f>
        <v>0</v>
      </c>
      <c r="H24" s="17">
        <f si="3" t="shared"/>
        <v>0</v>
      </c>
      <c r="I24" s="18">
        <f si="4" t="shared"/>
        <v>0</v>
      </c>
      <c r="J24" s="18">
        <f si="5" t="shared"/>
        <v>0</v>
      </c>
      <c r="K24" s="18">
        <f si="5" t="shared"/>
        <v>0</v>
      </c>
      <c r="L24" s="18">
        <f si="1" t="shared"/>
        <v>0</v>
      </c>
    </row>
    <row r="25" spans="1:12">
      <c r="A25" s="19">
        <f>+'20.TGT1'!C25</f>
        <v>210301</v>
      </c>
      <c r="B25" s="19" t="str">
        <f>+'20.TGT1'!D25</f>
        <v xml:space="preserve">               Гэрэл, цахилгаан</v>
      </c>
      <c r="C25" s="17">
        <f>+'20.TGT1'!$F$25</f>
        <v>0</v>
      </c>
      <c r="D25" s="17">
        <f si="0" t="shared"/>
        <v>0</v>
      </c>
      <c r="E25" s="17">
        <f>+'20.TGT1'!G25</f>
        <v>0</v>
      </c>
      <c r="F25" s="17">
        <f si="2" t="shared"/>
        <v>0</v>
      </c>
      <c r="G25" s="17">
        <f>+'20.TGT1'!H25</f>
        <v>0</v>
      </c>
      <c r="H25" s="17">
        <f si="3" t="shared"/>
        <v>0</v>
      </c>
      <c r="I25" s="18">
        <f si="4" t="shared"/>
        <v>0</v>
      </c>
      <c r="J25" s="18">
        <f si="5" t="shared"/>
        <v>0</v>
      </c>
      <c r="K25" s="18">
        <f si="5" t="shared"/>
        <v>0</v>
      </c>
      <c r="L25" s="18">
        <f si="1" t="shared"/>
        <v>0</v>
      </c>
    </row>
    <row r="26" spans="1:12">
      <c r="A26" s="19">
        <f>+'20.TGT1'!C26</f>
        <v>210302</v>
      </c>
      <c r="B26" s="19" t="str">
        <f>+'20.TGT1'!D26</f>
        <v xml:space="preserve">               Түлш, халаалт</v>
      </c>
      <c r="C26" s="17">
        <f>+'20.TGT1'!$F$26</f>
        <v>0</v>
      </c>
      <c r="D26" s="17">
        <f si="0" t="shared"/>
        <v>0</v>
      </c>
      <c r="E26" s="17">
        <f>+'20.TGT1'!G26</f>
        <v>0</v>
      </c>
      <c r="F26" s="17">
        <f si="2" t="shared"/>
        <v>0</v>
      </c>
      <c r="G26" s="17">
        <f>+'20.TGT1'!H26</f>
        <v>0</v>
      </c>
      <c r="H26" s="17">
        <f si="3" t="shared"/>
        <v>0</v>
      </c>
      <c r="I26" s="18">
        <f si="4" t="shared"/>
        <v>0</v>
      </c>
      <c r="J26" s="18">
        <f si="5" t="shared"/>
        <v>0</v>
      </c>
      <c r="K26" s="18">
        <f si="5" t="shared"/>
        <v>0</v>
      </c>
      <c r="L26" s="18">
        <f si="1" t="shared"/>
        <v>0</v>
      </c>
    </row>
    <row r="27" spans="1:12">
      <c r="A27" s="19">
        <f>+'20.TGT1'!C27</f>
        <v>210303</v>
      </c>
      <c r="B27" s="19" t="str">
        <f>+'20.TGT1'!D27</f>
        <v xml:space="preserve">               Цэвэр, бохир ус</v>
      </c>
      <c r="C27" s="17">
        <f>+'20.TGT1'!$F$27</f>
        <v>0</v>
      </c>
      <c r="D27" s="17">
        <f si="0" t="shared"/>
        <v>0</v>
      </c>
      <c r="E27" s="17">
        <f>+'20.TGT1'!G27</f>
        <v>0</v>
      </c>
      <c r="F27" s="17">
        <f si="2" t="shared"/>
        <v>0</v>
      </c>
      <c r="G27" s="17">
        <f>+'20.TGT1'!H27</f>
        <v>0</v>
      </c>
      <c r="H27" s="17">
        <f si="3" t="shared"/>
        <v>0</v>
      </c>
      <c r="I27" s="18">
        <f si="4" t="shared"/>
        <v>0</v>
      </c>
      <c r="J27" s="18">
        <f si="5" t="shared"/>
        <v>0</v>
      </c>
      <c r="K27" s="18">
        <f si="5" t="shared"/>
        <v>0</v>
      </c>
      <c r="L27" s="18">
        <f si="1" t="shared"/>
        <v>0</v>
      </c>
    </row>
    <row r="28" spans="1:12">
      <c r="A28" s="19">
        <f>+'20.TGT1'!C28</f>
        <v>210304</v>
      </c>
      <c r="B28" s="19" t="str">
        <f>+'20.TGT1'!D28</f>
        <v xml:space="preserve">               Байрны түрээс</v>
      </c>
      <c r="C28" s="17">
        <f>+'20.TGT1'!$F$28</f>
        <v>0</v>
      </c>
      <c r="D28" s="17">
        <f si="0" t="shared"/>
        <v>0</v>
      </c>
      <c r="E28" s="17">
        <f>+'20.TGT1'!G28</f>
        <v>0</v>
      </c>
      <c r="F28" s="17">
        <f si="2" t="shared"/>
        <v>0</v>
      </c>
      <c r="G28" s="17">
        <f>+'20.TGT1'!H28</f>
        <v>0</v>
      </c>
      <c r="H28" s="17">
        <f si="3" t="shared"/>
        <v>0</v>
      </c>
      <c r="I28" s="18">
        <f si="4" t="shared"/>
        <v>0</v>
      </c>
      <c r="J28" s="18">
        <f si="5" t="shared"/>
        <v>0</v>
      </c>
      <c r="K28" s="18">
        <f si="5" t="shared"/>
        <v>0</v>
      </c>
      <c r="L28" s="18">
        <f si="1" t="shared"/>
        <v>0</v>
      </c>
    </row>
    <row r="29" spans="1:12">
      <c r="A29" s="19">
        <f>+'20.TGT1'!C29</f>
        <v>2104</v>
      </c>
      <c r="B29" s="19" t="str">
        <f>+'20.TGT1'!D29</f>
        <v xml:space="preserve">         Хангамж, бараа материалын зардал</v>
      </c>
      <c r="C29" s="17">
        <f>+'20.TGT1'!$F$29</f>
        <v>0</v>
      </c>
      <c r="D29" s="17">
        <f si="0" t="shared"/>
        <v>0</v>
      </c>
      <c r="E29" s="17">
        <f>+'20.TGT1'!G29</f>
        <v>0</v>
      </c>
      <c r="F29" s="17">
        <f si="2" t="shared"/>
        <v>0</v>
      </c>
      <c r="G29" s="17">
        <f>+'20.TGT1'!H29</f>
        <v>0</v>
      </c>
      <c r="H29" s="17">
        <f si="3" t="shared"/>
        <v>0</v>
      </c>
      <c r="I29" s="18">
        <f si="4" t="shared"/>
        <v>0</v>
      </c>
      <c r="J29" s="18">
        <f si="5" t="shared"/>
        <v>0</v>
      </c>
      <c r="K29" s="18">
        <f si="5" t="shared"/>
        <v>0</v>
      </c>
      <c r="L29" s="18">
        <f si="1" t="shared"/>
        <v>0</v>
      </c>
    </row>
    <row r="30" spans="1:12">
      <c r="A30" s="19">
        <f>+'20.TGT1'!C30</f>
        <v>210401</v>
      </c>
      <c r="B30" s="19" t="str">
        <f>+'20.TGT1'!D30</f>
        <v xml:space="preserve">               Бичиг хэрэг</v>
      </c>
      <c r="C30" s="17">
        <f>+'20.TGT1'!$F$30</f>
        <v>0</v>
      </c>
      <c r="D30" s="17">
        <f si="0" t="shared"/>
        <v>0</v>
      </c>
      <c r="E30" s="17">
        <f>+'20.TGT1'!G30</f>
        <v>0</v>
      </c>
      <c r="F30" s="17">
        <f si="2" t="shared"/>
        <v>0</v>
      </c>
      <c r="G30" s="17">
        <f>+'20.TGT1'!H30</f>
        <v>0</v>
      </c>
      <c r="H30" s="17">
        <f si="3" t="shared"/>
        <v>0</v>
      </c>
      <c r="I30" s="18">
        <f si="4" t="shared"/>
        <v>0</v>
      </c>
      <c r="J30" s="18">
        <f si="5" t="shared"/>
        <v>0</v>
      </c>
      <c r="K30" s="18">
        <f si="5" t="shared"/>
        <v>0</v>
      </c>
      <c r="L30" s="18">
        <f si="1" t="shared"/>
        <v>0</v>
      </c>
    </row>
    <row r="31" spans="1:12">
      <c r="A31" s="19">
        <f>+'20.TGT1'!C31</f>
        <v>210402</v>
      </c>
      <c r="B31" s="19" t="str">
        <f>+'20.TGT1'!D31</f>
        <v xml:space="preserve">               Тээвэр, шатахуун</v>
      </c>
      <c r="C31" s="17">
        <f>+'20.TGT1'!$F$31</f>
        <v>0</v>
      </c>
      <c r="D31" s="17">
        <f si="0" t="shared"/>
        <v>0</v>
      </c>
      <c r="E31" s="17">
        <f>+'20.TGT1'!G31</f>
        <v>0</v>
      </c>
      <c r="F31" s="17">
        <f si="2" t="shared"/>
        <v>0</v>
      </c>
      <c r="G31" s="17">
        <f>+'20.TGT1'!H31</f>
        <v>0</v>
      </c>
      <c r="H31" s="17">
        <f si="3" t="shared"/>
        <v>0</v>
      </c>
      <c r="I31" s="18">
        <f si="4" t="shared"/>
        <v>0</v>
      </c>
      <c r="J31" s="18">
        <f si="5" t="shared"/>
        <v>0</v>
      </c>
      <c r="K31" s="18">
        <f si="5" t="shared"/>
        <v>0</v>
      </c>
      <c r="L31" s="18">
        <f si="1" t="shared"/>
        <v>0</v>
      </c>
    </row>
    <row r="32" spans="1:12">
      <c r="A32" s="19">
        <f>+'20.TGT1'!C32</f>
        <v>210403</v>
      </c>
      <c r="B32" s="19" t="str">
        <f>+'20.TGT1'!D32</f>
        <v xml:space="preserve">               Шуудан, холбоо, интернэтийн төлбөр</v>
      </c>
      <c r="C32" s="17">
        <f>+'20.TGT1'!$F$32</f>
        <v>0</v>
      </c>
      <c r="D32" s="17">
        <f si="0" t="shared"/>
        <v>0</v>
      </c>
      <c r="E32" s="17">
        <f>+'20.TGT1'!G32</f>
        <v>0</v>
      </c>
      <c r="F32" s="17">
        <f si="2" t="shared"/>
        <v>0</v>
      </c>
      <c r="G32" s="17">
        <f>+'20.TGT1'!H32</f>
        <v>0</v>
      </c>
      <c r="H32" s="17">
        <f si="3" t="shared"/>
        <v>0</v>
      </c>
      <c r="I32" s="18">
        <f si="4" t="shared"/>
        <v>0</v>
      </c>
      <c r="J32" s="18">
        <f si="5" t="shared"/>
        <v>0</v>
      </c>
      <c r="K32" s="18">
        <f si="5" t="shared"/>
        <v>0</v>
      </c>
      <c r="L32" s="18">
        <f si="1" t="shared"/>
        <v>0</v>
      </c>
    </row>
    <row r="33" spans="1:12">
      <c r="A33" s="19">
        <f>+'20.TGT1'!C33</f>
        <v>210404</v>
      </c>
      <c r="B33" s="19" t="str">
        <f>+'20.TGT1'!D33</f>
        <v xml:space="preserve">               Ном, хэвлэл</v>
      </c>
      <c r="C33" s="17">
        <f>+'20.TGT1'!$F$33</f>
        <v>0</v>
      </c>
      <c r="D33" s="17">
        <f si="0" t="shared"/>
        <v>0</v>
      </c>
      <c r="E33" s="17">
        <f>+'20.TGT1'!G33</f>
        <v>0</v>
      </c>
      <c r="F33" s="17">
        <f si="2" t="shared"/>
        <v>0</v>
      </c>
      <c r="G33" s="17">
        <f>+'20.TGT1'!H33</f>
        <v>0</v>
      </c>
      <c r="H33" s="17">
        <f si="3" t="shared"/>
        <v>0</v>
      </c>
      <c r="I33" s="18">
        <f si="4" t="shared"/>
        <v>0</v>
      </c>
      <c r="J33" s="18">
        <f si="5" t="shared"/>
        <v>0</v>
      </c>
      <c r="K33" s="18">
        <f si="5" t="shared"/>
        <v>0</v>
      </c>
      <c r="L33" s="18">
        <f si="1" t="shared"/>
        <v>0</v>
      </c>
    </row>
    <row r="34" spans="1:12">
      <c r="A34" s="19">
        <f>+'20.TGT1'!C34</f>
        <v>210405</v>
      </c>
      <c r="B34" s="19" t="str">
        <f>+'20.TGT1'!D34</f>
        <v xml:space="preserve">               Хог хаягдал зайлуулах, хортон мэрэгчдийн устгал, ариутгал</v>
      </c>
      <c r="C34" s="17">
        <f>+'20.TGT1'!$F$34</f>
        <v>0</v>
      </c>
      <c r="D34" s="17">
        <f si="0" t="shared"/>
        <v>0</v>
      </c>
      <c r="E34" s="17">
        <f>+'20.TGT1'!G34</f>
        <v>0</v>
      </c>
      <c r="F34" s="17">
        <f si="2" t="shared"/>
        <v>0</v>
      </c>
      <c r="G34" s="17">
        <f>+'20.TGT1'!H34</f>
        <v>0</v>
      </c>
      <c r="H34" s="17">
        <f si="3" t="shared"/>
        <v>0</v>
      </c>
      <c r="I34" s="18">
        <f si="4" t="shared"/>
        <v>0</v>
      </c>
      <c r="J34" s="18">
        <f si="5" t="shared"/>
        <v>0</v>
      </c>
      <c r="K34" s="18">
        <f si="5" t="shared"/>
        <v>0</v>
      </c>
      <c r="L34" s="18">
        <f si="1" t="shared"/>
        <v>0</v>
      </c>
    </row>
    <row r="35" spans="1:12">
      <c r="A35" s="19">
        <f>+'20.TGT1'!C35</f>
        <v>210406</v>
      </c>
      <c r="B35" s="19" t="str">
        <f>+'20.TGT1'!D35</f>
        <v xml:space="preserve">               Бага үнэтэй, түргэн элэгдэх, ахуйн эд зүйлс</v>
      </c>
      <c r="C35" s="17">
        <f>+'20.TGT1'!$F$35</f>
        <v>0</v>
      </c>
      <c r="D35" s="17">
        <f si="0" t="shared"/>
        <v>0</v>
      </c>
      <c r="E35" s="17">
        <f>+'20.TGT1'!G35</f>
        <v>0</v>
      </c>
      <c r="F35" s="17">
        <f si="2" t="shared"/>
        <v>0</v>
      </c>
      <c r="G35" s="17">
        <f>+'20.TGT1'!H35</f>
        <v>0</v>
      </c>
      <c r="H35" s="17">
        <f si="3" t="shared"/>
        <v>0</v>
      </c>
      <c r="I35" s="18">
        <f si="4" t="shared"/>
        <v>0</v>
      </c>
      <c r="J35" s="18">
        <f si="5" t="shared"/>
        <v>0</v>
      </c>
      <c r="K35" s="18">
        <f si="5" t="shared"/>
        <v>0</v>
      </c>
      <c r="L35" s="18">
        <f si="1" t="shared"/>
        <v>0</v>
      </c>
    </row>
    <row r="36" spans="1:12">
      <c r="A36" s="19">
        <f>+'20.TGT1'!C36</f>
        <v>210407</v>
      </c>
      <c r="B36" s="19" t="str">
        <f>+'20.TGT1'!D36</f>
        <v xml:space="preserve">              Аж ахуйн материал худалдан авах зардал</v>
      </c>
      <c r="C36" s="17">
        <f>+'20.TGT1'!$F$36</f>
        <v>0</v>
      </c>
      <c r="D36" s="17">
        <f si="0" t="shared"/>
        <v>0</v>
      </c>
      <c r="E36" s="17">
        <f>+'20.TGT1'!G36</f>
        <v>0</v>
      </c>
      <c r="F36" s="17">
        <f si="2" t="shared"/>
        <v>0</v>
      </c>
      <c r="G36" s="17">
        <f>+'20.TGT1'!H36</f>
        <v>0</v>
      </c>
      <c r="H36" s="17">
        <f si="3" t="shared"/>
        <v>0</v>
      </c>
      <c r="I36" s="18">
        <f si="4" t="shared"/>
        <v>0</v>
      </c>
      <c r="J36" s="18">
        <f si="5" t="shared"/>
        <v>0</v>
      </c>
      <c r="K36" s="18">
        <f si="5" t="shared"/>
        <v>0</v>
      </c>
      <c r="L36" s="18">
        <f si="1" t="shared"/>
        <v>0</v>
      </c>
    </row>
    <row r="37" spans="1:12">
      <c r="A37" s="19">
        <f>+'20.TGT1'!C37</f>
        <v>2105</v>
      </c>
      <c r="B37" s="19" t="str">
        <f>+'20.TGT1'!D37</f>
        <v xml:space="preserve">         Нормативт зардал</v>
      </c>
      <c r="C37" s="17">
        <f>+'20.TGT1'!$F$37</f>
        <v>0</v>
      </c>
      <c r="D37" s="17">
        <f si="0" t="shared"/>
        <v>0</v>
      </c>
      <c r="E37" s="17">
        <f>+'20.TGT1'!G37</f>
        <v>0</v>
      </c>
      <c r="F37" s="17">
        <f si="2" t="shared"/>
        <v>0</v>
      </c>
      <c r="G37" s="17">
        <f>+'20.TGT1'!H37</f>
        <v>0</v>
      </c>
      <c r="H37" s="17">
        <f si="3" t="shared"/>
        <v>0</v>
      </c>
      <c r="I37" s="18">
        <f si="4" t="shared"/>
        <v>0</v>
      </c>
      <c r="J37" s="18">
        <f si="5" t="shared"/>
        <v>0</v>
      </c>
      <c r="K37" s="18">
        <f si="5" t="shared"/>
        <v>0</v>
      </c>
      <c r="L37" s="18">
        <f si="1" t="shared"/>
        <v>0</v>
      </c>
    </row>
    <row r="38" spans="1:12">
      <c r="A38" s="19">
        <f>+'20.TGT1'!C38</f>
        <v>210501</v>
      </c>
      <c r="B38" s="19" t="str">
        <f>+'20.TGT1'!D38</f>
        <v xml:space="preserve">               Эм, бэлдмэл, эмнэлгийн хэрэгсэл</v>
      </c>
      <c r="C38" s="17">
        <f>+'20.TGT1'!$F$38</f>
        <v>0</v>
      </c>
      <c r="D38" s="17">
        <f si="0" t="shared"/>
        <v>0</v>
      </c>
      <c r="E38" s="17">
        <f>+'20.TGT1'!G38</f>
        <v>0</v>
      </c>
      <c r="F38" s="17">
        <f si="2" t="shared"/>
        <v>0</v>
      </c>
      <c r="G38" s="17">
        <f>+'20.TGT1'!H38</f>
        <v>0</v>
      </c>
      <c r="H38" s="17">
        <f si="3" t="shared"/>
        <v>0</v>
      </c>
      <c r="I38" s="18">
        <f si="4" t="shared"/>
        <v>0</v>
      </c>
      <c r="J38" s="18">
        <f si="5" t="shared"/>
        <v>0</v>
      </c>
      <c r="K38" s="18">
        <f si="5" t="shared"/>
        <v>0</v>
      </c>
      <c r="L38" s="18">
        <f si="1" t="shared"/>
        <v>0</v>
      </c>
    </row>
    <row r="39" spans="1:12">
      <c r="A39" s="19">
        <f>+'20.TGT1'!C39</f>
        <v>210502</v>
      </c>
      <c r="B39" s="19" t="str">
        <f>+'20.TGT1'!D39</f>
        <v xml:space="preserve">               Хоол, хүнс</v>
      </c>
      <c r="C39" s="17">
        <f>+'20.TGT1'!$F$39</f>
        <v>0</v>
      </c>
      <c r="D39" s="17">
        <f si="0" t="shared"/>
        <v>0</v>
      </c>
      <c r="E39" s="17">
        <f>+'20.TGT1'!G39</f>
        <v>0</v>
      </c>
      <c r="F39" s="17">
        <f si="2" t="shared"/>
        <v>0</v>
      </c>
      <c r="G39" s="17">
        <f>+'20.TGT1'!H39</f>
        <v>0</v>
      </c>
      <c r="H39" s="17">
        <f si="3" t="shared"/>
        <v>0</v>
      </c>
      <c r="I39" s="18">
        <f si="4" t="shared"/>
        <v>0</v>
      </c>
      <c r="J39" s="18">
        <f si="5" t="shared"/>
        <v>0</v>
      </c>
      <c r="K39" s="18">
        <f si="5" t="shared"/>
        <v>0</v>
      </c>
      <c r="L39" s="18">
        <f si="1" t="shared"/>
        <v>0</v>
      </c>
    </row>
    <row r="40" spans="1:12">
      <c r="A40" s="19">
        <f>+'20.TGT1'!C40</f>
        <v>210503</v>
      </c>
      <c r="B40" s="19" t="str">
        <f>+'20.TGT1'!D40</f>
        <v xml:space="preserve">               Нормын хувцас, зөөлөн эдлэл</v>
      </c>
      <c r="C40" s="17">
        <f>+'20.TGT1'!$F$40</f>
        <v>0</v>
      </c>
      <c r="D40" s="17">
        <f si="0" t="shared"/>
        <v>0</v>
      </c>
      <c r="E40" s="17">
        <f>+'20.TGT1'!G40</f>
        <v>0</v>
      </c>
      <c r="F40" s="17">
        <f si="2" t="shared"/>
        <v>0</v>
      </c>
      <c r="G40" s="17">
        <f>+'20.TGT1'!H40</f>
        <v>0</v>
      </c>
      <c r="H40" s="17">
        <f si="3" t="shared"/>
        <v>0</v>
      </c>
      <c r="I40" s="18">
        <f si="4" t="shared"/>
        <v>0</v>
      </c>
      <c r="J40" s="18">
        <f si="5" t="shared"/>
        <v>0</v>
      </c>
      <c r="K40" s="18">
        <f si="5" t="shared"/>
        <v>0</v>
      </c>
      <c r="L40" s="18">
        <f si="1" t="shared"/>
        <v>0</v>
      </c>
    </row>
    <row r="41" spans="1:12">
      <c r="A41" s="19">
        <f>+'20.TGT1'!C41</f>
        <v>2106</v>
      </c>
      <c r="B41" s="19" t="str">
        <f>+'20.TGT1'!D41</f>
        <v xml:space="preserve">         Эд хогшил, урсгал засварын зардал</v>
      </c>
      <c r="C41" s="17">
        <f>+'20.TGT1'!$F$41</f>
        <v>0</v>
      </c>
      <c r="D41" s="17">
        <f ref="D41:D72" si="6" t="shared">+C41/$C$9*100</f>
        <v>0</v>
      </c>
      <c r="E41" s="17">
        <f>+'20.TGT1'!G41</f>
        <v>0</v>
      </c>
      <c r="F41" s="17">
        <f si="2" t="shared"/>
        <v>0</v>
      </c>
      <c r="G41" s="17">
        <f>+'20.TGT1'!H41</f>
        <v>0</v>
      </c>
      <c r="H41" s="17">
        <f si="3" t="shared"/>
        <v>0</v>
      </c>
      <c r="I41" s="18">
        <f si="4" t="shared"/>
        <v>0</v>
      </c>
      <c r="J41" s="18">
        <f si="5" t="shared"/>
        <v>0</v>
      </c>
      <c r="K41" s="18">
        <f si="5" t="shared"/>
        <v>0</v>
      </c>
      <c r="L41" s="18">
        <f si="1" t="shared"/>
        <v>0</v>
      </c>
    </row>
    <row r="42" spans="1:12">
      <c r="A42" s="19">
        <f>+'20.TGT1'!C42</f>
        <v>210601</v>
      </c>
      <c r="B42" s="19" t="str">
        <f>+'20.TGT1'!D42</f>
        <v xml:space="preserve">               Багаж, техник, хэрэгсэл</v>
      </c>
      <c r="C42" s="17">
        <f>+'20.TGT1'!$F$42</f>
        <v>0</v>
      </c>
      <c r="D42" s="17">
        <f si="6" t="shared"/>
        <v>0</v>
      </c>
      <c r="E42" s="17">
        <f>+'20.TGT1'!G42</f>
        <v>0</v>
      </c>
      <c r="F42" s="17">
        <f si="2" t="shared"/>
        <v>0</v>
      </c>
      <c r="G42" s="17">
        <f>+'20.TGT1'!H42</f>
        <v>0</v>
      </c>
      <c r="H42" s="17">
        <f si="3" t="shared"/>
        <v>0</v>
      </c>
      <c r="I42" s="18">
        <f ref="I42:I73" si="7" t="shared">C42-E42</f>
        <v>0</v>
      </c>
      <c r="J42" s="18">
        <f si="5" t="shared"/>
        <v>0</v>
      </c>
      <c r="K42" s="18">
        <f si="5" t="shared"/>
        <v>0</v>
      </c>
      <c r="L42" s="18">
        <f si="1" t="shared"/>
        <v>0</v>
      </c>
    </row>
    <row r="43" spans="1:12">
      <c r="A43" s="19">
        <f>+'20.TGT1'!C43</f>
        <v>210602</v>
      </c>
      <c r="B43" s="19" t="str">
        <f>+'20.TGT1'!D43</f>
        <v xml:space="preserve">               Тавилга</v>
      </c>
      <c r="C43" s="17">
        <f>+'20.TGT1'!$F$43</f>
        <v>0</v>
      </c>
      <c r="D43" s="17">
        <f si="6" t="shared"/>
        <v>0</v>
      </c>
      <c r="E43" s="17">
        <f>+'20.TGT1'!G43</f>
        <v>0</v>
      </c>
      <c r="F43" s="17">
        <f si="2" t="shared"/>
        <v>0</v>
      </c>
      <c r="G43" s="17">
        <f>+'20.TGT1'!H43</f>
        <v>0</v>
      </c>
      <c r="H43" s="17">
        <f si="3" t="shared"/>
        <v>0</v>
      </c>
      <c r="I43" s="18">
        <f si="7" t="shared"/>
        <v>0</v>
      </c>
      <c r="J43" s="18">
        <f si="5" t="shared"/>
        <v>0</v>
      </c>
      <c r="K43" s="18">
        <f si="5" t="shared"/>
        <v>0</v>
      </c>
      <c r="L43" s="18">
        <f si="1" t="shared"/>
        <v>0</v>
      </c>
    </row>
    <row r="44" spans="1:12">
      <c r="A44" s="19">
        <f>+'20.TGT1'!C44</f>
        <v>210603</v>
      </c>
      <c r="B44" s="19" t="str">
        <f>+'20.TGT1'!D44</f>
        <v xml:space="preserve">               Хөдөлмөр хамгааллын хэрэглэл</v>
      </c>
      <c r="C44" s="17">
        <f>+'20.TGT1'!$F$44</f>
        <v>0</v>
      </c>
      <c r="D44" s="17">
        <f si="6" t="shared"/>
        <v>0</v>
      </c>
      <c r="E44" s="17">
        <f>+'20.TGT1'!G44</f>
        <v>0</v>
      </c>
      <c r="F44" s="17">
        <f si="2" t="shared"/>
        <v>0</v>
      </c>
      <c r="G44" s="17">
        <f>+'20.TGT1'!H44</f>
        <v>0</v>
      </c>
      <c r="H44" s="17">
        <f si="3" t="shared"/>
        <v>0</v>
      </c>
      <c r="I44" s="18">
        <f si="7" t="shared"/>
        <v>0</v>
      </c>
      <c r="J44" s="18">
        <f si="5" t="shared"/>
        <v>0</v>
      </c>
      <c r="K44" s="18">
        <f si="5" t="shared"/>
        <v>0</v>
      </c>
      <c r="L44" s="18">
        <f si="1" t="shared"/>
        <v>0</v>
      </c>
    </row>
    <row r="45" spans="1:12">
      <c r="A45" s="19">
        <f>+'20.TGT1'!C45</f>
        <v>210604</v>
      </c>
      <c r="B45" s="19" t="str">
        <f>+'20.TGT1'!D45</f>
        <v xml:space="preserve">               Урсгал засвар</v>
      </c>
      <c r="C45" s="17">
        <f>+'20.TGT1'!$F$45</f>
        <v>0</v>
      </c>
      <c r="D45" s="17">
        <f si="6" t="shared"/>
        <v>0</v>
      </c>
      <c r="E45" s="17">
        <f>+'20.TGT1'!G45</f>
        <v>0</v>
      </c>
      <c r="F45" s="17">
        <f si="2" t="shared"/>
        <v>0</v>
      </c>
      <c r="G45" s="17">
        <f>+'20.TGT1'!H45</f>
        <v>0</v>
      </c>
      <c r="H45" s="17">
        <f si="3" t="shared"/>
        <v>0</v>
      </c>
      <c r="I45" s="18">
        <f si="7" t="shared"/>
        <v>0</v>
      </c>
      <c r="J45" s="18">
        <f si="5" t="shared"/>
        <v>0</v>
      </c>
      <c r="K45" s="18">
        <f si="5" t="shared"/>
        <v>0</v>
      </c>
      <c r="L45" s="18">
        <f si="1" t="shared"/>
        <v>0</v>
      </c>
    </row>
    <row r="46" spans="1:12">
      <c r="A46" s="19">
        <f>+'20.TGT1'!C46</f>
        <v>2107</v>
      </c>
      <c r="B46" s="19" t="str">
        <f>+'20.TGT1'!D46</f>
        <v xml:space="preserve">         Томилолт, зочны зардал</v>
      </c>
      <c r="C46" s="17">
        <f>+'20.TGT1'!$F$46</f>
        <v>0</v>
      </c>
      <c r="D46" s="17">
        <f si="6" t="shared"/>
        <v>0</v>
      </c>
      <c r="E46" s="17">
        <f>+'20.TGT1'!G46</f>
        <v>0</v>
      </c>
      <c r="F46" s="17">
        <f si="2" t="shared"/>
        <v>0</v>
      </c>
      <c r="G46" s="17">
        <f>+'20.TGT1'!H46</f>
        <v>0</v>
      </c>
      <c r="H46" s="17">
        <f si="3" t="shared"/>
        <v>0</v>
      </c>
      <c r="I46" s="18">
        <f si="7" t="shared"/>
        <v>0</v>
      </c>
      <c r="J46" s="18">
        <f si="5" t="shared"/>
        <v>0</v>
      </c>
      <c r="K46" s="18">
        <f si="5" t="shared"/>
        <v>0</v>
      </c>
      <c r="L46" s="18">
        <f si="1" t="shared"/>
        <v>0</v>
      </c>
    </row>
    <row r="47" spans="1:12">
      <c r="A47" s="19">
        <f>+'20.TGT1'!C47</f>
        <v>210701</v>
      </c>
      <c r="B47" s="19" t="str">
        <f>+'20.TGT1'!D47</f>
        <v xml:space="preserve">               Гадаад албан томилолт</v>
      </c>
      <c r="C47" s="17">
        <f>+'20.TGT1'!$F$47</f>
        <v>0</v>
      </c>
      <c r="D47" s="17">
        <f si="6" t="shared"/>
        <v>0</v>
      </c>
      <c r="E47" s="17">
        <f>+'20.TGT1'!G47</f>
        <v>0</v>
      </c>
      <c r="F47" s="17">
        <f si="2" t="shared"/>
        <v>0</v>
      </c>
      <c r="G47" s="17">
        <f>+'20.TGT1'!H47</f>
        <v>0</v>
      </c>
      <c r="H47" s="17">
        <f si="3" t="shared"/>
        <v>0</v>
      </c>
      <c r="I47" s="18">
        <f si="7" t="shared"/>
        <v>0</v>
      </c>
      <c r="J47" s="18">
        <f si="5" t="shared"/>
        <v>0</v>
      </c>
      <c r="K47" s="18">
        <f si="5" t="shared"/>
        <v>0</v>
      </c>
      <c r="L47" s="18">
        <f si="1" t="shared"/>
        <v>0</v>
      </c>
    </row>
    <row r="48" spans="1:12">
      <c r="A48" s="19">
        <f>+'20.TGT1'!C48</f>
        <v>210702</v>
      </c>
      <c r="B48" s="19" t="str">
        <f>+'20.TGT1'!D48</f>
        <v xml:space="preserve">               Дотоод албан томилолт</v>
      </c>
      <c r="C48" s="17">
        <f>+'20.TGT1'!$F$48</f>
        <v>0</v>
      </c>
      <c r="D48" s="17">
        <f si="6" t="shared"/>
        <v>0</v>
      </c>
      <c r="E48" s="17">
        <f>+'20.TGT1'!G48</f>
        <v>0</v>
      </c>
      <c r="F48" s="17">
        <f si="2" t="shared"/>
        <v>0</v>
      </c>
      <c r="G48" s="17">
        <f>+'20.TGT1'!H48</f>
        <v>0</v>
      </c>
      <c r="H48" s="17">
        <f si="3" t="shared"/>
        <v>0</v>
      </c>
      <c r="I48" s="18">
        <f si="7" t="shared"/>
        <v>0</v>
      </c>
      <c r="J48" s="18">
        <f si="5" t="shared"/>
        <v>0</v>
      </c>
      <c r="K48" s="18">
        <f si="5" t="shared"/>
        <v>0</v>
      </c>
      <c r="L48" s="18">
        <f si="1" t="shared"/>
        <v>0</v>
      </c>
    </row>
    <row r="49" spans="1:12">
      <c r="A49" s="19">
        <f>+'20.TGT1'!C49</f>
        <v>210703</v>
      </c>
      <c r="B49" s="19" t="str">
        <f>+'20.TGT1'!D49</f>
        <v xml:space="preserve">               Зочин төлөөлөгч хүлээн авах</v>
      </c>
      <c r="C49" s="17">
        <f>+'20.TGT1'!$F$49</f>
        <v>0</v>
      </c>
      <c r="D49" s="17">
        <f si="6" t="shared"/>
        <v>0</v>
      </c>
      <c r="E49" s="17">
        <f>+'20.TGT1'!G49</f>
        <v>0</v>
      </c>
      <c r="F49" s="17">
        <f si="2" t="shared"/>
        <v>0</v>
      </c>
      <c r="G49" s="17">
        <f>+'20.TGT1'!H49</f>
        <v>0</v>
      </c>
      <c r="H49" s="17">
        <f si="3" t="shared"/>
        <v>0</v>
      </c>
      <c r="I49" s="18">
        <f si="7" t="shared"/>
        <v>0</v>
      </c>
      <c r="J49" s="18">
        <f si="5" t="shared"/>
        <v>0</v>
      </c>
      <c r="K49" s="18">
        <f si="5" t="shared"/>
        <v>0</v>
      </c>
      <c r="L49" s="18">
        <f si="1" t="shared"/>
        <v>0</v>
      </c>
    </row>
    <row r="50" spans="1:12">
      <c r="A50" s="19">
        <f>+'20.TGT1'!C50</f>
        <v>2108</v>
      </c>
      <c r="B50" s="19" t="str">
        <f>+'20.TGT1'!D50</f>
        <v xml:space="preserve">         Бусдаар гүйцэтгүүлсэн ажил, үйлчилгээний төлбөр, хураамж</v>
      </c>
      <c r="C50" s="17">
        <f>+'20.TGT1'!$F$50</f>
        <v>0</v>
      </c>
      <c r="D50" s="17">
        <f si="6" t="shared"/>
        <v>0</v>
      </c>
      <c r="E50" s="17">
        <f>+'20.TGT1'!G50</f>
        <v>0</v>
      </c>
      <c r="F50" s="17">
        <f si="2" t="shared"/>
        <v>0</v>
      </c>
      <c r="G50" s="17">
        <f>+'20.TGT1'!H50</f>
        <v>0</v>
      </c>
      <c r="H50" s="17">
        <f si="3" t="shared"/>
        <v>0</v>
      </c>
      <c r="I50" s="18">
        <f si="7" t="shared"/>
        <v>0</v>
      </c>
      <c r="J50" s="18">
        <f si="5" t="shared"/>
        <v>0</v>
      </c>
      <c r="K50" s="18">
        <f si="5" t="shared"/>
        <v>0</v>
      </c>
      <c r="L50" s="18">
        <f si="1" t="shared"/>
        <v>0</v>
      </c>
    </row>
    <row r="51" spans="1:12">
      <c r="A51" s="19">
        <f>+'20.TGT1'!C51</f>
        <v>210801</v>
      </c>
      <c r="B51" s="19" t="str">
        <f>+'20.TGT1'!D51</f>
        <v xml:space="preserve">               Бусдаар гүйцэтгүүлсэн бусад нийтлэг ажил үйлчилгээний төлбөр хураамж</v>
      </c>
      <c r="C51" s="17">
        <f>+'20.TGT1'!$F51</f>
        <v>0</v>
      </c>
      <c r="D51" s="17">
        <f si="6" t="shared"/>
        <v>0</v>
      </c>
      <c r="E51" s="17">
        <f>+'20.TGT1'!G51</f>
        <v>0</v>
      </c>
      <c r="F51" s="17">
        <f si="2" t="shared"/>
        <v>0</v>
      </c>
      <c r="G51" s="17">
        <f>+'20.TGT1'!H51</f>
        <v>0</v>
      </c>
      <c r="H51" s="17">
        <f si="3" t="shared"/>
        <v>0</v>
      </c>
      <c r="I51" s="18">
        <f si="7" t="shared"/>
        <v>0</v>
      </c>
      <c r="J51" s="18">
        <f si="5" t="shared"/>
        <v>0</v>
      </c>
      <c r="K51" s="18">
        <f si="5" t="shared"/>
        <v>0</v>
      </c>
      <c r="L51" s="18">
        <f si="1" t="shared"/>
        <v>0</v>
      </c>
    </row>
    <row r="52" spans="1:12">
      <c r="A52" s="19">
        <f>+'20.TGT1'!C52</f>
        <v>210802</v>
      </c>
      <c r="B52" s="19" t="str">
        <f>+'20.TGT1'!D52</f>
        <v xml:space="preserve">               Аудит, баталгаажуулалт, зэрэглэл тогтоох </v>
      </c>
      <c r="C52" s="17">
        <f>+'20.TGT1'!$F52</f>
        <v>0</v>
      </c>
      <c r="D52" s="17">
        <f si="6" t="shared"/>
        <v>0</v>
      </c>
      <c r="E52" s="17">
        <f>+'20.TGT1'!G52</f>
        <v>0</v>
      </c>
      <c r="F52" s="17">
        <f si="2" t="shared"/>
        <v>0</v>
      </c>
      <c r="G52" s="17">
        <f>+'20.TGT1'!H52</f>
        <v>0</v>
      </c>
      <c r="H52" s="17">
        <f si="3" t="shared"/>
        <v>0</v>
      </c>
      <c r="I52" s="18">
        <f si="7" t="shared"/>
        <v>0</v>
      </c>
      <c r="J52" s="18">
        <f si="5" t="shared"/>
        <v>0</v>
      </c>
      <c r="K52" s="18">
        <f si="5" t="shared"/>
        <v>0</v>
      </c>
      <c r="L52" s="18">
        <f si="1" t="shared"/>
        <v>0</v>
      </c>
    </row>
    <row r="53" spans="1:12">
      <c r="A53" s="19">
        <f>+'20.TGT1'!C53</f>
        <v>210803</v>
      </c>
      <c r="B53" s="19" t="str">
        <f>+'20.TGT1'!D53</f>
        <v xml:space="preserve">               Даатгалын үйлчилгээ</v>
      </c>
      <c r="C53" s="17">
        <f>+'20.TGT1'!$F53</f>
        <v>0</v>
      </c>
      <c r="D53" s="17">
        <f si="6" t="shared"/>
        <v>0</v>
      </c>
      <c r="E53" s="17">
        <f>+'20.TGT1'!G53</f>
        <v>0</v>
      </c>
      <c r="F53" s="17">
        <f si="2" t="shared"/>
        <v>0</v>
      </c>
      <c r="G53" s="17">
        <f>+'20.TGT1'!H53</f>
        <v>0</v>
      </c>
      <c r="H53" s="17">
        <f si="3" t="shared"/>
        <v>0</v>
      </c>
      <c r="I53" s="18">
        <f si="7" t="shared"/>
        <v>0</v>
      </c>
      <c r="J53" s="18">
        <f si="5" t="shared"/>
        <v>0</v>
      </c>
      <c r="K53" s="18">
        <f si="5" t="shared"/>
        <v>0</v>
      </c>
      <c r="L53" s="18">
        <f si="1" t="shared"/>
        <v>0</v>
      </c>
    </row>
    <row r="54" spans="1:12">
      <c r="A54" s="19">
        <f>+'20.TGT1'!C54</f>
        <v>210804</v>
      </c>
      <c r="B54" s="19" t="str">
        <f>+'20.TGT1'!D54</f>
        <v xml:space="preserve">               Тээврийн хэрэгслийн татвар</v>
      </c>
      <c r="C54" s="17">
        <f>+'20.TGT1'!$F54</f>
        <v>0</v>
      </c>
      <c r="D54" s="17">
        <f si="6" t="shared"/>
        <v>0</v>
      </c>
      <c r="E54" s="17">
        <f>+'20.TGT1'!G54</f>
        <v>0</v>
      </c>
      <c r="F54" s="17">
        <f si="2" t="shared"/>
        <v>0</v>
      </c>
      <c r="G54" s="17">
        <f>+'20.TGT1'!H54</f>
        <v>0</v>
      </c>
      <c r="H54" s="17">
        <f si="3" t="shared"/>
        <v>0</v>
      </c>
      <c r="I54" s="18">
        <f si="7" t="shared"/>
        <v>0</v>
      </c>
      <c r="J54" s="18">
        <f si="5" t="shared"/>
        <v>0</v>
      </c>
      <c r="K54" s="18">
        <f si="5" t="shared"/>
        <v>0</v>
      </c>
      <c r="L54" s="18">
        <f si="1" t="shared"/>
        <v>0</v>
      </c>
    </row>
    <row r="55" spans="1:12">
      <c r="A55" s="19">
        <f>+'20.TGT1'!C55</f>
        <v>210805</v>
      </c>
      <c r="B55" s="19" t="str">
        <f>+'20.TGT1'!D55</f>
        <v xml:space="preserve">               Тээврийн хэрэгслийн оношлогоо</v>
      </c>
      <c r="C55" s="17">
        <f>+'20.TGT1'!$F55</f>
        <v>0</v>
      </c>
      <c r="D55" s="17">
        <f si="6" t="shared"/>
        <v>0</v>
      </c>
      <c r="E55" s="17">
        <f>+'20.TGT1'!G55</f>
        <v>0</v>
      </c>
      <c r="F55" s="17">
        <f si="2" t="shared"/>
        <v>0</v>
      </c>
      <c r="G55" s="17">
        <f>+'20.TGT1'!H55</f>
        <v>0</v>
      </c>
      <c r="H55" s="17">
        <f si="3" t="shared"/>
        <v>0</v>
      </c>
      <c r="I55" s="18">
        <f si="7" t="shared"/>
        <v>0</v>
      </c>
      <c r="J55" s="18">
        <f si="5" t="shared"/>
        <v>0</v>
      </c>
      <c r="K55" s="18">
        <f si="5" t="shared"/>
        <v>0</v>
      </c>
      <c r="L55" s="18">
        <f si="1" t="shared"/>
        <v>0</v>
      </c>
    </row>
    <row r="56" spans="1:12">
      <c r="A56" s="19">
        <f>+'20.TGT1'!C56</f>
        <v>210806</v>
      </c>
      <c r="B56" s="19" t="str">
        <f>+'20.TGT1'!D56</f>
        <v xml:space="preserve">               Мэдээлэл, технологийн үйлчилгээ</v>
      </c>
      <c r="C56" s="17">
        <f>+'20.TGT1'!$F56</f>
        <v>0</v>
      </c>
      <c r="D56" s="17">
        <f si="6" t="shared"/>
        <v>0</v>
      </c>
      <c r="E56" s="17">
        <f>+'20.TGT1'!G56</f>
        <v>0</v>
      </c>
      <c r="F56" s="17">
        <f si="2" t="shared"/>
        <v>0</v>
      </c>
      <c r="G56" s="17">
        <f>+'20.TGT1'!H56</f>
        <v>0</v>
      </c>
      <c r="H56" s="17">
        <f si="3" t="shared"/>
        <v>0</v>
      </c>
      <c r="I56" s="18">
        <f si="7" t="shared"/>
        <v>0</v>
      </c>
      <c r="J56" s="18">
        <f si="5" t="shared"/>
        <v>0</v>
      </c>
      <c r="K56" s="18">
        <f si="5" t="shared"/>
        <v>0</v>
      </c>
      <c r="L56" s="18">
        <f si="1" t="shared"/>
        <v>0</v>
      </c>
    </row>
    <row r="57" spans="1:12">
      <c r="A57" s="19">
        <f>+'20.TGT1'!C57</f>
        <v>210807</v>
      </c>
      <c r="B57" s="19" t="str">
        <f>+'20.TGT1'!D57</f>
        <v xml:space="preserve">               Газрын төлбөр </v>
      </c>
      <c r="C57" s="17">
        <f>+'20.TGT1'!$F57</f>
        <v>0</v>
      </c>
      <c r="D57" s="17">
        <f si="6" t="shared"/>
        <v>0</v>
      </c>
      <c r="E57" s="17">
        <f>+'20.TGT1'!G57</f>
        <v>0</v>
      </c>
      <c r="F57" s="17">
        <f si="2" t="shared"/>
        <v>0</v>
      </c>
      <c r="G57" s="17">
        <f>+'20.TGT1'!H57</f>
        <v>0</v>
      </c>
      <c r="H57" s="17">
        <f si="3" t="shared"/>
        <v>0</v>
      </c>
      <c r="I57" s="18">
        <f si="7" t="shared"/>
        <v>0</v>
      </c>
      <c r="J57" s="18">
        <f si="5" t="shared"/>
        <v>0</v>
      </c>
      <c r="K57" s="18">
        <f si="5" t="shared"/>
        <v>0</v>
      </c>
      <c r="L57" s="18">
        <f si="1" t="shared"/>
        <v>0</v>
      </c>
    </row>
    <row r="58" spans="1:12">
      <c r="A58" s="19">
        <f>+'20.TGT1'!C58</f>
        <v>210808</v>
      </c>
      <c r="B58" s="19" t="str">
        <f>+'20.TGT1'!D58</f>
        <v xml:space="preserve">               Банк, санхүүгийн байгууллагын үйлчилгээний хураамж</v>
      </c>
      <c r="C58" s="17">
        <f>+'20.TGT1'!$F58</f>
        <v>0</v>
      </c>
      <c r="D58" s="17">
        <f si="6" t="shared"/>
        <v>0</v>
      </c>
      <c r="E58" s="17">
        <f>+'20.TGT1'!G58</f>
        <v>0</v>
      </c>
      <c r="F58" s="17">
        <f si="2" t="shared"/>
        <v>0</v>
      </c>
      <c r="G58" s="17">
        <f>+'20.TGT1'!H58</f>
        <v>0</v>
      </c>
      <c r="H58" s="17">
        <f si="3" t="shared"/>
        <v>0</v>
      </c>
      <c r="I58" s="18">
        <f si="7" t="shared"/>
        <v>0</v>
      </c>
      <c r="J58" s="18">
        <f si="5" t="shared"/>
        <v>0</v>
      </c>
      <c r="K58" s="18">
        <f si="5" t="shared"/>
        <v>0</v>
      </c>
      <c r="L58" s="18">
        <f si="1" t="shared"/>
        <v>0</v>
      </c>
    </row>
    <row r="59" spans="1:12">
      <c r="A59" s="19">
        <f>+'20.TGT1'!C59</f>
        <v>210809</v>
      </c>
      <c r="B59" s="19" t="str">
        <f>+'20.TGT1'!D59</f>
        <v xml:space="preserve">               Улсын мэдээллийн маягт хэвлэх, бэлтгэх</v>
      </c>
      <c r="C59" s="17">
        <f>+'20.TGT1'!$F59</f>
        <v>0</v>
      </c>
      <c r="D59" s="17">
        <f si="6" t="shared"/>
        <v>0</v>
      </c>
      <c r="E59" s="17">
        <f>+'20.TGT1'!G59</f>
        <v>0</v>
      </c>
      <c r="F59" s="17">
        <f si="2" t="shared"/>
        <v>0</v>
      </c>
      <c r="G59" s="17">
        <f>+'20.TGT1'!H59</f>
        <v>0</v>
      </c>
      <c r="H59" s="17">
        <f si="3" t="shared"/>
        <v>0</v>
      </c>
      <c r="I59" s="18">
        <f si="7" t="shared"/>
        <v>0</v>
      </c>
      <c r="J59" s="18">
        <f si="5" t="shared"/>
        <v>0</v>
      </c>
      <c r="K59" s="18">
        <f si="5" t="shared"/>
        <v>0</v>
      </c>
      <c r="L59" s="18">
        <f si="1" t="shared"/>
        <v>0</v>
      </c>
    </row>
    <row r="60" spans="1:12">
      <c r="A60" s="19">
        <f>+'20.TGT1'!C60</f>
        <v>2109</v>
      </c>
      <c r="B60" s="19" t="str">
        <f>+'20.TGT1'!D60</f>
        <v xml:space="preserve">         Бараа үйлчилгээний бусад зардал</v>
      </c>
      <c r="C60" s="17">
        <f>+'20.TGT1'!$F60</f>
        <v>0</v>
      </c>
      <c r="D60" s="17">
        <f si="6" t="shared"/>
        <v>0</v>
      </c>
      <c r="E60" s="17">
        <f>+'20.TGT1'!G60</f>
        <v>0</v>
      </c>
      <c r="F60" s="17">
        <f si="2" t="shared"/>
        <v>0</v>
      </c>
      <c r="G60" s="17">
        <f>+'20.TGT1'!H60</f>
        <v>0</v>
      </c>
      <c r="H60" s="17">
        <f si="3" t="shared"/>
        <v>0</v>
      </c>
      <c r="I60" s="18">
        <f si="7" t="shared"/>
        <v>0</v>
      </c>
      <c r="J60" s="18">
        <f si="5" t="shared"/>
        <v>0</v>
      </c>
      <c r="K60" s="18">
        <f si="5" t="shared"/>
        <v>0</v>
      </c>
      <c r="L60" s="18">
        <f si="1" t="shared"/>
        <v>0</v>
      </c>
    </row>
    <row r="61" spans="1:12">
      <c r="A61" s="19">
        <f>+'20.TGT1'!C61</f>
        <v>210901</v>
      </c>
      <c r="B61" s="19" t="str">
        <f>+'20.TGT1'!D61</f>
        <v xml:space="preserve">               Бараа үйлчилгээний бусад зардал</v>
      </c>
      <c r="C61" s="17">
        <f>+'20.TGT1'!$F61</f>
        <v>0</v>
      </c>
      <c r="D61" s="17">
        <f si="6" t="shared"/>
        <v>0</v>
      </c>
      <c r="E61" s="17">
        <f>+'20.TGT1'!G61</f>
        <v>0</v>
      </c>
      <c r="F61" s="17">
        <f si="2" t="shared"/>
        <v>0</v>
      </c>
      <c r="G61" s="17">
        <f>+'20.TGT1'!H61</f>
        <v>0</v>
      </c>
      <c r="H61" s="17">
        <f si="3" t="shared"/>
        <v>0</v>
      </c>
      <c r="I61" s="18">
        <f si="7" t="shared"/>
        <v>0</v>
      </c>
      <c r="J61" s="18">
        <f si="5" t="shared"/>
        <v>0</v>
      </c>
      <c r="K61" s="18">
        <f si="5" t="shared"/>
        <v>0</v>
      </c>
      <c r="L61" s="18">
        <f si="1" t="shared"/>
        <v>0</v>
      </c>
    </row>
    <row r="62" spans="1:12">
      <c r="A62" s="19">
        <f>+'20.TGT1'!C62</f>
        <v>210902</v>
      </c>
      <c r="B62" s="19" t="str">
        <f>+'20.TGT1'!D62</f>
        <v xml:space="preserve">               Хичээл үйлдвэрлэлийн дадлага хийх </v>
      </c>
      <c r="C62" s="17">
        <f>+'20.TGT1'!$F62</f>
        <v>0</v>
      </c>
      <c r="D62" s="17">
        <f si="6" t="shared"/>
        <v>0</v>
      </c>
      <c r="E62" s="17">
        <f>+'20.TGT1'!G62</f>
        <v>0</v>
      </c>
      <c r="F62" s="17">
        <f si="2" t="shared"/>
        <v>0</v>
      </c>
      <c r="G62" s="17">
        <f>+'20.TGT1'!H62</f>
        <v>0</v>
      </c>
      <c r="H62" s="17">
        <f si="3" t="shared"/>
        <v>0</v>
      </c>
      <c r="I62" s="18">
        <f si="7" t="shared"/>
        <v>0</v>
      </c>
      <c r="J62" s="18">
        <f si="5" t="shared"/>
        <v>0</v>
      </c>
      <c r="K62" s="18">
        <f si="5" t="shared"/>
        <v>0</v>
      </c>
      <c r="L62" s="18">
        <f si="1" t="shared"/>
        <v>0</v>
      </c>
    </row>
    <row r="63" spans="1:12">
      <c r="A63" s="19">
        <f>+'20.TGT1'!C63</f>
        <v>211</v>
      </c>
      <c r="B63" s="19" t="str">
        <f>+'20.TGT1'!D63</f>
        <v xml:space="preserve">      ХҮҮ</v>
      </c>
      <c r="C63" s="17">
        <f>+'20.TGT1'!$F63</f>
        <v>0</v>
      </c>
      <c r="D63" s="17">
        <f si="6" t="shared"/>
        <v>0</v>
      </c>
      <c r="E63" s="17">
        <f>+'20.TGT1'!G63</f>
        <v>0</v>
      </c>
      <c r="F63" s="17">
        <f si="2" t="shared"/>
        <v>0</v>
      </c>
      <c r="G63" s="17">
        <f>+'20.TGT1'!H63</f>
        <v>0</v>
      </c>
      <c r="H63" s="17">
        <f si="3" t="shared"/>
        <v>0</v>
      </c>
      <c r="I63" s="18">
        <f si="7" t="shared"/>
        <v>0</v>
      </c>
      <c r="J63" s="18">
        <f si="5" t="shared"/>
        <v>0</v>
      </c>
      <c r="K63" s="18">
        <f si="5" t="shared"/>
        <v>0</v>
      </c>
      <c r="L63" s="18">
        <f si="1" t="shared"/>
        <v>0</v>
      </c>
    </row>
    <row r="64" spans="1:12">
      <c r="A64" s="19">
        <f>+'20.TGT1'!C64</f>
        <v>2111</v>
      </c>
      <c r="B64" s="19" t="str">
        <f>+'20.TGT1'!D64</f>
        <v xml:space="preserve">         Гадаад зээлийн үйлчилгээний төлбөр</v>
      </c>
      <c r="C64" s="17">
        <f>+'20.TGT1'!$F64</f>
        <v>0</v>
      </c>
      <c r="D64" s="17">
        <f si="6" t="shared"/>
        <v>0</v>
      </c>
      <c r="E64" s="17">
        <f>+'20.TGT1'!G64</f>
        <v>0</v>
      </c>
      <c r="F64" s="17">
        <f si="2" t="shared"/>
        <v>0</v>
      </c>
      <c r="G64" s="17">
        <f>+'20.TGT1'!H64</f>
        <v>0</v>
      </c>
      <c r="H64" s="17">
        <f si="3" t="shared"/>
        <v>0</v>
      </c>
      <c r="I64" s="18">
        <f si="7" t="shared"/>
        <v>0</v>
      </c>
      <c r="J64" s="18">
        <f si="5" t="shared"/>
        <v>0</v>
      </c>
      <c r="K64" s="18">
        <f si="5" t="shared"/>
        <v>0</v>
      </c>
      <c r="L64" s="18">
        <f si="1" t="shared"/>
        <v>0</v>
      </c>
    </row>
    <row r="65" spans="1:12">
      <c r="A65" s="19">
        <f>+'20.TGT1'!C65</f>
        <v>211101</v>
      </c>
      <c r="B65" s="19" t="str">
        <f>+'20.TGT1'!D65</f>
        <v xml:space="preserve">               Гадаад зээлийн үйлчилгээний төлбөр</v>
      </c>
      <c r="C65" s="17">
        <f>+'20.TGT1'!$F65</f>
        <v>0</v>
      </c>
      <c r="D65" s="17">
        <f si="6" t="shared"/>
        <v>0</v>
      </c>
      <c r="E65" s="17">
        <f>+'20.TGT1'!G65</f>
        <v>0</v>
      </c>
      <c r="F65" s="17">
        <f si="2" t="shared"/>
        <v>0</v>
      </c>
      <c r="G65" s="17">
        <f>+'20.TGT1'!H65</f>
        <v>0</v>
      </c>
      <c r="H65" s="17">
        <f si="3" t="shared"/>
        <v>0</v>
      </c>
      <c r="I65" s="18">
        <f si="7" t="shared"/>
        <v>0</v>
      </c>
      <c r="J65" s="18">
        <f si="5" t="shared"/>
        <v>0</v>
      </c>
      <c r="K65" s="18">
        <f si="5" t="shared"/>
        <v>0</v>
      </c>
      <c r="L65" s="18">
        <f si="1" t="shared"/>
        <v>0</v>
      </c>
    </row>
    <row r="66" spans="1:12">
      <c r="A66" s="19">
        <f>+'20.TGT1'!C66</f>
        <v>2112</v>
      </c>
      <c r="B66" s="19" t="str">
        <f>+'20.TGT1'!D66</f>
        <v xml:space="preserve">         Дотоод зээлийн үйлчилгээний төлбөр</v>
      </c>
      <c r="C66" s="17">
        <f>+'20.TGT1'!$F66</f>
        <v>0</v>
      </c>
      <c r="D66" s="17">
        <f si="6" t="shared"/>
        <v>0</v>
      </c>
      <c r="E66" s="17">
        <f>+'20.TGT1'!G66</f>
        <v>0</v>
      </c>
      <c r="F66" s="17">
        <f si="2" t="shared"/>
        <v>0</v>
      </c>
      <c r="G66" s="17">
        <f>+'20.TGT1'!H66</f>
        <v>0</v>
      </c>
      <c r="H66" s="17">
        <f si="3" t="shared"/>
        <v>0</v>
      </c>
      <c r="I66" s="18">
        <f si="7" t="shared"/>
        <v>0</v>
      </c>
      <c r="J66" s="18">
        <f si="5" t="shared"/>
        <v>0</v>
      </c>
      <c r="K66" s="18">
        <f si="5" t="shared"/>
        <v>0</v>
      </c>
      <c r="L66" s="18">
        <f si="1" t="shared"/>
        <v>0</v>
      </c>
    </row>
    <row r="67" spans="1:12">
      <c r="A67" s="19">
        <f>+'20.TGT1'!C67</f>
        <v>211201</v>
      </c>
      <c r="B67" s="19" t="str">
        <f>+'20.TGT1'!D67</f>
        <v xml:space="preserve">               Дотоод зээлийн үйлчилгээний төлбөр</v>
      </c>
      <c r="C67" s="17">
        <f>+'20.TGT1'!$F67</f>
        <v>0</v>
      </c>
      <c r="D67" s="17">
        <f si="6" t="shared"/>
        <v>0</v>
      </c>
      <c r="E67" s="17">
        <f>+'20.TGT1'!G67</f>
        <v>0</v>
      </c>
      <c r="F67" s="17">
        <f si="2" t="shared"/>
        <v>0</v>
      </c>
      <c r="G67" s="17">
        <f>+'20.TGT1'!H67</f>
        <v>0</v>
      </c>
      <c r="H67" s="17">
        <f si="3" t="shared"/>
        <v>0</v>
      </c>
      <c r="I67" s="18">
        <f si="7" t="shared"/>
        <v>0</v>
      </c>
      <c r="J67" s="18">
        <f si="5" t="shared"/>
        <v>0</v>
      </c>
      <c r="K67" s="18">
        <f si="5" t="shared"/>
        <v>0</v>
      </c>
      <c r="L67" s="18">
        <f si="1" t="shared"/>
        <v>0</v>
      </c>
    </row>
    <row r="68" spans="1:12">
      <c r="A68" s="19">
        <f>+'20.TGT1'!C68</f>
        <v>212</v>
      </c>
      <c r="B68" s="19" t="str">
        <f>+'20.TGT1'!D68</f>
        <v xml:space="preserve">      ТАТААС</v>
      </c>
      <c r="C68" s="17">
        <f>+'20.TGT1'!$F68</f>
        <v>0</v>
      </c>
      <c r="D68" s="17">
        <f si="6" t="shared"/>
        <v>0</v>
      </c>
      <c r="E68" s="17">
        <f>+'20.TGT1'!G68</f>
        <v>0</v>
      </c>
      <c r="F68" s="17">
        <f si="2" t="shared"/>
        <v>0</v>
      </c>
      <c r="G68" s="17">
        <f>+'20.TGT1'!H68</f>
        <v>0</v>
      </c>
      <c r="H68" s="17">
        <f si="3" t="shared"/>
        <v>0</v>
      </c>
      <c r="I68" s="18">
        <f si="7" t="shared"/>
        <v>0</v>
      </c>
      <c r="J68" s="18">
        <f si="5" t="shared"/>
        <v>0</v>
      </c>
      <c r="K68" s="18">
        <f si="5" t="shared"/>
        <v>0</v>
      </c>
      <c r="L68" s="18">
        <f si="1" t="shared"/>
        <v>0</v>
      </c>
    </row>
    <row r="69" spans="1:12">
      <c r="A69" s="19">
        <f>+'20.TGT1'!C69</f>
        <v>2121</v>
      </c>
      <c r="B69" s="19" t="str">
        <f>+'20.TGT1'!D69</f>
        <v xml:space="preserve">         Төрийн өмчит байгууллагад олгох татаас</v>
      </c>
      <c r="C69" s="17">
        <f>+'20.TGT1'!$F69</f>
        <v>0</v>
      </c>
      <c r="D69" s="17">
        <f si="6" t="shared"/>
        <v>0</v>
      </c>
      <c r="E69" s="17">
        <f>+'20.TGT1'!G69</f>
        <v>0</v>
      </c>
      <c r="F69" s="17">
        <f si="2" t="shared"/>
        <v>0</v>
      </c>
      <c r="G69" s="17">
        <f>+'20.TGT1'!H69</f>
        <v>0</v>
      </c>
      <c r="H69" s="17">
        <f si="3" t="shared"/>
        <v>0</v>
      </c>
      <c r="I69" s="18">
        <f si="7" t="shared"/>
        <v>0</v>
      </c>
      <c r="J69" s="18">
        <f si="5" t="shared"/>
        <v>0</v>
      </c>
      <c r="K69" s="18">
        <f si="5" t="shared"/>
        <v>0</v>
      </c>
      <c r="L69" s="18">
        <f si="1" t="shared"/>
        <v>0</v>
      </c>
    </row>
    <row r="70" spans="1:12">
      <c r="A70" s="19">
        <f>+'20.TGT1'!C70</f>
        <v>212101</v>
      </c>
      <c r="B70" s="19" t="str">
        <f>+'20.TGT1'!D70</f>
        <v xml:space="preserve">               Төрийн өмчит байгууллагад олгох татаас</v>
      </c>
      <c r="C70" s="17">
        <f>+'20.TGT1'!$F70</f>
        <v>0</v>
      </c>
      <c r="D70" s="17">
        <f si="6" t="shared"/>
        <v>0</v>
      </c>
      <c r="E70" s="17">
        <f>+'20.TGT1'!G70</f>
        <v>0</v>
      </c>
      <c r="F70" s="17">
        <f si="2" t="shared"/>
        <v>0</v>
      </c>
      <c r="G70" s="17">
        <f>+'20.TGT1'!H70</f>
        <v>0</v>
      </c>
      <c r="H70" s="17">
        <f si="3" t="shared"/>
        <v>0</v>
      </c>
      <c r="I70" s="18">
        <f si="7" t="shared"/>
        <v>0</v>
      </c>
      <c r="J70" s="18">
        <f si="5" t="shared"/>
        <v>0</v>
      </c>
      <c r="K70" s="18">
        <f si="5" t="shared"/>
        <v>0</v>
      </c>
      <c r="L70" s="18">
        <f si="1" t="shared"/>
        <v>0</v>
      </c>
    </row>
    <row r="71" spans="1:12">
      <c r="A71" s="19">
        <f>+'20.TGT1'!C71</f>
        <v>2122</v>
      </c>
      <c r="B71" s="19" t="str">
        <f>+'20.TGT1'!D71</f>
        <v xml:space="preserve">         Хувийн хэвшлийн байгууллагад олгох татаас</v>
      </c>
      <c r="C71" s="17">
        <f>+'20.TGT1'!$F71</f>
        <v>0</v>
      </c>
      <c r="D71" s="17">
        <f si="6" t="shared"/>
        <v>0</v>
      </c>
      <c r="E71" s="17">
        <f>+'20.TGT1'!G71</f>
        <v>0</v>
      </c>
      <c r="F71" s="17">
        <f si="2" t="shared"/>
        <v>0</v>
      </c>
      <c r="G71" s="17">
        <f>+'20.TGT1'!H71</f>
        <v>0</v>
      </c>
      <c r="H71" s="17">
        <f si="3" t="shared"/>
        <v>0</v>
      </c>
      <c r="I71" s="18">
        <f si="7" t="shared"/>
        <v>0</v>
      </c>
      <c r="J71" s="18">
        <f si="5" t="shared"/>
        <v>0</v>
      </c>
      <c r="K71" s="18">
        <f si="5" t="shared"/>
        <v>0</v>
      </c>
      <c r="L71" s="18">
        <f si="1" t="shared"/>
        <v>0</v>
      </c>
    </row>
    <row r="72" spans="1:12">
      <c r="A72" s="19">
        <f>+'20.TGT1'!C72</f>
        <v>212201</v>
      </c>
      <c r="B72" s="19" t="str">
        <f>+'20.TGT1'!D72</f>
        <v xml:space="preserve">               Хувийн хэвшлийн байгууллагад олгох татаас</v>
      </c>
      <c r="C72" s="17">
        <f>+'20.TGT1'!$F72</f>
        <v>0</v>
      </c>
      <c r="D72" s="17">
        <f si="6" t="shared"/>
        <v>0</v>
      </c>
      <c r="E72" s="17">
        <f>+'20.TGT1'!G72</f>
        <v>0</v>
      </c>
      <c r="F72" s="17">
        <f si="2" t="shared"/>
        <v>0</v>
      </c>
      <c r="G72" s="17">
        <f>+'20.TGT1'!H72</f>
        <v>0</v>
      </c>
      <c r="H72" s="17">
        <f si="3" t="shared"/>
        <v>0</v>
      </c>
      <c r="I72" s="18">
        <f si="7" t="shared"/>
        <v>0</v>
      </c>
      <c r="J72" s="18">
        <f si="5" t="shared"/>
        <v>0</v>
      </c>
      <c r="K72" s="18">
        <f si="5" t="shared"/>
        <v>0</v>
      </c>
      <c r="L72" s="18">
        <f si="1" t="shared"/>
        <v>0</v>
      </c>
    </row>
    <row r="73" spans="1:12">
      <c r="A73" s="19">
        <f>+'20.TGT1'!C73</f>
        <v>213</v>
      </c>
      <c r="B73" s="19" t="str">
        <f>+'20.TGT1'!D73</f>
        <v xml:space="preserve">      УРСГАЛ ШИЛЖҮҮЛЭГ</v>
      </c>
      <c r="C73" s="17">
        <f>+'20.TGT1'!$F73</f>
        <v>0</v>
      </c>
      <c r="D73" s="17">
        <f ref="D73:D98" si="8" t="shared">+C73/$C$9*100</f>
        <v>0</v>
      </c>
      <c r="E73" s="17">
        <f>+'20.TGT1'!G73</f>
        <v>0</v>
      </c>
      <c r="F73" s="17">
        <f si="2" t="shared"/>
        <v>0</v>
      </c>
      <c r="G73" s="17">
        <f>+'20.TGT1'!H73</f>
        <v>0</v>
      </c>
      <c r="H73" s="17">
        <f si="3" t="shared"/>
        <v>0</v>
      </c>
      <c r="I73" s="18">
        <f si="7" t="shared"/>
        <v>0</v>
      </c>
      <c r="J73" s="18">
        <f si="5" t="shared"/>
        <v>0</v>
      </c>
      <c r="K73" s="18">
        <f si="5" t="shared"/>
        <v>0</v>
      </c>
      <c r="L73" s="18">
        <f si="5" t="shared"/>
        <v>0</v>
      </c>
    </row>
    <row r="74" spans="1:12">
      <c r="A74" s="19">
        <f>+'20.TGT1'!C74</f>
        <v>2131</v>
      </c>
      <c r="B74" s="19" t="str">
        <f>+'20.TGT1'!D74</f>
        <v xml:space="preserve">         Засгийн газрын урсгал шилжүүлэг</v>
      </c>
      <c r="C74" s="17">
        <f>+'20.TGT1'!$F74</f>
        <v>0</v>
      </c>
      <c r="D74" s="17">
        <f si="8" t="shared"/>
        <v>0</v>
      </c>
      <c r="E74" s="17">
        <f>+'20.TGT1'!G74</f>
        <v>0</v>
      </c>
      <c r="F74" s="17">
        <f ref="F74:F98" si="9" t="shared">+E74/$E$9*100</f>
        <v>0</v>
      </c>
      <c r="G74" s="17">
        <f>+'20.TGT1'!H74</f>
        <v>0</v>
      </c>
      <c r="H74" s="17">
        <f ref="H74:H98" si="10" t="shared">+G74/$G$9*100</f>
        <v>0</v>
      </c>
      <c r="I74" s="18">
        <f ref="I74:I98" si="11" t="shared">C74-E74</f>
        <v>0</v>
      </c>
      <c r="J74" s="18">
        <f ref="J74:K98" si="12" t="shared">D74-F74</f>
        <v>0</v>
      </c>
      <c r="K74" s="18">
        <f si="12" t="shared"/>
        <v>0</v>
      </c>
      <c r="L74" s="18">
        <f ref="L74:L98" si="13" t="shared">F74-H74</f>
        <v>0</v>
      </c>
    </row>
    <row r="75" spans="1:12">
      <c r="A75" s="19">
        <f>+'20.TGT1'!C75</f>
        <v>213101</v>
      </c>
      <c r="B75" s="19" t="str">
        <f>+'20.TGT1'!D75</f>
        <v xml:space="preserve">               Засгийн газрын дотоод шилжүүлэг</v>
      </c>
      <c r="C75" s="17">
        <f>+'20.TGT1'!$F75</f>
        <v>0</v>
      </c>
      <c r="D75" s="17">
        <f si="8" t="shared"/>
        <v>0</v>
      </c>
      <c r="E75" s="17">
        <f>+'20.TGT1'!G75</f>
        <v>0</v>
      </c>
      <c r="F75" s="17">
        <f si="9" t="shared"/>
        <v>0</v>
      </c>
      <c r="G75" s="17">
        <f>+'20.TGT1'!H75</f>
        <v>0</v>
      </c>
      <c r="H75" s="17">
        <f si="10" t="shared"/>
        <v>0</v>
      </c>
      <c r="I75" s="18">
        <f si="11" t="shared"/>
        <v>0</v>
      </c>
      <c r="J75" s="18">
        <f si="12" t="shared"/>
        <v>0</v>
      </c>
      <c r="K75" s="18">
        <f si="12" t="shared"/>
        <v>0</v>
      </c>
      <c r="L75" s="18">
        <f si="13" t="shared"/>
        <v>0</v>
      </c>
    </row>
    <row r="76" spans="1:12">
      <c r="A76" s="19">
        <f>+'20.TGT1'!C76</f>
        <v>213102</v>
      </c>
      <c r="B76" s="19" t="str">
        <f>+'20.TGT1'!D76</f>
        <v xml:space="preserve">               Засгийн газрын гадаад шилжүүлэг</v>
      </c>
      <c r="C76" s="17">
        <f>+'20.TGT1'!$F76</f>
        <v>0</v>
      </c>
      <c r="D76" s="17">
        <f si="8" t="shared"/>
        <v>0</v>
      </c>
      <c r="E76" s="17">
        <f>+'20.TGT1'!G76</f>
        <v>0</v>
      </c>
      <c r="F76" s="17">
        <f si="9" t="shared"/>
        <v>0</v>
      </c>
      <c r="G76" s="17">
        <f>+'20.TGT1'!H76</f>
        <v>0</v>
      </c>
      <c r="H76" s="17">
        <f si="10" t="shared"/>
        <v>0</v>
      </c>
      <c r="I76" s="18">
        <f si="11" t="shared"/>
        <v>0</v>
      </c>
      <c r="J76" s="18">
        <f si="12" t="shared"/>
        <v>0</v>
      </c>
      <c r="K76" s="18">
        <f si="12" t="shared"/>
        <v>0</v>
      </c>
      <c r="L76" s="18">
        <f si="13" t="shared"/>
        <v>0</v>
      </c>
    </row>
    <row r="77" spans="1:12">
      <c r="A77" s="19">
        <f>+'20.TGT1'!C77</f>
        <v>2132</v>
      </c>
      <c r="B77" s="19" t="str">
        <f>+'20.TGT1'!D77</f>
        <v xml:space="preserve">         Бусад урсгал шилжүүлэг</v>
      </c>
      <c r="C77" s="17">
        <f>+'20.TGT1'!$F77</f>
        <v>0</v>
      </c>
      <c r="D77" s="17">
        <f si="8" t="shared"/>
        <v>0</v>
      </c>
      <c r="E77" s="17">
        <f>+'20.TGT1'!G77</f>
        <v>0</v>
      </c>
      <c r="F77" s="17">
        <f si="9" t="shared"/>
        <v>0</v>
      </c>
      <c r="G77" s="17">
        <f>+'20.TGT1'!H77</f>
        <v>0</v>
      </c>
      <c r="H77" s="17">
        <f si="10" t="shared"/>
        <v>0</v>
      </c>
      <c r="I77" s="18">
        <f si="11" t="shared"/>
        <v>0</v>
      </c>
      <c r="J77" s="18">
        <f si="12" t="shared"/>
        <v>0</v>
      </c>
      <c r="K77" s="18">
        <f si="12" t="shared"/>
        <v>0</v>
      </c>
      <c r="L77" s="18">
        <f si="13" t="shared"/>
        <v>0</v>
      </c>
    </row>
    <row r="78" spans="1:12">
      <c r="A78" s="19">
        <f>+'20.TGT1'!C78</f>
        <v>213202</v>
      </c>
      <c r="B78" s="19" t="str">
        <f>+'20.TGT1'!D78</f>
        <v xml:space="preserve">               Нийгмийн даатгалын тэтгэвэр, тэтгэмж</v>
      </c>
      <c r="C78" s="17">
        <f>+'20.TGT1'!$F78</f>
        <v>0</v>
      </c>
      <c r="D78" s="17">
        <f si="8" t="shared"/>
        <v>0</v>
      </c>
      <c r="E78" s="17">
        <f>+'20.TGT1'!G78</f>
        <v>0</v>
      </c>
      <c r="F78" s="17">
        <f si="9" t="shared"/>
        <v>0</v>
      </c>
      <c r="G78" s="17">
        <f>+'20.TGT1'!H78</f>
        <v>0</v>
      </c>
      <c r="H78" s="17">
        <f si="10" t="shared"/>
        <v>0</v>
      </c>
      <c r="I78" s="18">
        <f si="11" t="shared"/>
        <v>0</v>
      </c>
      <c r="J78" s="18">
        <f si="12" t="shared"/>
        <v>0</v>
      </c>
      <c r="K78" s="18">
        <f si="12" t="shared"/>
        <v>0</v>
      </c>
      <c r="L78" s="18">
        <f si="13" t="shared"/>
        <v>0</v>
      </c>
    </row>
    <row r="79" spans="1:12">
      <c r="A79" s="19">
        <f>+'20.TGT1'!C79</f>
        <v>213203</v>
      </c>
      <c r="B79" s="19" t="str">
        <f>+'20.TGT1'!D79</f>
        <v xml:space="preserve">               Нийгмийн халамжийн тэтгэвэр, тэтгэмж</v>
      </c>
      <c r="C79" s="17">
        <f>+'20.TGT1'!$F79</f>
        <v>0</v>
      </c>
      <c r="D79" s="17">
        <f si="8" t="shared"/>
        <v>0</v>
      </c>
      <c r="E79" s="17">
        <f>+'20.TGT1'!G79</f>
        <v>0</v>
      </c>
      <c r="F79" s="17">
        <f si="9" t="shared"/>
        <v>0</v>
      </c>
      <c r="G79" s="17">
        <f>+'20.TGT1'!H79</f>
        <v>0</v>
      </c>
      <c r="H79" s="17">
        <f si="10" t="shared"/>
        <v>0</v>
      </c>
      <c r="I79" s="18">
        <f si="11" t="shared"/>
        <v>0</v>
      </c>
      <c r="J79" s="18">
        <f si="12" t="shared"/>
        <v>0</v>
      </c>
      <c r="K79" s="18">
        <f si="12" t="shared"/>
        <v>0</v>
      </c>
      <c r="L79" s="18">
        <f si="13" t="shared"/>
        <v>0</v>
      </c>
    </row>
    <row r="80" spans="1:12">
      <c r="A80" s="19">
        <f>+'20.TGT1'!C80</f>
        <v>213204</v>
      </c>
      <c r="B80" s="19" t="str">
        <f>+'20.TGT1'!D80</f>
        <v xml:space="preserve">               Ажил олгогчоос олгох  бусад тэтгэмж, урамшуулал</v>
      </c>
      <c r="C80" s="17">
        <f>+'20.TGT1'!$F80</f>
        <v>0</v>
      </c>
      <c r="D80" s="17">
        <f si="8" t="shared"/>
        <v>0</v>
      </c>
      <c r="E80" s="17">
        <f>+'20.TGT1'!G80</f>
        <v>0</v>
      </c>
      <c r="F80" s="17">
        <f si="9" t="shared"/>
        <v>0</v>
      </c>
      <c r="G80" s="17">
        <f>+'20.TGT1'!H80</f>
        <v>0</v>
      </c>
      <c r="H80" s="17">
        <f si="10" t="shared"/>
        <v>0</v>
      </c>
      <c r="I80" s="18">
        <f si="11" t="shared"/>
        <v>0</v>
      </c>
      <c r="J80" s="18">
        <f si="12" t="shared"/>
        <v>0</v>
      </c>
      <c r="K80" s="18">
        <f si="12" t="shared"/>
        <v>0</v>
      </c>
      <c r="L80" s="18">
        <f si="13" t="shared"/>
        <v>0</v>
      </c>
    </row>
    <row r="81" spans="1:12">
      <c r="A81" s="19">
        <f>+'20.TGT1'!C81</f>
        <v>213205</v>
      </c>
      <c r="B81" s="19" t="str">
        <f>+'20.TGT1'!D81</f>
        <v xml:space="preserve">               Төрөөс иргэдэд олгох тэтгэмж, урамшуулал</v>
      </c>
      <c r="C81" s="17">
        <f>+'20.TGT1'!$F81</f>
        <v>0</v>
      </c>
      <c r="D81" s="17">
        <f si="8" t="shared"/>
        <v>0</v>
      </c>
      <c r="E81" s="17">
        <f>+'20.TGT1'!G81</f>
        <v>0</v>
      </c>
      <c r="F81" s="17">
        <f si="9" t="shared"/>
        <v>0</v>
      </c>
      <c r="G81" s="17">
        <f>+'20.TGT1'!H81</f>
        <v>0</v>
      </c>
      <c r="H81" s="17">
        <f si="10" t="shared"/>
        <v>0</v>
      </c>
      <c r="I81" s="18">
        <f si="11" t="shared"/>
        <v>0</v>
      </c>
      <c r="J81" s="18">
        <f si="12" t="shared"/>
        <v>0</v>
      </c>
      <c r="K81" s="18">
        <f si="12" t="shared"/>
        <v>0</v>
      </c>
      <c r="L81" s="18">
        <f si="13" t="shared"/>
        <v>0</v>
      </c>
    </row>
    <row r="82" spans="1:12">
      <c r="A82" s="19">
        <f>+'20.TGT1'!C82</f>
        <v>213206</v>
      </c>
      <c r="B82" s="19" t="str">
        <f>+'20.TGT1'!D82</f>
        <v xml:space="preserve">               Ээлжийн амралтаар нутаг явах унааны хөнгөлөлт</v>
      </c>
      <c r="C82" s="17">
        <f>+'20.TGT1'!$F82</f>
        <v>0</v>
      </c>
      <c r="D82" s="17">
        <f si="8" t="shared"/>
        <v>0</v>
      </c>
      <c r="E82" s="17">
        <f>+'20.TGT1'!G82</f>
        <v>0</v>
      </c>
      <c r="F82" s="17">
        <f si="9" t="shared"/>
        <v>0</v>
      </c>
      <c r="G82" s="17">
        <f>+'20.TGT1'!H82</f>
        <v>0</v>
      </c>
      <c r="H82" s="17">
        <f si="10" t="shared"/>
        <v>0</v>
      </c>
      <c r="I82" s="18">
        <f si="11" t="shared"/>
        <v>0</v>
      </c>
      <c r="J82" s="18">
        <f si="12" t="shared"/>
        <v>0</v>
      </c>
      <c r="K82" s="18">
        <f si="12" t="shared"/>
        <v>0</v>
      </c>
      <c r="L82" s="18">
        <f si="13" t="shared"/>
        <v>0</v>
      </c>
    </row>
    <row r="83" spans="1:12">
      <c r="A83" s="19">
        <f>+'20.TGT1'!C83</f>
        <v>213207</v>
      </c>
      <c r="B83" s="19" t="str">
        <f>+'20.TGT1'!D83</f>
        <v xml:space="preserve">               Тэтгэвэрт гарахад олгох нэг удаагийн мөнгөн тэтгэмж</v>
      </c>
      <c r="C83" s="17">
        <f>+'20.TGT1'!$F83</f>
        <v>0</v>
      </c>
      <c r="D83" s="17">
        <f si="8" t="shared"/>
        <v>0</v>
      </c>
      <c r="E83" s="17">
        <f>+'20.TGT1'!G83</f>
        <v>0</v>
      </c>
      <c r="F83" s="17">
        <f si="9" t="shared"/>
        <v>0</v>
      </c>
      <c r="G83" s="17">
        <f>+'20.TGT1'!H83</f>
        <v>0</v>
      </c>
      <c r="H83" s="17">
        <f si="10" t="shared"/>
        <v>0</v>
      </c>
      <c r="I83" s="18">
        <f si="11" t="shared"/>
        <v>0</v>
      </c>
      <c r="J83" s="18">
        <f si="12" t="shared"/>
        <v>0</v>
      </c>
      <c r="K83" s="18">
        <f si="12" t="shared"/>
        <v>0</v>
      </c>
      <c r="L83" s="18">
        <f si="13" t="shared"/>
        <v>0</v>
      </c>
    </row>
    <row r="84" spans="1:12">
      <c r="A84" s="19">
        <f>+'20.TGT1'!C84</f>
        <v>213208</v>
      </c>
      <c r="B84" s="19" t="str">
        <f>+'20.TGT1'!D84</f>
        <v xml:space="preserve">               Хөдөө орон нутагт тогтвор суурьшилтай ажилласан албан хаагчдад төрөөс үзүүлэх дэмжлэг </v>
      </c>
      <c r="C84" s="17">
        <f>+'20.TGT1'!$F84</f>
        <v>0</v>
      </c>
      <c r="D84" s="17">
        <f si="8" t="shared"/>
        <v>0</v>
      </c>
      <c r="E84" s="17">
        <f>+'20.TGT1'!G84</f>
        <v>0</v>
      </c>
      <c r="F84" s="17">
        <f si="9" t="shared"/>
        <v>0</v>
      </c>
      <c r="G84" s="17">
        <f>+'20.TGT1'!H84</f>
        <v>0</v>
      </c>
      <c r="H84" s="17">
        <f si="10" t="shared"/>
        <v>0</v>
      </c>
      <c r="I84" s="18">
        <f si="11" t="shared"/>
        <v>0</v>
      </c>
      <c r="J84" s="18">
        <f si="12" t="shared"/>
        <v>0</v>
      </c>
      <c r="K84" s="18">
        <f si="12" t="shared"/>
        <v>0</v>
      </c>
      <c r="L84" s="18">
        <f si="13" t="shared"/>
        <v>0</v>
      </c>
    </row>
    <row r="85" spans="1:12">
      <c r="A85" s="19">
        <f>+'20.TGT1'!C85</f>
        <v>213209</v>
      </c>
      <c r="B85" s="19" t="str">
        <f>+'20.TGT1'!D85</f>
        <v xml:space="preserve">               Нэг удаагийн тэтгэмж, шагнал урамшуулал </v>
      </c>
      <c r="C85" s="17">
        <f>+'20.TGT1'!$F85</f>
        <v>0</v>
      </c>
      <c r="D85" s="17">
        <f si="8" t="shared"/>
        <v>0</v>
      </c>
      <c r="E85" s="17">
        <f>+'20.TGT1'!G85</f>
        <v>0</v>
      </c>
      <c r="F85" s="17">
        <f si="9" t="shared"/>
        <v>0</v>
      </c>
      <c r="G85" s="17">
        <f>+'20.TGT1'!H85</f>
        <v>0</v>
      </c>
      <c r="H85" s="17">
        <f si="10" t="shared"/>
        <v>0</v>
      </c>
      <c r="I85" s="18">
        <f si="11" t="shared"/>
        <v>0</v>
      </c>
      <c r="J85" s="18">
        <f si="12" t="shared"/>
        <v>0</v>
      </c>
      <c r="K85" s="18">
        <f si="12" t="shared"/>
        <v>0</v>
      </c>
      <c r="L85" s="18">
        <f si="13" t="shared"/>
        <v>0</v>
      </c>
    </row>
    <row r="86" spans="1:12">
      <c r="A86" s="19">
        <f>+'20.TGT1'!C86</f>
        <v>22</v>
      </c>
      <c r="B86" s="19" t="str">
        <f>+'20.TGT1'!D86</f>
        <v xml:space="preserve">   ХӨРӨНГИЙН ЗАРДАЛ</v>
      </c>
      <c r="C86" s="17">
        <f>+'20.TGT1'!$F86</f>
        <v>0</v>
      </c>
      <c r="D86" s="17">
        <f si="8" t="shared"/>
        <v>0</v>
      </c>
      <c r="E86" s="17">
        <f>+'20.TGT1'!G86</f>
        <v>0</v>
      </c>
      <c r="F86" s="17">
        <f si="9" t="shared"/>
        <v>0</v>
      </c>
      <c r="G86" s="17">
        <f>+'20.TGT1'!H86</f>
        <v>0</v>
      </c>
      <c r="H86" s="17">
        <f si="10" t="shared"/>
        <v>0</v>
      </c>
      <c r="I86" s="18">
        <f si="11" t="shared"/>
        <v>0</v>
      </c>
      <c r="J86" s="18">
        <f si="12" t="shared"/>
        <v>0</v>
      </c>
      <c r="K86" s="18">
        <f si="12" t="shared"/>
        <v>0</v>
      </c>
      <c r="L86" s="18">
        <f si="13" t="shared"/>
        <v>0</v>
      </c>
    </row>
    <row r="87" spans="1:12">
      <c r="A87" s="19">
        <f>+'20.TGT1'!C87</f>
        <v>2200</v>
      </c>
      <c r="B87" s="19" t="str">
        <f>+'20.TGT1'!D87</f>
        <v xml:space="preserve">      Дотоод эх үүсвэрээр</v>
      </c>
      <c r="C87" s="17">
        <f>+'20.TGT1'!$F87</f>
        <v>0</v>
      </c>
      <c r="D87" s="17">
        <f si="8" t="shared"/>
        <v>0</v>
      </c>
      <c r="E87" s="17">
        <f>+'20.TGT1'!G87</f>
        <v>0</v>
      </c>
      <c r="F87" s="17">
        <f si="9" t="shared"/>
        <v>0</v>
      </c>
      <c r="G87" s="17">
        <f>+'20.TGT1'!H87</f>
        <v>0</v>
      </c>
      <c r="H87" s="17">
        <f si="10" t="shared"/>
        <v>0</v>
      </c>
      <c r="I87" s="18">
        <f si="11" t="shared"/>
        <v>0</v>
      </c>
      <c r="J87" s="18">
        <f si="12" t="shared"/>
        <v>0</v>
      </c>
      <c r="K87" s="18">
        <f si="12" t="shared"/>
        <v>0</v>
      </c>
      <c r="L87" s="18">
        <f si="13" t="shared"/>
        <v>0</v>
      </c>
    </row>
    <row r="88" spans="1:12">
      <c r="A88" s="19">
        <f>+'20.TGT1'!C88</f>
        <v>220001</v>
      </c>
      <c r="B88" s="19" t="str">
        <f>+'20.TGT1'!D88</f>
        <v xml:space="preserve">               Барилга байгууламж</v>
      </c>
      <c r="C88" s="17">
        <f>+'20.TGT1'!$F88</f>
        <v>0</v>
      </c>
      <c r="D88" s="17">
        <f si="8" t="shared"/>
        <v>0</v>
      </c>
      <c r="E88" s="17">
        <f>+'20.TGT1'!G88</f>
        <v>0</v>
      </c>
      <c r="F88" s="17">
        <f si="9" t="shared"/>
        <v>0</v>
      </c>
      <c r="G88" s="17">
        <f>+'20.TGT1'!H88</f>
        <v>0</v>
      </c>
      <c r="H88" s="17">
        <f si="10" t="shared"/>
        <v>0</v>
      </c>
      <c r="I88" s="18">
        <f si="11" t="shared"/>
        <v>0</v>
      </c>
      <c r="J88" s="18">
        <f si="12" t="shared"/>
        <v>0</v>
      </c>
      <c r="K88" s="18">
        <f si="12" t="shared"/>
        <v>0</v>
      </c>
      <c r="L88" s="18">
        <f si="13" t="shared"/>
        <v>0</v>
      </c>
    </row>
    <row r="89" spans="1:12">
      <c r="A89" s="19">
        <f>+'20.TGT1'!C89</f>
        <v>221001</v>
      </c>
      <c r="B89" s="19" t="str">
        <f>+'20.TGT1'!D89</f>
        <v xml:space="preserve">               Их засвар</v>
      </c>
      <c r="C89" s="17">
        <f>+'20.TGT1'!$F89</f>
        <v>0</v>
      </c>
      <c r="D89" s="17">
        <f si="8" t="shared"/>
        <v>0</v>
      </c>
      <c r="E89" s="17">
        <f>+'20.TGT1'!G89</f>
        <v>0</v>
      </c>
      <c r="F89" s="17">
        <f si="9" t="shared"/>
        <v>0</v>
      </c>
      <c r="G89" s="17">
        <f>+'20.TGT1'!H89</f>
        <v>0</v>
      </c>
      <c r="H89" s="17">
        <f si="10" t="shared"/>
        <v>0</v>
      </c>
      <c r="I89" s="18">
        <f si="11" t="shared"/>
        <v>0</v>
      </c>
      <c r="J89" s="18">
        <f si="12" t="shared"/>
        <v>0</v>
      </c>
      <c r="K89" s="18">
        <f si="12" t="shared"/>
        <v>0</v>
      </c>
      <c r="L89" s="18">
        <f si="13" t="shared"/>
        <v>0</v>
      </c>
    </row>
    <row r="90" spans="1:12">
      <c r="A90" s="19">
        <f>+'20.TGT1'!C90</f>
        <v>222001</v>
      </c>
      <c r="B90" s="19" t="str">
        <f>+'20.TGT1'!D90</f>
        <v xml:space="preserve">               Тоног төхөөрөмж</v>
      </c>
      <c r="C90" s="17">
        <f>+'20.TGT1'!$F90</f>
        <v>0</v>
      </c>
      <c r="D90" s="17">
        <f si="8" t="shared"/>
        <v>0</v>
      </c>
      <c r="E90" s="17">
        <f>+'20.TGT1'!G90</f>
        <v>0</v>
      </c>
      <c r="F90" s="17">
        <f si="9" t="shared"/>
        <v>0</v>
      </c>
      <c r="G90" s="17">
        <f>+'20.TGT1'!H90</f>
        <v>0</v>
      </c>
      <c r="H90" s="17">
        <f si="10" t="shared"/>
        <v>0</v>
      </c>
      <c r="I90" s="18">
        <f si="11" t="shared"/>
        <v>0</v>
      </c>
      <c r="J90" s="18">
        <f si="12" t="shared"/>
        <v>0</v>
      </c>
      <c r="K90" s="18">
        <f si="12" t="shared"/>
        <v>0</v>
      </c>
      <c r="L90" s="18">
        <f si="13" t="shared"/>
        <v>0</v>
      </c>
    </row>
    <row r="91" spans="1:12">
      <c r="A91" s="19">
        <f>+'20.TGT1'!C91</f>
        <v>223001</v>
      </c>
      <c r="B91" s="19" t="str">
        <f>+'20.TGT1'!D91</f>
        <v xml:space="preserve">               Бусад хөрөнгө</v>
      </c>
      <c r="C91" s="17">
        <f>+'20.TGT1'!$F91</f>
        <v>0</v>
      </c>
      <c r="D91" s="17">
        <f si="8" t="shared"/>
        <v>0</v>
      </c>
      <c r="E91" s="17">
        <f>+'20.TGT1'!G91</f>
        <v>0</v>
      </c>
      <c r="F91" s="17">
        <f si="9" t="shared"/>
        <v>0</v>
      </c>
      <c r="G91" s="17">
        <f>+'20.TGT1'!H91</f>
        <v>0</v>
      </c>
      <c r="H91" s="17">
        <f si="10" t="shared"/>
        <v>0</v>
      </c>
      <c r="I91" s="18">
        <f si="11" t="shared"/>
        <v>0</v>
      </c>
      <c r="J91" s="18">
        <f si="12" t="shared"/>
        <v>0</v>
      </c>
      <c r="K91" s="18">
        <f si="12" t="shared"/>
        <v>0</v>
      </c>
      <c r="L91" s="18">
        <f si="13" t="shared"/>
        <v>0</v>
      </c>
    </row>
    <row r="92" spans="1:12">
      <c r="A92" s="19">
        <f>+'20.TGT1'!C92</f>
        <v>224001</v>
      </c>
      <c r="B92" s="19" t="str">
        <f>+'20.TGT1'!D92</f>
        <v xml:space="preserve">               Стратегийн нөөц хөрөнгө</v>
      </c>
      <c r="C92" s="17">
        <f>+'20.TGT1'!$F92</f>
        <v>0</v>
      </c>
      <c r="D92" s="17">
        <f si="8" t="shared"/>
        <v>0</v>
      </c>
      <c r="E92" s="17">
        <f>+'20.TGT1'!G92</f>
        <v>0</v>
      </c>
      <c r="F92" s="17">
        <f si="9" t="shared"/>
        <v>0</v>
      </c>
      <c r="G92" s="17">
        <f>+'20.TGT1'!H92</f>
        <v>0</v>
      </c>
      <c r="H92" s="17">
        <f si="10" t="shared"/>
        <v>0</v>
      </c>
      <c r="I92" s="18">
        <f si="11" t="shared"/>
        <v>0</v>
      </c>
      <c r="J92" s="18">
        <f si="12" t="shared"/>
        <v>0</v>
      </c>
      <c r="K92" s="18">
        <f si="12" t="shared"/>
        <v>0</v>
      </c>
      <c r="L92" s="18">
        <f si="13" t="shared"/>
        <v>0</v>
      </c>
    </row>
    <row r="93" spans="1:12">
      <c r="A93" s="19">
        <f>+'20.TGT1'!C93</f>
        <v>2260</v>
      </c>
      <c r="B93" s="19" t="str">
        <f>+'20.TGT1'!D93</f>
        <v xml:space="preserve">     Гадаад эх үүсвэрээр</v>
      </c>
      <c r="C93" s="17">
        <f>+'20.TGT1'!$F93</f>
        <v>0</v>
      </c>
      <c r="D93" s="17">
        <f si="8" t="shared"/>
        <v>0</v>
      </c>
      <c r="E93" s="17">
        <f>+'20.TGT1'!G93</f>
        <v>0</v>
      </c>
      <c r="F93" s="17">
        <f si="9" t="shared"/>
        <v>0</v>
      </c>
      <c r="G93" s="17">
        <f>+'20.TGT1'!H93</f>
        <v>0</v>
      </c>
      <c r="H93" s="17">
        <f si="10" t="shared"/>
        <v>0</v>
      </c>
      <c r="I93" s="18">
        <f si="11" t="shared"/>
        <v>0</v>
      </c>
      <c r="J93" s="18">
        <f si="12" t="shared"/>
        <v>0</v>
      </c>
      <c r="K93" s="18">
        <f si="12" t="shared"/>
        <v>0</v>
      </c>
      <c r="L93" s="18">
        <f si="13" t="shared"/>
        <v>0</v>
      </c>
    </row>
    <row r="94" spans="1:12">
      <c r="A94" s="19">
        <f>+'20.TGT1'!C94</f>
        <v>226001</v>
      </c>
      <c r="B94" s="19" t="str">
        <f>+'20.TGT1'!D94</f>
        <v xml:space="preserve">               Гадаад эх үүсвэрээр</v>
      </c>
      <c r="C94" s="17">
        <f>+'20.TGT1'!$F94</f>
        <v>0</v>
      </c>
      <c r="D94" s="17">
        <f si="8" t="shared"/>
        <v>0</v>
      </c>
      <c r="E94" s="17">
        <f>+'20.TGT1'!G94</f>
        <v>0</v>
      </c>
      <c r="F94" s="17">
        <f si="9" t="shared"/>
        <v>0</v>
      </c>
      <c r="G94" s="17">
        <f>+'20.TGT1'!H94</f>
        <v>0</v>
      </c>
      <c r="H94" s="17">
        <f si="10" t="shared"/>
        <v>0</v>
      </c>
      <c r="I94" s="18">
        <f si="11" t="shared"/>
        <v>0</v>
      </c>
      <c r="J94" s="18">
        <f si="12" t="shared"/>
        <v>0</v>
      </c>
      <c r="K94" s="18">
        <f si="12" t="shared"/>
        <v>0</v>
      </c>
      <c r="L94" s="18">
        <f si="13" t="shared"/>
        <v>0</v>
      </c>
    </row>
    <row r="95" spans="1:12">
      <c r="A95" s="19">
        <f>+'20.TGT1'!C95</f>
        <v>23</v>
      </c>
      <c r="B95" s="19" t="str">
        <f>+'20.TGT1'!D95</f>
        <v xml:space="preserve">   ЭPГЭЖ ТӨЛӨГДӨХ ТӨЛБӨРИЙГ ХАССАН ЦЭВЭР ЗЭЭЛ</v>
      </c>
      <c r="C95" s="17">
        <f>+'20.TGT1'!$F95</f>
        <v>0</v>
      </c>
      <c r="D95" s="17">
        <f si="8" t="shared"/>
        <v>0</v>
      </c>
      <c r="E95" s="17">
        <f>+'20.TGT1'!G95</f>
        <v>0</v>
      </c>
      <c r="F95" s="17">
        <f si="9" t="shared"/>
        <v>0</v>
      </c>
      <c r="G95" s="17">
        <f>+'20.TGT1'!H95</f>
        <v>0</v>
      </c>
      <c r="H95" s="17">
        <f si="10" t="shared"/>
        <v>0</v>
      </c>
      <c r="I95" s="18">
        <f si="11" t="shared"/>
        <v>0</v>
      </c>
      <c r="J95" s="18">
        <f si="12" t="shared"/>
        <v>0</v>
      </c>
      <c r="K95" s="18">
        <f si="12" t="shared"/>
        <v>0</v>
      </c>
      <c r="L95" s="18">
        <f si="13" t="shared"/>
        <v>0</v>
      </c>
    </row>
    <row r="96" spans="1:12">
      <c r="A96" s="19">
        <f>+'20.TGT1'!C96</f>
        <v>230001</v>
      </c>
      <c r="B96" s="19" t="str">
        <f>+'20.TGT1'!D96</f>
        <v xml:space="preserve">               Эргэж төлөгдөх зээл</v>
      </c>
      <c r="C96" s="17">
        <f>+'20.TGT1'!$F96</f>
        <v>0</v>
      </c>
      <c r="D96" s="17">
        <f si="8" t="shared"/>
        <v>0</v>
      </c>
      <c r="E96" s="17">
        <f>+'20.TGT1'!G96</f>
        <v>0</v>
      </c>
      <c r="F96" s="17">
        <f si="9" t="shared"/>
        <v>0</v>
      </c>
      <c r="G96" s="17">
        <f>+'20.TGT1'!H96</f>
        <v>0</v>
      </c>
      <c r="H96" s="17">
        <f si="10" t="shared"/>
        <v>0</v>
      </c>
      <c r="I96" s="18">
        <f si="11" t="shared"/>
        <v>0</v>
      </c>
      <c r="J96" s="18">
        <f si="12" t="shared"/>
        <v>0</v>
      </c>
      <c r="K96" s="18">
        <f si="12" t="shared"/>
        <v>0</v>
      </c>
      <c r="L96" s="18">
        <f si="13" t="shared"/>
        <v>0</v>
      </c>
    </row>
    <row r="97" spans="1:12">
      <c r="A97" s="19">
        <f>+'20.TGT1'!C97</f>
        <v>231001</v>
      </c>
      <c r="B97" s="19" t="str">
        <f>+'20.TGT1'!D97</f>
        <v xml:space="preserve">               Гадаадын санхүүгийн зах зээлээс санхүүжих зээл</v>
      </c>
      <c r="C97" s="17">
        <f>+'20.TGT1'!$F97</f>
        <v>0</v>
      </c>
      <c r="D97" s="17">
        <f si="8" t="shared"/>
        <v>0</v>
      </c>
      <c r="E97" s="17">
        <f>+'20.TGT1'!G97</f>
        <v>0</v>
      </c>
      <c r="F97" s="17">
        <f si="9" t="shared"/>
        <v>0</v>
      </c>
      <c r="G97" s="17">
        <f>+'20.TGT1'!H97</f>
        <v>0</v>
      </c>
      <c r="H97" s="17">
        <f si="10" t="shared"/>
        <v>0</v>
      </c>
      <c r="I97" s="18">
        <f si="11" t="shared"/>
        <v>0</v>
      </c>
      <c r="J97" s="18">
        <f si="12" t="shared"/>
        <v>0</v>
      </c>
      <c r="K97" s="18">
        <f si="12" t="shared"/>
        <v>0</v>
      </c>
      <c r="L97" s="18">
        <f si="13" t="shared"/>
        <v>0</v>
      </c>
    </row>
    <row r="98" spans="1:12">
      <c r="A98" s="19">
        <f>+'20.TGT1'!C98</f>
        <v>232001</v>
      </c>
      <c r="B98" s="19" t="str">
        <f>+'20.TGT1'!D98</f>
        <v xml:space="preserve">               Гадаадын төслийн зээлээс санхүүжих зээл</v>
      </c>
      <c r="C98" s="17">
        <f>+'20.TGT1'!$F98</f>
        <v>0</v>
      </c>
      <c r="D98" s="17">
        <f si="8" t="shared"/>
        <v>0</v>
      </c>
      <c r="E98" s="17">
        <f>+'20.TGT1'!G98</f>
        <v>0</v>
      </c>
      <c r="F98" s="17">
        <f si="9" t="shared"/>
        <v>0</v>
      </c>
      <c r="G98" s="17">
        <f>+'20.TGT1'!H98</f>
        <v>0</v>
      </c>
      <c r="H98" s="17">
        <f si="10" t="shared"/>
        <v>0</v>
      </c>
      <c r="I98" s="18">
        <f si="11" t="shared"/>
        <v>0</v>
      </c>
      <c r="J98" s="18">
        <f si="12" t="shared"/>
        <v>0</v>
      </c>
      <c r="K98" s="18">
        <f si="12" t="shared"/>
        <v>0</v>
      </c>
      <c r="L98" s="18">
        <f si="13" t="shared"/>
        <v>0</v>
      </c>
    </row>
    <row r="99" spans="1:12">
      <c r="H99" s="20"/>
      <c r="J99" s="20"/>
      <c r="K99" s="20"/>
    </row>
    <row r="100" spans="1:12">
      <c r="B100" s="324" t="s">
        <v>1267</v>
      </c>
      <c r="C100" s="324"/>
      <c r="D100" s="324"/>
      <c r="E100" s="233"/>
      <c r="F100" s="233"/>
      <c r="H100" s="20"/>
      <c r="J100" s="20"/>
      <c r="K100" s="20"/>
    </row>
    <row r="101" spans="1:12">
      <c r="B101" s="233"/>
      <c r="C101" s="233"/>
      <c r="D101" s="667"/>
      <c r="E101" s="667"/>
      <c r="F101" s="321"/>
      <c r="H101" s="20"/>
      <c r="J101" s="20"/>
      <c r="K101" s="20"/>
    </row>
    <row r="102" spans="1:12">
      <c r="B102" s="233"/>
      <c r="C102" s="233"/>
      <c r="D102" s="321"/>
      <c r="E102" s="321"/>
      <c r="F102" s="321"/>
      <c r="H102" s="20"/>
      <c r="J102" s="20"/>
      <c r="K102" s="20"/>
    </row>
    <row r="103" spans="1:12">
      <c r="B103" s="324"/>
      <c r="C103" s="324"/>
      <c r="D103" s="233"/>
      <c r="E103" s="233"/>
      <c r="F103" s="321"/>
      <c r="H103" s="20"/>
      <c r="J103" s="20"/>
      <c r="K103" s="20"/>
    </row>
    <row r="104" spans="1:12">
      <c r="B104" s="233"/>
      <c r="C104" s="233"/>
      <c r="D104" s="667"/>
      <c r="E104" s="667"/>
      <c r="F104" s="321"/>
      <c r="H104" s="20"/>
      <c r="J104" s="20"/>
      <c r="K104" s="20"/>
    </row>
    <row r="105" spans="1:12">
      <c r="B105" s="233"/>
      <c r="C105" s="233"/>
      <c r="D105" s="321"/>
      <c r="E105" s="321"/>
      <c r="F105" s="321"/>
      <c r="H105" s="20"/>
      <c r="J105" s="20"/>
      <c r="K105" s="20"/>
    </row>
    <row r="106" spans="1:12">
      <c r="B106" s="324"/>
      <c r="C106" s="324"/>
      <c r="D106" s="233"/>
      <c r="E106" s="233"/>
      <c r="F106" s="321"/>
      <c r="H106" s="20"/>
      <c r="J106" s="20"/>
      <c r="K106" s="20"/>
    </row>
    <row r="107" spans="1:12">
      <c r="B107" s="233"/>
      <c r="C107" s="233"/>
      <c r="D107" s="668"/>
      <c r="E107" s="668"/>
      <c r="F107" s="321"/>
      <c r="H107" s="20"/>
      <c r="J107" s="20"/>
      <c r="K107" s="20"/>
    </row>
    <row r="108" spans="1:12">
      <c r="H108" s="20"/>
      <c r="J108" s="20"/>
      <c r="K108" s="20"/>
    </row>
    <row r="109" spans="1:12">
      <c r="B109" s="233"/>
      <c r="H109" s="20"/>
      <c r="J109" s="20"/>
      <c r="K109" s="20"/>
    </row>
    <row r="110" spans="1:12">
      <c r="B110" s="233"/>
      <c r="H110" s="20"/>
      <c r="J110" s="20"/>
      <c r="K110" s="20"/>
    </row>
    <row r="111" spans="1:12">
      <c r="B111" s="233"/>
    </row>
    <row r="112" spans="1:12">
      <c r="B112" s="233"/>
    </row>
  </sheetData>
  <mergeCells count="14">
    <mergeCell ref="D101:E101"/>
    <mergeCell ref="D104:E104"/>
    <mergeCell ref="D107:E107"/>
    <mergeCell ref="B2:L2"/>
    <mergeCell ref="A6:A8"/>
    <mergeCell ref="B6:B8"/>
    <mergeCell ref="C6:D7"/>
    <mergeCell ref="E6:H6"/>
    <mergeCell ref="I6:L6"/>
    <mergeCell ref="E7:F7"/>
    <mergeCell ref="G7:H7"/>
    <mergeCell ref="I7:J7"/>
    <mergeCell ref="K7:L7"/>
    <mergeCell ref="B3:D3"/>
  </mergeCells>
  <printOptions horizontalCentered="1"/>
  <pageMargins bottom="0.75" footer="0.3" header="0.3" left="0.7" right="0.2" top="0.75"/>
  <pageSetup orientation="landscape" paperSize="9" r:id="rId1" scale="7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H42"/>
  <sheetViews>
    <sheetView workbookViewId="0">
      <selection activeCell="L16" sqref="L16"/>
    </sheetView>
  </sheetViews>
  <sheetFormatPr defaultRowHeight="12.75"/>
  <cols>
    <col min="1" max="1" customWidth="true" style="13" width="6.0" collapsed="true"/>
    <col min="2" max="2" bestFit="true" customWidth="true" style="13" width="43.5703125" collapsed="true"/>
    <col min="3" max="3" customWidth="true" style="13" width="16.140625" collapsed="true"/>
    <col min="4" max="4" customWidth="true" style="13" width="11.7109375" collapsed="true"/>
    <col min="5" max="5" customWidth="true" style="13" width="17.0" collapsed="true"/>
    <col min="6" max="6" customWidth="true" style="13" width="11.140625" collapsed="true"/>
    <col min="7" max="7" customWidth="true" style="13" width="18.140625" collapsed="true"/>
    <col min="8" max="8" customWidth="true" style="13" width="14.28515625" collapsed="true"/>
    <col min="9" max="16384" style="13" width="9.140625" collapsed="true"/>
  </cols>
  <sheetData>
    <row r="1" spans="1:8">
      <c r="C1" s="15"/>
      <c r="D1" s="15"/>
      <c r="E1" s="15"/>
      <c r="F1" s="15"/>
      <c r="G1" s="14"/>
      <c r="H1" s="323" t="s">
        <v>1428</v>
      </c>
    </row>
    <row r="2" spans="1:8">
      <c r="B2" s="669" t="s">
        <v>1431</v>
      </c>
      <c r="C2" s="669"/>
      <c r="D2" s="669"/>
      <c r="E2" s="669"/>
      <c r="F2" s="669"/>
      <c r="G2" s="669"/>
      <c r="H2" s="669"/>
    </row>
    <row r="3" spans="1:8">
      <c r="C3" s="327"/>
      <c r="D3" s="327"/>
      <c r="E3" s="327"/>
      <c r="F3" s="327"/>
      <c r="G3" s="14"/>
      <c r="H3" s="323"/>
    </row>
    <row customHeight="1" ht="17.25" r="4" spans="1:8">
      <c r="B4" s="681" t="str">
        <f>"Байгууллагын нэр: "&amp;ЧХ!C7</f>
        <v xml:space="preserve">Байгууллагын нэр: </v>
      </c>
      <c r="C4" s="681"/>
      <c r="D4" s="681"/>
      <c r="E4" s="681"/>
      <c r="F4" s="248"/>
      <c r="G4" s="248"/>
      <c r="H4" s="15"/>
    </row>
    <row r="5" spans="1:8">
      <c r="B5" s="579" t="str">
        <f>"Тайлант он: "&amp;ЧХ!$C$8</f>
        <v xml:space="preserve">Тайлант он: </v>
      </c>
    </row>
    <row r="6" spans="1:8">
      <c r="B6" s="16"/>
      <c r="C6" s="16"/>
      <c r="D6" s="16"/>
      <c r="E6" s="680"/>
      <c r="F6" s="680"/>
      <c r="H6" s="328" t="s">
        <v>1440</v>
      </c>
    </row>
    <row customHeight="1" ht="24" r="7" spans="1:8">
      <c r="A7" s="682" t="s">
        <v>1429</v>
      </c>
      <c r="B7" s="683" t="s">
        <v>12</v>
      </c>
      <c r="C7" s="683" t="s">
        <v>1261</v>
      </c>
      <c r="D7" s="683"/>
      <c r="E7" s="683" t="s">
        <v>1262</v>
      </c>
      <c r="F7" s="683"/>
      <c r="G7" s="683" t="s">
        <v>1235</v>
      </c>
      <c r="H7" s="683"/>
    </row>
    <row customHeight="1" ht="21.75" r="8" spans="1:8">
      <c r="A8" s="682"/>
      <c r="B8" s="683"/>
      <c r="C8" s="334" t="s">
        <v>1255</v>
      </c>
      <c r="D8" s="334" t="s">
        <v>1263</v>
      </c>
      <c r="E8" s="334" t="s">
        <v>1255</v>
      </c>
      <c r="F8" s="334" t="s">
        <v>1263</v>
      </c>
      <c r="G8" s="334" t="s">
        <v>1264</v>
      </c>
      <c r="H8" s="334" t="s">
        <v>1265</v>
      </c>
    </row>
    <row r="9" spans="1:8">
      <c r="A9" s="230">
        <v>1</v>
      </c>
      <c r="B9" s="231" t="s">
        <v>121</v>
      </c>
      <c r="C9" s="336">
        <f>'2.CT1A'!$C$8</f>
        <v>0</v>
      </c>
      <c r="D9" s="393">
        <f>C9/$C$20*100</f>
        <v>0</v>
      </c>
      <c r="E9" s="336">
        <f>'2.CT1A'!$D$8</f>
        <v>0</v>
      </c>
      <c r="F9" s="393">
        <f ref="F9:F19" si="0" t="shared">+E9/$E$20*100</f>
        <v>0</v>
      </c>
      <c r="G9" s="392">
        <f>+E9-C9</f>
        <v>0</v>
      </c>
      <c r="H9" s="392">
        <f>+F9-D9</f>
        <v>0</v>
      </c>
    </row>
    <row r="10" spans="1:8">
      <c r="A10" s="230">
        <v>31</v>
      </c>
      <c r="B10" s="231" t="s">
        <v>123</v>
      </c>
      <c r="C10" s="336">
        <f>'2.CT1A'!$C$9</f>
        <v>0</v>
      </c>
      <c r="D10" s="393">
        <f ref="D10:D19" si="1" t="shared">+C10/$C$20*100</f>
        <v>0</v>
      </c>
      <c r="E10" s="336">
        <f>'2.CT1A'!$D$9</f>
        <v>0</v>
      </c>
      <c r="F10" s="393">
        <f si="0" t="shared"/>
        <v>0</v>
      </c>
      <c r="G10" s="392">
        <f ref="G10:G26" si="2" t="shared">+E10-C10</f>
        <v>0</v>
      </c>
      <c r="H10" s="392">
        <f ref="H10:H26" si="3" t="shared">+F10-D10</f>
        <v>0</v>
      </c>
    </row>
    <row r="11" spans="1:8">
      <c r="A11" s="230">
        <v>32</v>
      </c>
      <c r="B11" s="231" t="s">
        <v>140</v>
      </c>
      <c r="C11" s="336">
        <f>'2.CT1A'!$C$30</f>
        <v>0</v>
      </c>
      <c r="D11" s="393">
        <f si="1" t="shared"/>
        <v>0</v>
      </c>
      <c r="E11" s="336">
        <f>'2.CT1A'!$D$30</f>
        <v>0</v>
      </c>
      <c r="F11" s="393">
        <f si="0" t="shared"/>
        <v>0</v>
      </c>
      <c r="G11" s="392">
        <f si="2" t="shared"/>
        <v>0</v>
      </c>
      <c r="H11" s="392">
        <f si="3" t="shared"/>
        <v>0</v>
      </c>
    </row>
    <row r="12" spans="1:8">
      <c r="A12" s="230">
        <v>33</v>
      </c>
      <c r="B12" s="231" t="s">
        <v>143</v>
      </c>
      <c r="C12" s="336">
        <f>'2.CT1A'!$C$34</f>
        <v>0</v>
      </c>
      <c r="D12" s="393">
        <f si="1" t="shared"/>
        <v>0</v>
      </c>
      <c r="E12" s="336">
        <f>'2.CT1A'!$D$34</f>
        <v>0</v>
      </c>
      <c r="F12" s="393">
        <f si="0" t="shared"/>
        <v>0</v>
      </c>
      <c r="G12" s="392">
        <f si="2" t="shared"/>
        <v>0</v>
      </c>
      <c r="H12" s="392">
        <f si="3" t="shared"/>
        <v>0</v>
      </c>
    </row>
    <row r="13" spans="1:8">
      <c r="A13" s="230">
        <v>34</v>
      </c>
      <c r="B13" s="231" t="s">
        <v>160</v>
      </c>
      <c r="C13" s="336">
        <f>'2.CT1A'!$C$55</f>
        <v>0</v>
      </c>
      <c r="D13" s="393">
        <f si="1" t="shared"/>
        <v>0</v>
      </c>
      <c r="E13" s="336">
        <f>'2.CT1A'!$D$55</f>
        <v>0</v>
      </c>
      <c r="F13" s="393">
        <f si="0" t="shared"/>
        <v>0</v>
      </c>
      <c r="G13" s="392">
        <f si="2" t="shared"/>
        <v>0</v>
      </c>
      <c r="H13" s="392">
        <f si="3" t="shared"/>
        <v>0</v>
      </c>
    </row>
    <row r="14" spans="1:8">
      <c r="A14" s="230">
        <v>35</v>
      </c>
      <c r="B14" s="231" t="s">
        <v>1577</v>
      </c>
      <c r="C14" s="336">
        <f>'2.CT1A'!$C$67</f>
        <v>0</v>
      </c>
      <c r="D14" s="393">
        <f si="1" t="shared"/>
        <v>0</v>
      </c>
      <c r="E14" s="336">
        <f>'2.CT1A'!$D$67</f>
        <v>0</v>
      </c>
      <c r="F14" s="393">
        <f si="0" t="shared"/>
        <v>0</v>
      </c>
      <c r="G14" s="392">
        <f si="2" t="shared"/>
        <v>0</v>
      </c>
      <c r="H14" s="392">
        <f si="3" t="shared"/>
        <v>0</v>
      </c>
    </row>
    <row r="15" spans="1:8">
      <c r="A15" s="230">
        <v>36</v>
      </c>
      <c r="B15" s="231" t="s">
        <v>202</v>
      </c>
      <c r="C15" s="336">
        <f>'2.CT1A'!$C$83</f>
        <v>0</v>
      </c>
      <c r="D15" s="393">
        <f si="1" t="shared"/>
        <v>0</v>
      </c>
      <c r="E15" s="336">
        <f>'2.CT1A'!$D$83</f>
        <v>0</v>
      </c>
      <c r="F15" s="393">
        <f si="0" t="shared"/>
        <v>0</v>
      </c>
      <c r="G15" s="392">
        <f si="2" t="shared"/>
        <v>0</v>
      </c>
      <c r="H15" s="392">
        <f si="3" t="shared"/>
        <v>0</v>
      </c>
    </row>
    <row r="16" spans="1:8">
      <c r="A16" s="230">
        <v>2</v>
      </c>
      <c r="B16" s="231" t="s">
        <v>209</v>
      </c>
      <c r="C16" s="336">
        <f>'2.CT1A'!$C$93</f>
        <v>0</v>
      </c>
      <c r="D16" s="393">
        <f si="1" t="shared"/>
        <v>0</v>
      </c>
      <c r="E16" s="336">
        <f>'2.CT1A'!$D$93</f>
        <v>0</v>
      </c>
      <c r="F16" s="393">
        <f si="0" t="shared"/>
        <v>0</v>
      </c>
      <c r="G16" s="392">
        <f si="2" t="shared"/>
        <v>0</v>
      </c>
      <c r="H16" s="392">
        <f si="3" t="shared"/>
        <v>0</v>
      </c>
    </row>
    <row r="17" spans="1:8">
      <c r="A17" s="230">
        <v>37</v>
      </c>
      <c r="B17" s="231" t="s">
        <v>211</v>
      </c>
      <c r="C17" s="336">
        <f>'2.CT1A'!$C$94</f>
        <v>0</v>
      </c>
      <c r="D17" s="393">
        <f si="1" t="shared"/>
        <v>0</v>
      </c>
      <c r="E17" s="336">
        <f>'2.CT1A'!$D$94</f>
        <v>0</v>
      </c>
      <c r="F17" s="393">
        <f si="0" t="shared"/>
        <v>0</v>
      </c>
      <c r="G17" s="392">
        <f si="2" t="shared"/>
        <v>0</v>
      </c>
      <c r="H17" s="392">
        <f si="3" t="shared"/>
        <v>0</v>
      </c>
    </row>
    <row r="18" spans="1:8">
      <c r="A18" s="230">
        <v>39</v>
      </c>
      <c r="B18" s="231" t="s">
        <v>215</v>
      </c>
      <c r="C18" s="336">
        <f>'2.CT1A'!$C$113</f>
        <v>0</v>
      </c>
      <c r="D18" s="393">
        <f si="1" t="shared"/>
        <v>0</v>
      </c>
      <c r="E18" s="336">
        <f>'2.CT1A'!$D$113</f>
        <v>0</v>
      </c>
      <c r="F18" s="393">
        <f si="0" t="shared"/>
        <v>0</v>
      </c>
      <c r="G18" s="392">
        <f si="2" t="shared"/>
        <v>0</v>
      </c>
      <c r="H18" s="392">
        <f si="3" t="shared"/>
        <v>0</v>
      </c>
    </row>
    <row ht="14.25" r="19" spans="1:8">
      <c r="A19" s="232">
        <v>393</v>
      </c>
      <c r="B19" s="231" t="s">
        <v>238</v>
      </c>
      <c r="C19" s="336">
        <f>'2.CT1A'!$C$133</f>
        <v>0</v>
      </c>
      <c r="D19" s="393">
        <f si="1" t="shared"/>
        <v>0</v>
      </c>
      <c r="E19" s="336">
        <f>'2.CT1A'!$D$133</f>
        <v>0</v>
      </c>
      <c r="F19" s="393">
        <f si="0" t="shared"/>
        <v>0</v>
      </c>
      <c r="G19" s="392">
        <f si="2" t="shared"/>
        <v>0</v>
      </c>
      <c r="H19" s="392">
        <f si="3" t="shared"/>
        <v>0</v>
      </c>
    </row>
    <row r="20" spans="1:8">
      <c r="A20" s="236">
        <v>3</v>
      </c>
      <c r="B20" s="237" t="s">
        <v>1269</v>
      </c>
      <c r="C20" s="339">
        <f>'2.CT1A'!$C$144+0.0000001</f>
        <v>9.9999999999999995E-8</v>
      </c>
      <c r="D20" s="394"/>
      <c r="E20" s="339">
        <f>'2.CT1A'!$D$144+0.0000001</f>
        <v>9.9999999999999995E-8</v>
      </c>
      <c r="F20" s="397"/>
      <c r="G20" s="397">
        <f si="2" t="shared"/>
        <v>0</v>
      </c>
      <c r="H20" s="397">
        <f si="3" t="shared"/>
        <v>0</v>
      </c>
    </row>
    <row r="21" spans="1:8">
      <c r="A21" s="230">
        <v>4</v>
      </c>
      <c r="B21" s="231" t="s">
        <v>243</v>
      </c>
      <c r="C21" s="336">
        <f>'2.CT1A'!$C$145</f>
        <v>0</v>
      </c>
      <c r="D21" s="393">
        <f>+C21/$C$26*100</f>
        <v>0</v>
      </c>
      <c r="E21" s="336">
        <f>'2.CT1A'!$D$145</f>
        <v>0</v>
      </c>
      <c r="F21" s="393">
        <f>+E21/$E$26*100</f>
        <v>0</v>
      </c>
      <c r="G21" s="392">
        <f si="2" t="shared"/>
        <v>0</v>
      </c>
      <c r="H21" s="392">
        <f si="3" t="shared"/>
        <v>0</v>
      </c>
    </row>
    <row r="22" spans="1:8">
      <c r="A22" s="230">
        <v>41</v>
      </c>
      <c r="B22" s="231" t="s">
        <v>244</v>
      </c>
      <c r="C22" s="336">
        <f>'2.CT1A'!$C$146</f>
        <v>0</v>
      </c>
      <c r="D22" s="393">
        <f ref="D22:D25" si="4" t="shared">+C22/$C$26*100</f>
        <v>0</v>
      </c>
      <c r="E22" s="336">
        <f>'2.CT1A'!$D$146</f>
        <v>0</v>
      </c>
      <c r="F22" s="393">
        <f ref="F22:F25" si="5" t="shared">+E22/$E$26*100</f>
        <v>0</v>
      </c>
      <c r="G22" s="392">
        <f si="2" t="shared"/>
        <v>0</v>
      </c>
      <c r="H22" s="392">
        <f si="3" t="shared"/>
        <v>0</v>
      </c>
    </row>
    <row r="23" spans="1:8">
      <c r="A23" s="230">
        <v>42</v>
      </c>
      <c r="B23" s="231" t="s">
        <v>276</v>
      </c>
      <c r="C23" s="336">
        <f>'2.CT1A'!$C$190</f>
        <v>0</v>
      </c>
      <c r="D23" s="393">
        <f si="4" t="shared"/>
        <v>0</v>
      </c>
      <c r="E23" s="336">
        <f>'2.CT1A'!$D$190</f>
        <v>0</v>
      </c>
      <c r="F23" s="393">
        <f si="5" t="shared"/>
        <v>0</v>
      </c>
      <c r="G23" s="392">
        <f si="2" t="shared"/>
        <v>0</v>
      </c>
      <c r="H23" s="392">
        <f si="3" t="shared"/>
        <v>0</v>
      </c>
    </row>
    <row r="24" spans="1:8">
      <c r="A24" s="230">
        <v>5</v>
      </c>
      <c r="B24" s="231" t="s">
        <v>281</v>
      </c>
      <c r="C24" s="336">
        <f>'2.CT1A'!$C$221</f>
        <v>0</v>
      </c>
      <c r="D24" s="393">
        <f si="4" t="shared"/>
        <v>0</v>
      </c>
      <c r="E24" s="336">
        <f>'2.CT1A'!$D$221</f>
        <v>0</v>
      </c>
      <c r="F24" s="393">
        <f si="5" t="shared"/>
        <v>0</v>
      </c>
      <c r="G24" s="392">
        <f si="2" t="shared"/>
        <v>0</v>
      </c>
      <c r="H24" s="392">
        <f si="3" t="shared"/>
        <v>0</v>
      </c>
    </row>
    <row r="25" spans="1:8">
      <c r="A25" s="230">
        <v>51</v>
      </c>
      <c r="B25" s="231" t="s">
        <v>282</v>
      </c>
      <c r="C25" s="336">
        <f>'2.CT1A'!$C$222</f>
        <v>0</v>
      </c>
      <c r="D25" s="393">
        <f si="4" t="shared"/>
        <v>0</v>
      </c>
      <c r="E25" s="336">
        <f>'2.CT1A'!$D$222</f>
        <v>0</v>
      </c>
      <c r="F25" s="393">
        <f si="5" t="shared"/>
        <v>0</v>
      </c>
      <c r="G25" s="392">
        <f si="2" t="shared"/>
        <v>0</v>
      </c>
      <c r="H25" s="392">
        <f si="3" t="shared"/>
        <v>0</v>
      </c>
    </row>
    <row ht="25.5" r="26" spans="1:8">
      <c r="A26" s="239">
        <v>6</v>
      </c>
      <c r="B26" s="240" t="s">
        <v>291</v>
      </c>
      <c r="C26" s="397">
        <f>'2.CT1A'!$C$238+0.0000001</f>
        <v>9.9999999999999995E-8</v>
      </c>
      <c r="D26" s="395"/>
      <c r="E26" s="397">
        <f>'2.CT1A'!$D$238+0.0000001</f>
        <v>9.9999999999999995E-8</v>
      </c>
      <c r="F26" s="398"/>
      <c r="G26" s="396">
        <f si="2" t="shared"/>
        <v>0</v>
      </c>
      <c r="H26" s="398">
        <f si="3" t="shared"/>
        <v>0</v>
      </c>
    </row>
    <row r="27" spans="1:8">
      <c r="C27" s="326">
        <f>+C20-C26</f>
        <v>0</v>
      </c>
      <c r="D27" s="326">
        <f ref="D27:E27" si="6" t="shared">+D20-D26</f>
        <v>0</v>
      </c>
      <c r="E27" s="326">
        <f si="6" t="shared"/>
        <v>0</v>
      </c>
    </row>
    <row r="30" spans="1:8">
      <c r="B30" s="324" t="s">
        <v>1267</v>
      </c>
      <c r="C30" s="324"/>
      <c r="D30" s="324"/>
      <c r="E30" s="233"/>
      <c r="F30" s="233"/>
    </row>
    <row r="31" spans="1:8">
      <c r="B31" s="233"/>
      <c r="C31" s="233"/>
      <c r="D31" s="667"/>
      <c r="E31" s="667"/>
      <c r="F31" s="321"/>
    </row>
    <row r="32" spans="1:8">
      <c r="B32" s="233"/>
      <c r="C32" s="233"/>
      <c r="D32" s="321"/>
      <c r="E32" s="321"/>
      <c r="F32" s="321"/>
    </row>
    <row r="33" spans="2:6">
      <c r="B33" s="324"/>
      <c r="C33" s="324"/>
      <c r="D33" s="233"/>
      <c r="E33" s="233"/>
      <c r="F33" s="321"/>
    </row>
    <row r="34" spans="2:6">
      <c r="B34" s="233"/>
      <c r="C34" s="233"/>
      <c r="D34" s="667"/>
      <c r="E34" s="667"/>
      <c r="F34" s="321"/>
    </row>
    <row r="35" spans="2:6">
      <c r="B35" s="233"/>
      <c r="C35" s="233"/>
      <c r="D35" s="321"/>
      <c r="E35" s="321"/>
      <c r="F35" s="321"/>
    </row>
    <row r="36" spans="2:6">
      <c r="B36" s="324"/>
      <c r="C36" s="324"/>
      <c r="D36" s="233"/>
      <c r="E36" s="233"/>
      <c r="F36" s="321"/>
    </row>
    <row r="37" spans="2:6">
      <c r="B37" s="233"/>
      <c r="C37" s="233"/>
      <c r="D37" s="668"/>
      <c r="E37" s="668"/>
      <c r="F37" s="321"/>
    </row>
    <row r="39" spans="2:6">
      <c r="B39" s="233"/>
    </row>
    <row r="40" spans="2:6">
      <c r="B40" s="233"/>
    </row>
    <row r="41" spans="2:6">
      <c r="B41" s="233"/>
    </row>
    <row r="42" spans="2:6">
      <c r="B42" s="233"/>
    </row>
  </sheetData>
  <mergeCells count="11">
    <mergeCell ref="A7:A8"/>
    <mergeCell ref="B7:B8"/>
    <mergeCell ref="C7:D7"/>
    <mergeCell ref="E7:F7"/>
    <mergeCell ref="G7:H7"/>
    <mergeCell ref="B2:H2"/>
    <mergeCell ref="E6:F6"/>
    <mergeCell ref="D31:E31"/>
    <mergeCell ref="D34:E34"/>
    <mergeCell ref="D37:E37"/>
    <mergeCell ref="B4:E4"/>
  </mergeCells>
  <printOptions horizontalCentered="1"/>
  <pageMargins bottom="0.75" footer="0.3" header="0.3" left="0.7" right="0.2" top="0.75"/>
  <pageSetup orientation="landscape" paperSize="9" r:id="rId1" scale="9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  <pageSetUpPr fitToPage="1"/>
  </sheetPr>
  <dimension ref="A1:F62"/>
  <sheetViews>
    <sheetView workbookViewId="0">
      <selection sqref="A1:D1"/>
    </sheetView>
  </sheetViews>
  <sheetFormatPr defaultColWidth="9.140625" defaultRowHeight="12.75"/>
  <cols>
    <col min="1" max="1" customWidth="true" style="151" width="6.28515625" collapsed="true"/>
    <col min="2" max="2" customWidth="true" style="233" width="69.42578125" collapsed="true"/>
    <col min="3" max="3" customWidth="true" style="233" width="24.28515625" collapsed="true"/>
    <col min="4" max="4" customWidth="true" style="234" width="21.85546875" collapsed="true"/>
    <col min="5" max="16384" style="233" width="9.140625" collapsed="true"/>
  </cols>
  <sheetData>
    <row customHeight="1" ht="17.25" r="1" spans="1:4">
      <c r="A1" s="684" t="s">
        <v>5</v>
      </c>
      <c r="B1" s="684"/>
      <c r="C1" s="684"/>
      <c r="D1" s="684"/>
    </row>
    <row customHeight="1" ht="12.75" r="2" spans="1:4">
      <c r="A2" s="148"/>
      <c r="B2" s="148"/>
      <c r="C2" s="148"/>
      <c r="D2" s="347" t="s">
        <v>795</v>
      </c>
    </row>
    <row customHeight="1" ht="31.5" r="3" spans="1:4">
      <c r="A3" s="228" t="s">
        <v>1451</v>
      </c>
      <c r="B3" s="229" t="s">
        <v>12</v>
      </c>
      <c r="C3" s="235" t="s">
        <v>49</v>
      </c>
      <c r="D3" s="235" t="s">
        <v>50</v>
      </c>
    </row>
    <row r="4" spans="1:4">
      <c r="A4" s="352">
        <v>1</v>
      </c>
      <c r="B4" s="246" t="s">
        <v>121</v>
      </c>
      <c r="C4" s="336">
        <f>VLOOKUP(A4,'2.CT1A'!$A$8:$D$238,3,0)</f>
        <v>0</v>
      </c>
      <c r="D4" s="336">
        <f>VLOOKUP(A4,'2.CT1A'!$A$8:$D$238,4,0)</f>
        <v>0</v>
      </c>
    </row>
    <row r="5" spans="1:4">
      <c r="A5" s="352">
        <v>31</v>
      </c>
      <c r="B5" s="246" t="s">
        <v>123</v>
      </c>
      <c r="C5" s="336">
        <f>VLOOKUP(A5,'2.CT1A'!$A$8:$D$238,3,0)</f>
        <v>0</v>
      </c>
      <c r="D5" s="336">
        <f>VLOOKUP(A5,'2.CT1A'!$A$8:$D$238,4,0)</f>
        <v>0</v>
      </c>
    </row>
    <row r="6" spans="1:4">
      <c r="A6" s="352">
        <v>32</v>
      </c>
      <c r="B6" s="246" t="s">
        <v>140</v>
      </c>
      <c r="C6" s="336">
        <f>VLOOKUP(A6,'2.CT1A'!$A$8:$D$238,3,0)</f>
        <v>0</v>
      </c>
      <c r="D6" s="336">
        <f>VLOOKUP(A6,'2.CT1A'!$A$8:$D$238,4,0)</f>
        <v>0</v>
      </c>
    </row>
    <row r="7" spans="1:4">
      <c r="A7" s="352">
        <v>33</v>
      </c>
      <c r="B7" s="246" t="s">
        <v>143</v>
      </c>
      <c r="C7" s="336">
        <f>VLOOKUP(A7,'2.CT1A'!$A$8:$D$238,3,0)</f>
        <v>0</v>
      </c>
      <c r="D7" s="336">
        <f>VLOOKUP(A7,'2.CT1A'!$A$8:$D$238,4,0)</f>
        <v>0</v>
      </c>
    </row>
    <row r="8" spans="1:4">
      <c r="A8" s="352">
        <v>34</v>
      </c>
      <c r="B8" s="246" t="s">
        <v>160</v>
      </c>
      <c r="C8" s="336">
        <f>VLOOKUP(A8,'2.CT1A'!$A$8:$D$238,3,0)</f>
        <v>0</v>
      </c>
      <c r="D8" s="336">
        <f>VLOOKUP(A8,'2.CT1A'!$A$8:$D$238,4,0)</f>
        <v>0</v>
      </c>
    </row>
    <row r="9" spans="1:4">
      <c r="A9" s="352">
        <v>35</v>
      </c>
      <c r="B9" s="246" t="s">
        <v>173</v>
      </c>
      <c r="C9" s="336">
        <f>VLOOKUP(A9,'2.CT1A'!$A$8:$D$238,3,0)</f>
        <v>0</v>
      </c>
      <c r="D9" s="336">
        <f>VLOOKUP(A9,'2.CT1A'!$A$8:$D$238,4,0)</f>
        <v>0</v>
      </c>
    </row>
    <row r="10" spans="1:4">
      <c r="A10" s="352">
        <v>36</v>
      </c>
      <c r="B10" s="246" t="s">
        <v>202</v>
      </c>
      <c r="C10" s="336">
        <f>VLOOKUP(A10,'2.CT1A'!$A$8:$D$238,3,0)</f>
        <v>0</v>
      </c>
      <c r="D10" s="336">
        <f>VLOOKUP(A10,'2.CT1A'!$A$8:$D$238,4,0)</f>
        <v>0</v>
      </c>
    </row>
    <row r="11" spans="1:4">
      <c r="A11" s="352">
        <v>2</v>
      </c>
      <c r="B11" s="246" t="s">
        <v>209</v>
      </c>
      <c r="C11" s="336">
        <f>VLOOKUP(A11,'2.CT1A'!$A$8:$D$238,3,0)</f>
        <v>0</v>
      </c>
      <c r="D11" s="336">
        <f>VLOOKUP(A11,'2.CT1A'!$A$8:$D$238,4,0)</f>
        <v>0</v>
      </c>
    </row>
    <row r="12" spans="1:4">
      <c r="A12" s="352">
        <v>37</v>
      </c>
      <c r="B12" s="246" t="s">
        <v>211</v>
      </c>
      <c r="C12" s="336">
        <f>VLOOKUP(A12,'2.CT1A'!$A$8:$D$238,3,0)</f>
        <v>0</v>
      </c>
      <c r="D12" s="336">
        <f>VLOOKUP(A12,'2.CT1A'!$A$8:$D$238,4,0)</f>
        <v>0</v>
      </c>
    </row>
    <row r="13" spans="1:4">
      <c r="A13" s="352">
        <v>39</v>
      </c>
      <c r="B13" s="246" t="s">
        <v>215</v>
      </c>
      <c r="C13" s="336">
        <f>VLOOKUP(A13,'2.CT1A'!$A$8:$D$238,3,0)</f>
        <v>0</v>
      </c>
      <c r="D13" s="336">
        <f>VLOOKUP(A13,'2.CT1A'!$A$8:$D$238,4,0)</f>
        <v>0</v>
      </c>
    </row>
    <row customFormat="1" ht="15" r="14" s="216" spans="1:4">
      <c r="A14" s="354">
        <v>393</v>
      </c>
      <c r="B14" s="246" t="s">
        <v>238</v>
      </c>
      <c r="C14" s="336">
        <f>VLOOKUP(A14,'2.CT1A'!$A$8:$D$238,3,0)</f>
        <v>0</v>
      </c>
      <c r="D14" s="336">
        <f>VLOOKUP(A14,'2.CT1A'!$A$8:$D$238,4,0)</f>
        <v>0</v>
      </c>
    </row>
    <row customFormat="1" r="15" s="238" spans="1:4">
      <c r="A15" s="355">
        <v>3</v>
      </c>
      <c r="B15" s="356" t="s">
        <v>1269</v>
      </c>
      <c r="C15" s="357">
        <f>VLOOKUP(A15,'2.CT1A'!$A$8:$D$238,3,0)</f>
        <v>0</v>
      </c>
      <c r="D15" s="348">
        <f>VLOOKUP(A15,'2.CT1A'!$A$8:$D$238,4,0)</f>
        <v>0</v>
      </c>
    </row>
    <row r="16" spans="1:4">
      <c r="A16" s="352">
        <v>4</v>
      </c>
      <c r="B16" s="246" t="s">
        <v>243</v>
      </c>
      <c r="C16" s="336">
        <f>VLOOKUP(A16,'2.CT1A'!$A$8:$D$238,3,0)</f>
        <v>0</v>
      </c>
      <c r="D16" s="336">
        <f>VLOOKUP(A16,'2.CT1A'!$A$8:$D$238,4,0)</f>
        <v>0</v>
      </c>
    </row>
    <row r="17" spans="1:4">
      <c r="A17" s="352">
        <v>41</v>
      </c>
      <c r="B17" s="246" t="s">
        <v>244</v>
      </c>
      <c r="C17" s="336">
        <f>VLOOKUP(A17,'2.CT1A'!$A$8:$D$238,3,0)</f>
        <v>0</v>
      </c>
      <c r="D17" s="336">
        <f>VLOOKUP(A17,'2.CT1A'!$A$8:$D$238,4,0)</f>
        <v>0</v>
      </c>
    </row>
    <row r="18" spans="1:4">
      <c r="A18" s="352">
        <v>42</v>
      </c>
      <c r="B18" s="246" t="s">
        <v>276</v>
      </c>
      <c r="C18" s="336">
        <f>VLOOKUP(A18,'2.CT1A'!$A$8:$D$238,3,0)</f>
        <v>0</v>
      </c>
      <c r="D18" s="336">
        <f>VLOOKUP(A18,'2.CT1A'!$A$8:$D$238,4,0)</f>
        <v>0</v>
      </c>
    </row>
    <row r="19" spans="1:4">
      <c r="A19" s="352">
        <v>5</v>
      </c>
      <c r="B19" s="246" t="s">
        <v>281</v>
      </c>
      <c r="C19" s="336">
        <f>VLOOKUP(A19,'2.CT1A'!$A$8:$D$238,3,0)</f>
        <v>0</v>
      </c>
      <c r="D19" s="336">
        <f>VLOOKUP(A19,'2.CT1A'!$A$8:$D$238,4,0)</f>
        <v>0</v>
      </c>
    </row>
    <row r="20" spans="1:4">
      <c r="A20" s="352">
        <v>51</v>
      </c>
      <c r="B20" s="246" t="s">
        <v>282</v>
      </c>
      <c r="C20" s="336">
        <f>VLOOKUP(A20,'2.CT1A'!$A$8:$D$238,3,0)</f>
        <v>0</v>
      </c>
      <c r="D20" s="336">
        <f>VLOOKUP(A20,'2.CT1A'!$A$8:$D$238,4,0)</f>
        <v>0</v>
      </c>
    </row>
    <row customFormat="1" r="21" s="238" spans="1:4">
      <c r="A21" s="355">
        <v>6</v>
      </c>
      <c r="B21" s="356" t="s">
        <v>291</v>
      </c>
      <c r="C21" s="348">
        <f>VLOOKUP(A21,'2.CT1A'!$A$8:$D$238,3,0)</f>
        <v>0</v>
      </c>
      <c r="D21" s="348">
        <f>VLOOKUP(A21,'2.CT1A'!$A$8:$D$238,4,0)</f>
        <v>0</v>
      </c>
    </row>
    <row customFormat="1" r="22" s="238" spans="1:4">
      <c r="A22" s="344"/>
      <c r="B22" s="345"/>
      <c r="C22" s="346"/>
      <c r="D22" s="346"/>
    </row>
    <row customHeight="1" ht="21" r="23" spans="1:4">
      <c r="A23" s="684" t="s">
        <v>6</v>
      </c>
      <c r="B23" s="684"/>
      <c r="C23" s="684"/>
      <c r="D23" s="684"/>
    </row>
    <row r="24" spans="1:4">
      <c r="A24" s="242"/>
      <c r="B24" s="241"/>
      <c r="C24" s="340"/>
      <c r="D24" s="347" t="s">
        <v>795</v>
      </c>
    </row>
    <row ht="25.5" r="25" spans="1:4">
      <c r="A25" s="228" t="s">
        <v>1451</v>
      </c>
      <c r="B25" s="229" t="s">
        <v>12</v>
      </c>
      <c r="C25" s="229" t="s">
        <v>66</v>
      </c>
      <c r="D25" s="229" t="s">
        <v>65</v>
      </c>
    </row>
    <row r="26" spans="1:4">
      <c r="A26" s="350">
        <v>1</v>
      </c>
      <c r="B26" s="342" t="s">
        <v>293</v>
      </c>
      <c r="C26" s="341">
        <f>VLOOKUP(A26,'3.CT2A'!$A$8:$D$295,3,0)</f>
        <v>0</v>
      </c>
      <c r="D26" s="341">
        <f>VLOOKUP(A26,'3.CT2A'!$A$8:$D$295,4,0)</f>
        <v>0</v>
      </c>
    </row>
    <row r="27" spans="1:4">
      <c r="A27" s="351">
        <v>11</v>
      </c>
      <c r="B27" s="246" t="s">
        <v>800</v>
      </c>
      <c r="C27" s="341">
        <f>VLOOKUP(A27,'3.CT2A'!$A$8:$D$295,3,0)</f>
        <v>0</v>
      </c>
      <c r="D27" s="337">
        <f>VLOOKUP(A27,'3.CT2A'!$A$8:$D$295,4,0)</f>
        <v>0</v>
      </c>
    </row>
    <row r="28" spans="1:4">
      <c r="A28" s="352">
        <v>12</v>
      </c>
      <c r="B28" s="246" t="s">
        <v>870</v>
      </c>
      <c r="C28" s="341">
        <f>VLOOKUP(A28,'3.CT2A'!$A$8:$D$295,3,0)</f>
        <v>0</v>
      </c>
      <c r="D28" s="337">
        <f>VLOOKUP(A28,'3.CT2A'!$A$8:$D$295,4,0)</f>
        <v>0</v>
      </c>
    </row>
    <row r="29" spans="1:4">
      <c r="A29" s="352">
        <v>13</v>
      </c>
      <c r="B29" s="246" t="s">
        <v>888</v>
      </c>
      <c r="C29" s="341">
        <f>VLOOKUP(A29,'3.CT2A'!$A$8:$D$295,3,0)</f>
        <v>0</v>
      </c>
      <c r="D29" s="337">
        <f>VLOOKUP(A29,'3.CT2A'!$A$8:$D$295,4,0)</f>
        <v>0</v>
      </c>
    </row>
    <row r="30" spans="1:4">
      <c r="A30" s="351">
        <v>2</v>
      </c>
      <c r="B30" s="246" t="s">
        <v>328</v>
      </c>
      <c r="C30" s="341">
        <f>VLOOKUP(A30,'3.CT2A'!$A$8:$D$295,3,0)</f>
        <v>0</v>
      </c>
      <c r="D30" s="337">
        <f>VLOOKUP(A30,'3.CT2A'!$A$8:$D$295,4,0)</f>
        <v>0</v>
      </c>
    </row>
    <row r="31" spans="1:4">
      <c r="A31" s="352">
        <v>21</v>
      </c>
      <c r="B31" s="246" t="s">
        <v>921</v>
      </c>
      <c r="C31" s="341">
        <f>VLOOKUP(A31,'3.CT2A'!$A$8:$D$295,3,0)</f>
        <v>0</v>
      </c>
      <c r="D31" s="337">
        <f>VLOOKUP(A31,'3.CT2A'!$A$8:$D$295,4,0)</f>
        <v>0</v>
      </c>
    </row>
    <row r="32" spans="1:4">
      <c r="A32" s="352">
        <v>22</v>
      </c>
      <c r="B32" s="246" t="s">
        <v>1015</v>
      </c>
      <c r="C32" s="341">
        <f>VLOOKUP(A32,'3.CT2A'!$A$8:$D$295,3,0)</f>
        <v>0</v>
      </c>
      <c r="D32" s="337">
        <f>VLOOKUP(A32,'3.CT2A'!$A$8:$D$295,4,0)</f>
        <v>0</v>
      </c>
    </row>
    <row r="33" spans="1:6">
      <c r="A33" s="351">
        <v>3</v>
      </c>
      <c r="B33" s="246" t="s">
        <v>1084</v>
      </c>
      <c r="C33" s="341">
        <f>VLOOKUP(A33,'3.CT2A'!$A$8:$D$295,3,0)</f>
        <v>0</v>
      </c>
      <c r="D33" s="337">
        <f>VLOOKUP(A33,'3.CT2A'!$A$8:$D$295,4,0)</f>
        <v>0</v>
      </c>
    </row>
    <row r="34" spans="1:6">
      <c r="A34" s="351">
        <v>145</v>
      </c>
      <c r="B34" s="246" t="s">
        <v>445</v>
      </c>
      <c r="C34" s="341">
        <f>VLOOKUP(A34,'3.CT2A'!$A$8:$D$295,3,0)</f>
        <v>0</v>
      </c>
      <c r="D34" s="337">
        <f>VLOOKUP(A34,'3.CT2A'!$A$8:$D$295,4,0)</f>
        <v>0</v>
      </c>
    </row>
    <row r="35" spans="1:6">
      <c r="A35" s="351">
        <v>225</v>
      </c>
      <c r="B35" s="246" t="s">
        <v>447</v>
      </c>
      <c r="C35" s="341">
        <f>VLOOKUP(A35,'3.CT2A'!$A$8:$D$295,3,0)</f>
        <v>0</v>
      </c>
      <c r="D35" s="337">
        <f>VLOOKUP(A35,'3.CT2A'!$A$8:$D$295,4,0)</f>
        <v>0</v>
      </c>
    </row>
    <row r="36" spans="1:6">
      <c r="A36" s="353">
        <v>4</v>
      </c>
      <c r="B36" s="246" t="s">
        <v>1270</v>
      </c>
      <c r="C36" s="341">
        <f>VLOOKUP(A36,'3.CT2A'!$A$8:$D$295,3,0)</f>
        <v>0</v>
      </c>
      <c r="D36" s="337">
        <f>VLOOKUP(A36,'3.CT2A'!$A$8:$D$295,4,1)</f>
        <v>0</v>
      </c>
    </row>
    <row customHeight="1" ht="19.5" r="37" spans="1:6">
      <c r="A37" s="351">
        <v>5</v>
      </c>
      <c r="B37" s="247" t="s">
        <v>1085</v>
      </c>
      <c r="C37" s="341">
        <f>VLOOKUP(A37,'3.CT2A'!$A$8:$D$295,3,0)</f>
        <v>0</v>
      </c>
      <c r="D37" s="337">
        <f>VLOOKUP(A37,'3.CT2A'!$A$8:$D$295,4,0)</f>
        <v>0</v>
      </c>
    </row>
    <row customFormat="1" r="38" s="343" spans="1:6">
      <c r="A38" s="243" t="s">
        <v>102</v>
      </c>
      <c r="B38" s="244" t="s">
        <v>102</v>
      </c>
      <c r="C38" s="244"/>
      <c r="D38" s="338"/>
    </row>
    <row r="39" spans="1:6">
      <c r="A39" s="149" t="s">
        <v>102</v>
      </c>
      <c r="B39" s="150" t="s">
        <v>102</v>
      </c>
      <c r="C39" s="150"/>
    </row>
    <row customHeight="1" ht="20.25" r="40" spans="1:6">
      <c r="A40" s="684" t="s">
        <v>7</v>
      </c>
      <c r="B40" s="684"/>
      <c r="C40" s="684"/>
      <c r="D40" s="684"/>
    </row>
    <row r="41" spans="1:6">
      <c r="A41" s="149" t="s">
        <v>102</v>
      </c>
      <c r="B41" s="150" t="s">
        <v>102</v>
      </c>
      <c r="C41" s="150"/>
      <c r="D41" s="347" t="s">
        <v>795</v>
      </c>
    </row>
    <row ht="25.5" r="42" spans="1:6">
      <c r="A42" s="228" t="s">
        <v>1451</v>
      </c>
      <c r="B42" s="229" t="s">
        <v>12</v>
      </c>
      <c r="C42" s="229" t="s">
        <v>66</v>
      </c>
      <c r="D42" s="229" t="s">
        <v>65</v>
      </c>
    </row>
    <row customFormat="1" r="43" s="234" spans="1:6">
      <c r="A43" s="349" t="s">
        <v>102</v>
      </c>
      <c r="B43" s="349" t="s">
        <v>1294</v>
      </c>
      <c r="C43" s="349" t="s">
        <v>102</v>
      </c>
      <c r="D43" s="349" t="s">
        <v>102</v>
      </c>
      <c r="E43" s="233"/>
      <c r="F43" s="233"/>
    </row>
    <row customFormat="1" r="44" s="234" spans="1:6">
      <c r="A44" s="349">
        <v>1</v>
      </c>
      <c r="B44" s="349" t="s">
        <v>1087</v>
      </c>
      <c r="C44" s="337">
        <f>VLOOKUP(A44,'4.CT3A'!$A$8:$D$295,3,0)</f>
        <v>0</v>
      </c>
      <c r="D44" s="337">
        <f>VLOOKUP(A44,'4.CT3A'!$A$8:$D$295,4,0)</f>
        <v>0</v>
      </c>
      <c r="E44" s="233"/>
      <c r="F44" s="233"/>
    </row>
    <row customFormat="1" r="45" s="234" spans="1:6">
      <c r="A45" s="349">
        <v>11</v>
      </c>
      <c r="B45" s="349" t="s">
        <v>1295</v>
      </c>
      <c r="C45" s="337">
        <f>VLOOKUP(A45,'4.CT3A'!$A$8:$D$295,3,0)</f>
        <v>0</v>
      </c>
      <c r="D45" s="337">
        <f>VLOOKUP(A45,'4.CT3A'!$A$8:$D$295,4,0)</f>
        <v>0</v>
      </c>
      <c r="E45" s="233"/>
      <c r="F45" s="233"/>
    </row>
    <row r="46" spans="1:6">
      <c r="A46" s="349">
        <v>12</v>
      </c>
      <c r="B46" s="349" t="s">
        <v>300</v>
      </c>
      <c r="C46" s="337">
        <f>VLOOKUP(A46,'4.CT3A'!$A$8:$D$295,3,0)</f>
        <v>0</v>
      </c>
      <c r="D46" s="337">
        <f>VLOOKUP(A46,'4.CT3A'!$A$8:$D$295,4,0)</f>
        <v>0</v>
      </c>
    </row>
    <row r="47" spans="1:6">
      <c r="A47" s="349">
        <v>13</v>
      </c>
      <c r="B47" s="349" t="s">
        <v>888</v>
      </c>
      <c r="C47" s="337">
        <f>VLOOKUP(A47,'4.CT3A'!$A$8:$D$295,3,0)</f>
        <v>0</v>
      </c>
      <c r="D47" s="337">
        <f>VLOOKUP(A47,'4.CT3A'!$A$8:$D$295,4,0)</f>
        <v>0</v>
      </c>
    </row>
    <row r="48" spans="1:6">
      <c r="A48" s="349">
        <v>2</v>
      </c>
      <c r="B48" s="349" t="s">
        <v>1088</v>
      </c>
      <c r="C48" s="337">
        <f>VLOOKUP(A48,'4.CT3A'!$A$8:$D$295,3,0)</f>
        <v>0</v>
      </c>
      <c r="D48" s="337">
        <f>VLOOKUP(A48,'4.CT3A'!$A$8:$D$295,4,0)</f>
        <v>0</v>
      </c>
    </row>
    <row r="49" spans="1:4">
      <c r="A49" s="349">
        <v>21</v>
      </c>
      <c r="B49" s="349" t="s">
        <v>330</v>
      </c>
      <c r="C49" s="337">
        <f>VLOOKUP(A49,'4.CT3A'!$A$8:$D$295,3,0)</f>
        <v>0</v>
      </c>
      <c r="D49" s="337">
        <f>VLOOKUP(A49,'4.CT3A'!$A$8:$D$295,4,0)</f>
        <v>0</v>
      </c>
    </row>
    <row r="50" spans="1:4">
      <c r="A50" s="349">
        <v>3</v>
      </c>
      <c r="B50" s="349" t="s">
        <v>1352</v>
      </c>
      <c r="C50" s="337">
        <f>VLOOKUP(A50,'4.CT3A'!$A$8:$D$295,3,0)</f>
        <v>0</v>
      </c>
      <c r="D50" s="337">
        <f>VLOOKUP(A50,'4.CT3A'!$A$8:$D$295,4,0)</f>
        <v>0</v>
      </c>
    </row>
    <row r="51" spans="1:4">
      <c r="A51" s="349">
        <v>4</v>
      </c>
      <c r="B51" s="349" t="s">
        <v>1086</v>
      </c>
      <c r="C51" s="337">
        <f>VLOOKUP(A51,'4.CT3A'!$A$8:$D$295,3,0)</f>
        <v>0</v>
      </c>
      <c r="D51" s="337">
        <f>VLOOKUP(A51,'4.CT3A'!$A$8:$D$295,4,0)</f>
        <v>0</v>
      </c>
    </row>
    <row r="52" spans="1:4">
      <c r="A52" s="349">
        <v>5</v>
      </c>
      <c r="B52" s="349" t="s">
        <v>1353</v>
      </c>
      <c r="C52" s="337">
        <f>VLOOKUP(A52,'4.CT3A'!$A$8:$D$295,3,0)</f>
        <v>0</v>
      </c>
      <c r="D52" s="337">
        <f>VLOOKUP(A52,'4.CT3A'!$A$8:$D$295,4,0)</f>
        <v>0</v>
      </c>
    </row>
    <row r="53" spans="1:4">
      <c r="A53" s="349">
        <v>22</v>
      </c>
      <c r="B53" s="349" t="s">
        <v>432</v>
      </c>
      <c r="C53" s="337">
        <f>VLOOKUP(A53,'4.CT3A'!$A$8:$D$295,3,0)</f>
        <v>0</v>
      </c>
      <c r="D53" s="337">
        <f>VLOOKUP(A53,'4.CT3A'!$A$8:$D$295,4,0)</f>
        <v>0</v>
      </c>
    </row>
    <row r="54" spans="1:4">
      <c r="A54" s="349">
        <v>6</v>
      </c>
      <c r="B54" s="349" t="s">
        <v>1354</v>
      </c>
      <c r="C54" s="337">
        <f>VLOOKUP(A54,'4.CT3A'!$A$8:$D$295,3,0)</f>
        <v>0</v>
      </c>
      <c r="D54" s="337">
        <f>VLOOKUP(A54,'4.CT3A'!$A$8:$D$295,4,0)</f>
        <v>0</v>
      </c>
    </row>
    <row r="55" spans="1:4">
      <c r="A55" s="349">
        <v>14</v>
      </c>
      <c r="B55" s="349" t="s">
        <v>626</v>
      </c>
      <c r="C55" s="337">
        <f>VLOOKUP(A55,'4.CT3A'!$A$8:$D$295,3,0)</f>
        <v>0</v>
      </c>
      <c r="D55" s="337">
        <f>VLOOKUP(A55,'4.CT3A'!$A$8:$D$295,4,0)</f>
        <v>0</v>
      </c>
    </row>
    <row r="56" spans="1:4">
      <c r="A56" s="349">
        <v>23</v>
      </c>
      <c r="B56" s="349" t="s">
        <v>466</v>
      </c>
      <c r="C56" s="337">
        <f>VLOOKUP(A56,'4.CT3A'!$A$8:$D$350,3,0)</f>
        <v>0</v>
      </c>
      <c r="D56" s="337">
        <f>VLOOKUP(A56,'4.CT3A'!$A$8:$D$350,4,0)</f>
        <v>0</v>
      </c>
    </row>
    <row r="57" spans="1:4">
      <c r="A57" s="349">
        <v>24</v>
      </c>
      <c r="B57" s="349" t="s">
        <v>473</v>
      </c>
      <c r="C57" s="337">
        <f>VLOOKUP(A57,'4.CT3A'!$A$8:$D$350,3,0)</f>
        <v>0</v>
      </c>
      <c r="D57" s="337">
        <f>VLOOKUP(A57,'4.CT3A'!$A$8:$D$350,4,0)</f>
        <v>0</v>
      </c>
    </row>
    <row r="58" spans="1:4">
      <c r="A58" s="349">
        <v>25</v>
      </c>
      <c r="B58" s="349" t="s">
        <v>645</v>
      </c>
      <c r="C58" s="337">
        <f>VLOOKUP(A58,'4.CT3A'!$A$8:$D$350,3,0)</f>
        <v>0</v>
      </c>
      <c r="D58" s="337">
        <f>VLOOKUP(A58,'4.CT3A'!$A$8:$D$350,4,0)</f>
        <v>0</v>
      </c>
    </row>
    <row r="59" spans="1:4">
      <c r="A59" s="349">
        <v>7</v>
      </c>
      <c r="B59" s="349" t="s">
        <v>1355</v>
      </c>
      <c r="C59" s="337">
        <f>VLOOKUP(A59,'4.CT3A'!$A$8:$D$350,3,0)</f>
        <v>0</v>
      </c>
      <c r="D59" s="337">
        <f>VLOOKUP(A59,'4.CT3A'!$A$8:$D$350,4,0)</f>
        <v>0</v>
      </c>
    </row>
    <row r="60" spans="1:4">
      <c r="A60" s="349">
        <v>8</v>
      </c>
      <c r="B60" s="349" t="s">
        <v>1356</v>
      </c>
      <c r="C60" s="337">
        <f>VLOOKUP(A60,'4.CT3A'!$A$8:$D$350,3,0)</f>
        <v>0</v>
      </c>
      <c r="D60" s="337">
        <f>VLOOKUP(A60,'4.CT3A'!$A$8:$D$350,4,0)</f>
        <v>0</v>
      </c>
    </row>
    <row r="61" spans="1:4">
      <c r="A61" s="349">
        <v>9</v>
      </c>
      <c r="B61" s="349" t="s">
        <v>478</v>
      </c>
      <c r="C61" s="337">
        <f>VLOOKUP(A61,'4.CT3A'!$A$8:$D$350,3,0)</f>
        <v>0</v>
      </c>
      <c r="D61" s="337">
        <f>VLOOKUP(A61,'4.CT3A'!$A$8:$D$350,4,0)</f>
        <v>0</v>
      </c>
    </row>
    <row r="62" spans="1:4">
      <c r="A62" s="349">
        <v>10</v>
      </c>
      <c r="B62" s="349" t="s">
        <v>479</v>
      </c>
      <c r="C62" s="337">
        <f>VLOOKUP(A62,'4.CT3A'!$A$8:$D$350,3,0)</f>
        <v>0</v>
      </c>
      <c r="D62" s="337">
        <f>VLOOKUP(A62,'4.CT3A'!$A$8:$D$350,4,0)</f>
        <v>0</v>
      </c>
    </row>
  </sheetData>
  <mergeCells count="3">
    <mergeCell ref="A40:D40"/>
    <mergeCell ref="A23:D23"/>
    <mergeCell ref="A1:D1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A1:AE1228"/>
  <sheetViews>
    <sheetView topLeftCell="A1052" workbookViewId="0" zoomScale="70" zoomScaleNormal="70">
      <selection activeCell="D1088" sqref="D1088"/>
    </sheetView>
  </sheetViews>
  <sheetFormatPr defaultRowHeight="12.75"/>
  <cols>
    <col min="1" max="1" customWidth="true" style="233" width="23.42578125" collapsed="true"/>
    <col min="2" max="2" customWidth="true" style="233" width="12.140625" collapsed="true"/>
    <col min="3" max="3" customWidth="true" style="233" width="13.5703125" collapsed="true"/>
    <col min="4" max="4" customWidth="true" style="233" width="15.7109375" collapsed="true"/>
    <col min="5" max="5" customWidth="true" style="233" width="26.0" collapsed="true"/>
    <col min="6" max="6" customWidth="true" style="233" width="25.0" collapsed="true"/>
    <col min="7" max="7" customWidth="true" style="233" width="21.5703125" collapsed="true"/>
    <col min="8" max="8" customWidth="true" style="233" width="24.0" collapsed="true"/>
    <col min="9" max="9" customWidth="true" style="233" width="29.28515625" collapsed="true"/>
    <col min="10" max="10" customWidth="true" style="233" width="22.85546875" collapsed="true"/>
    <col min="11" max="11" customWidth="true" style="233" width="21.7109375" collapsed="true"/>
    <col min="12" max="12" customWidth="true" style="233" width="21.85546875" collapsed="true"/>
    <col min="13" max="13" customWidth="true" style="233" width="30.5703125" collapsed="true"/>
    <col min="14" max="14" customWidth="true" style="233" width="15.7109375" collapsed="true"/>
    <col min="15" max="15" customWidth="true" style="233" width="21.28515625" collapsed="true"/>
    <col min="16" max="16" customWidth="true" style="233" width="17.140625" collapsed="true"/>
    <col min="17" max="17" customWidth="true" style="233" width="19.5703125" collapsed="true"/>
    <col min="18" max="18" customWidth="true" style="233" width="22.85546875" collapsed="true"/>
    <col min="19" max="19" customWidth="true" style="233" width="10.7109375" collapsed="true"/>
    <col min="20" max="20" customWidth="true" style="233" width="12.140625" collapsed="true"/>
    <col min="21" max="21" customWidth="true" style="233" width="28.0" collapsed="true"/>
    <col min="22" max="23" style="233" width="9.140625" collapsed="true"/>
    <col min="24" max="24" bestFit="true" customWidth="true" style="233" width="30.28515625" collapsed="true"/>
    <col min="25" max="25" bestFit="true" customWidth="true" style="233" width="56.7109375" collapsed="true"/>
    <col min="26" max="26" bestFit="true" customWidth="true" style="233" width="57.7109375" collapsed="true"/>
    <col min="27" max="27" customWidth="true" style="233" width="17.7109375" collapsed="true"/>
    <col min="28" max="28" customWidth="true" style="233" width="16.7109375" collapsed="true"/>
    <col min="29" max="31" style="233" width="9.140625" collapsed="true"/>
    <col min="32" max="16384" style="233" width="9.140625" collapsed="true"/>
  </cols>
  <sheetData>
    <row customFormat="1" customHeight="1" ht="31.5" r="1" s="390" spans="1:26">
      <c r="A1" s="185" t="s">
        <v>1251</v>
      </c>
      <c r="B1" s="185" t="s">
        <v>64</v>
      </c>
      <c r="C1" s="185" t="s">
        <v>64</v>
      </c>
      <c r="D1" s="185" t="s">
        <v>1250</v>
      </c>
      <c r="E1" s="185" t="s">
        <v>78</v>
      </c>
      <c r="F1" s="390" t="s">
        <v>49</v>
      </c>
      <c r="G1" s="391" t="s">
        <v>1559</v>
      </c>
      <c r="H1" s="390" t="s">
        <v>1560</v>
      </c>
      <c r="I1" s="390" t="s">
        <v>702</v>
      </c>
      <c r="J1" s="390" t="s">
        <v>1561</v>
      </c>
      <c r="K1" s="391" t="s">
        <v>1562</v>
      </c>
      <c r="L1" s="390" t="s">
        <v>1563</v>
      </c>
      <c r="M1" s="390" t="s">
        <v>702</v>
      </c>
      <c r="O1" s="391" t="s">
        <v>1564</v>
      </c>
      <c r="P1" s="391" t="s">
        <v>1256</v>
      </c>
      <c r="Q1" s="391" t="s">
        <v>1565</v>
      </c>
      <c r="R1" s="391" t="s">
        <v>702</v>
      </c>
      <c r="S1" s="185" t="s">
        <v>1251</v>
      </c>
      <c r="T1" s="185" t="s">
        <v>64</v>
      </c>
      <c r="U1" s="185" t="s">
        <v>78</v>
      </c>
    </row>
    <row r="2" spans="1:26">
      <c r="A2" s="233" t="s">
        <v>1241</v>
      </c>
      <c r="B2" s="233">
        <v>1</v>
      </c>
      <c r="C2" s="233">
        <f>+'2.CT1A'!A8</f>
        <v>1</v>
      </c>
      <c r="D2" s="233">
        <f>IF(B2=VALUE(C2),0,1)</f>
        <v>0</v>
      </c>
      <c r="E2" s="233" t="str">
        <f>+'2.CT1A'!B8</f>
        <v>ЭРГЭЛТИЙН ХӨРӨНГИЙН ДҮН</v>
      </c>
      <c r="F2" s="399">
        <f>+'2.CT1A'!C8</f>
        <v>0</v>
      </c>
      <c r="J2" s="399">
        <f>+'2.CT1A'!F8</f>
        <v>0</v>
      </c>
      <c r="S2" s="233" t="s">
        <v>1241</v>
      </c>
      <c r="T2" s="233">
        <v>1</v>
      </c>
      <c r="U2" s="233" t="s">
        <v>121</v>
      </c>
    </row>
    <row r="3" spans="1:26">
      <c r="A3" s="233" t="s">
        <v>1241</v>
      </c>
      <c r="B3" s="233">
        <v>31</v>
      </c>
      <c r="C3" s="233">
        <f>VALUE('2.CT1A'!A9)</f>
        <v>31</v>
      </c>
      <c r="D3" s="233">
        <f ref="D3:D66" si="0" t="shared">IF(B3=VALUE(C3),0,1)</f>
        <v>0</v>
      </c>
      <c r="E3" s="233" t="str">
        <f>+'2.CT1A'!B9</f>
        <v xml:space="preserve">   МӨНГӨН ХӨРӨНГӨ</v>
      </c>
      <c r="F3" s="399">
        <f>+'2.CT1A'!C9</f>
        <v>0</v>
      </c>
      <c r="G3" s="233">
        <f>'6.CTT1'!C8</f>
        <v>0</v>
      </c>
      <c r="H3" s="233">
        <f ref="H3:H23" si="1" t="shared">F3-G3</f>
        <v>0</v>
      </c>
      <c r="I3" s="233">
        <f ref="I3:I23" si="2" t="shared">IF(H3&lt;&gt;0,X3&amp;E3&amp;Y3,0)</f>
        <v>0</v>
      </c>
      <c r="J3" s="399">
        <f>+'2.CT1A'!F9</f>
        <v>0</v>
      </c>
      <c r="K3" s="233">
        <f>'6.CTT1'!F8</f>
        <v>0</v>
      </c>
      <c r="L3" s="399">
        <f>+J3-K3</f>
        <v>0</v>
      </c>
      <c r="M3" s="233">
        <f ref="M3:M24" si="3" t="shared">IF(L3&lt;&gt;0,X3&amp;E3&amp;Z3,0)</f>
        <v>0</v>
      </c>
      <c r="S3" s="233" t="s">
        <v>1241</v>
      </c>
      <c r="T3" s="233">
        <v>31</v>
      </c>
      <c r="U3" s="233" t="s">
        <v>1257</v>
      </c>
      <c r="X3" s="233" t="s">
        <v>1566</v>
      </c>
      <c r="Y3" s="233" t="s">
        <v>1567</v>
      </c>
      <c r="Z3" s="233" t="s">
        <v>1568</v>
      </c>
    </row>
    <row r="4" spans="1:26">
      <c r="A4" s="233" t="s">
        <v>1241</v>
      </c>
      <c r="B4" s="233">
        <v>311</v>
      </c>
      <c r="C4" s="233">
        <f>+'2.CT1A'!A10</f>
        <v>311</v>
      </c>
      <c r="D4" s="233">
        <f si="0" t="shared"/>
        <v>0</v>
      </c>
      <c r="E4" s="233" t="str">
        <f>+'2.CT1A'!B10</f>
        <v xml:space="preserve">      Кассанд байгаа бэлэн мөнгө</v>
      </c>
      <c r="F4" s="399">
        <f>+'2.CT1A'!C10</f>
        <v>0</v>
      </c>
      <c r="G4" s="233">
        <f>'6.CTT1'!C9</f>
        <v>0</v>
      </c>
      <c r="H4" s="233">
        <f si="1" t="shared"/>
        <v>0</v>
      </c>
      <c r="I4" s="233">
        <f si="2" t="shared"/>
        <v>0</v>
      </c>
      <c r="J4" s="399">
        <f>+'2.CT1A'!F10</f>
        <v>0</v>
      </c>
      <c r="K4" s="233">
        <f>'6.CTT1'!F9</f>
        <v>0</v>
      </c>
      <c r="L4" s="399">
        <f ref="L4:L23" si="4" t="shared">+J4-K4</f>
        <v>0</v>
      </c>
      <c r="M4" s="233">
        <f si="3" t="shared"/>
        <v>0</v>
      </c>
      <c r="S4" s="233" t="s">
        <v>1241</v>
      </c>
      <c r="T4" s="233">
        <v>311</v>
      </c>
      <c r="U4" s="233" t="s">
        <v>1257</v>
      </c>
      <c r="X4" s="233" t="s">
        <v>1566</v>
      </c>
      <c r="Y4" s="233" t="s">
        <v>1567</v>
      </c>
      <c r="Z4" s="233" t="s">
        <v>1568</v>
      </c>
    </row>
    <row r="5" spans="1:26">
      <c r="A5" s="233" t="s">
        <v>1241</v>
      </c>
      <c r="B5" s="233">
        <v>31110</v>
      </c>
      <c r="C5" s="233">
        <f>+'2.CT1A'!A11</f>
        <v>31110</v>
      </c>
      <c r="D5" s="233">
        <f si="0" t="shared"/>
        <v>0</v>
      </c>
      <c r="E5" s="233" t="str">
        <f>+'2.CT1A'!B11</f>
        <v xml:space="preserve">           Төгрөг</v>
      </c>
      <c r="F5" s="399">
        <f>+'2.CT1A'!C11</f>
        <v>0</v>
      </c>
      <c r="G5" s="233">
        <f>'6.CTT1'!C10</f>
        <v>0</v>
      </c>
      <c r="H5" s="233">
        <f si="1" t="shared"/>
        <v>0</v>
      </c>
      <c r="I5" s="233">
        <f si="2" t="shared"/>
        <v>0</v>
      </c>
      <c r="J5" s="399">
        <f>+'2.CT1A'!F11</f>
        <v>0</v>
      </c>
      <c r="K5" s="233">
        <f>'6.CTT1'!F10</f>
        <v>0</v>
      </c>
      <c r="L5" s="399">
        <f si="4" t="shared"/>
        <v>0</v>
      </c>
      <c r="M5" s="233">
        <f si="3" t="shared"/>
        <v>0</v>
      </c>
      <c r="S5" s="233" t="s">
        <v>1241</v>
      </c>
      <c r="T5" s="233">
        <v>31110</v>
      </c>
      <c r="U5" s="233" t="s">
        <v>1257</v>
      </c>
      <c r="X5" s="233" t="s">
        <v>1566</v>
      </c>
      <c r="Y5" s="233" t="s">
        <v>1567</v>
      </c>
      <c r="Z5" s="233" t="s">
        <v>1568</v>
      </c>
    </row>
    <row r="6" spans="1:26">
      <c r="A6" s="233" t="s">
        <v>1241</v>
      </c>
      <c r="B6" s="233">
        <v>31120</v>
      </c>
      <c r="C6" s="233">
        <f>+'2.CT1A'!A12</f>
        <v>31120</v>
      </c>
      <c r="D6" s="233">
        <f si="0" t="shared"/>
        <v>0</v>
      </c>
      <c r="E6" s="233" t="str">
        <f>+'2.CT1A'!B12</f>
        <v xml:space="preserve">           Гадаад валют</v>
      </c>
      <c r="F6" s="399">
        <f>+'2.CT1A'!C12</f>
        <v>0</v>
      </c>
      <c r="G6" s="233">
        <f>'6.CTT1'!C11</f>
        <v>0</v>
      </c>
      <c r="H6" s="233">
        <f si="1" t="shared"/>
        <v>0</v>
      </c>
      <c r="I6" s="233">
        <f si="2" t="shared"/>
        <v>0</v>
      </c>
      <c r="J6" s="399">
        <f>+'2.CT1A'!F12</f>
        <v>0</v>
      </c>
      <c r="K6" s="233">
        <f>'6.CTT1'!F11</f>
        <v>0</v>
      </c>
      <c r="L6" s="399">
        <f si="4" t="shared"/>
        <v>0</v>
      </c>
      <c r="M6" s="233">
        <f si="3" t="shared"/>
        <v>0</v>
      </c>
      <c r="S6" s="233" t="s">
        <v>1241</v>
      </c>
      <c r="T6" s="233">
        <v>31120</v>
      </c>
      <c r="U6" s="233" t="s">
        <v>1257</v>
      </c>
      <c r="X6" s="233" t="s">
        <v>1566</v>
      </c>
      <c r="Y6" s="233" t="s">
        <v>1567</v>
      </c>
      <c r="Z6" s="233" t="s">
        <v>1568</v>
      </c>
    </row>
    <row r="7" spans="1:26">
      <c r="A7" s="233" t="s">
        <v>1241</v>
      </c>
      <c r="B7" s="233">
        <v>31130</v>
      </c>
      <c r="C7" s="233">
        <f>+'2.CT1A'!A13</f>
        <v>31130</v>
      </c>
      <c r="D7" s="233">
        <f si="0" t="shared"/>
        <v>0</v>
      </c>
      <c r="E7" s="233" t="str">
        <f>+'2.CT1A'!B13</f>
        <v xml:space="preserve">           Нэмэлт санхүүжилт</v>
      </c>
      <c r="F7" s="399">
        <f>+'2.CT1A'!C13</f>
        <v>0</v>
      </c>
      <c r="G7" s="233">
        <f>'6.CTT1'!C12</f>
        <v>0</v>
      </c>
      <c r="H7" s="233">
        <f si="1" t="shared"/>
        <v>0</v>
      </c>
      <c r="I7" s="233">
        <f si="2" t="shared"/>
        <v>0</v>
      </c>
      <c r="J7" s="399">
        <f>+'2.CT1A'!F13</f>
        <v>0</v>
      </c>
      <c r="K7" s="233">
        <f>'6.CTT1'!F12</f>
        <v>0</v>
      </c>
      <c r="L7" s="399">
        <f si="4" t="shared"/>
        <v>0</v>
      </c>
      <c r="M7" s="233">
        <f si="3" t="shared"/>
        <v>0</v>
      </c>
      <c r="S7" s="233" t="s">
        <v>1241</v>
      </c>
      <c r="T7" s="233">
        <v>31130</v>
      </c>
      <c r="U7" s="233" t="s">
        <v>1257</v>
      </c>
      <c r="X7" s="233" t="s">
        <v>1566</v>
      </c>
      <c r="Y7" s="233" t="s">
        <v>1567</v>
      </c>
      <c r="Z7" s="233" t="s">
        <v>1568</v>
      </c>
    </row>
    <row r="8" spans="1:26">
      <c r="A8" s="233" t="s">
        <v>1241</v>
      </c>
      <c r="B8" s="233">
        <v>31140</v>
      </c>
      <c r="C8" s="233">
        <f>+'2.CT1A'!A14</f>
        <v>31140</v>
      </c>
      <c r="D8" s="233">
        <f si="0" t="shared"/>
        <v>0</v>
      </c>
      <c r="E8" s="233" t="str">
        <f>+'2.CT1A'!B14</f>
        <v xml:space="preserve">          Касс арилжааны банк</v>
      </c>
      <c r="F8" s="399">
        <f>+'2.CT1A'!C14</f>
        <v>0</v>
      </c>
      <c r="G8" s="233">
        <f>'6.CTT1'!C13</f>
        <v>0</v>
      </c>
      <c r="H8" s="233">
        <f si="1" t="shared"/>
        <v>0</v>
      </c>
      <c r="I8" s="233">
        <f si="2" t="shared"/>
        <v>0</v>
      </c>
      <c r="J8" s="399">
        <f>+'2.CT1A'!F14</f>
        <v>0</v>
      </c>
      <c r="K8" s="233">
        <f>'6.CTT1'!F13</f>
        <v>0</v>
      </c>
      <c r="L8" s="399">
        <f si="4" t="shared"/>
        <v>0</v>
      </c>
      <c r="M8" s="233">
        <f si="3" t="shared"/>
        <v>0</v>
      </c>
      <c r="S8" s="233" t="s">
        <v>1241</v>
      </c>
      <c r="T8" s="233">
        <v>31140</v>
      </c>
      <c r="U8" s="233" t="s">
        <v>1257</v>
      </c>
      <c r="X8" s="233" t="s">
        <v>1566</v>
      </c>
      <c r="Y8" s="233" t="s">
        <v>1567</v>
      </c>
      <c r="Z8" s="233" t="s">
        <v>1568</v>
      </c>
    </row>
    <row r="9" spans="1:26">
      <c r="A9" s="233" t="s">
        <v>1241</v>
      </c>
      <c r="B9" s="233">
        <v>312</v>
      </c>
      <c r="C9" s="233">
        <f>+'2.CT1A'!A15</f>
        <v>312</v>
      </c>
      <c r="D9" s="233">
        <f si="0" t="shared"/>
        <v>0</v>
      </c>
      <c r="E9" s="233" t="str">
        <f>+'2.CT1A'!B15</f>
        <v xml:space="preserve">      Банкинд байгаа бэлэн мөнгө</v>
      </c>
      <c r="F9" s="399">
        <f>+'2.CT1A'!C15</f>
        <v>0</v>
      </c>
      <c r="G9" s="233">
        <f>'6.CTT1'!C14</f>
        <v>0</v>
      </c>
      <c r="H9" s="233">
        <f si="1" t="shared"/>
        <v>0</v>
      </c>
      <c r="I9" s="233">
        <f si="2" t="shared"/>
        <v>0</v>
      </c>
      <c r="J9" s="399">
        <f>+'2.CT1A'!F15</f>
        <v>0</v>
      </c>
      <c r="K9" s="233">
        <f>'6.CTT1'!F14</f>
        <v>0</v>
      </c>
      <c r="L9" s="399">
        <f si="4" t="shared"/>
        <v>0</v>
      </c>
      <c r="M9" s="233">
        <f si="3" t="shared"/>
        <v>0</v>
      </c>
      <c r="S9" s="233" t="s">
        <v>1241</v>
      </c>
      <c r="T9" s="233">
        <v>312</v>
      </c>
      <c r="U9" s="233" t="s">
        <v>1257</v>
      </c>
      <c r="X9" s="233" t="s">
        <v>1566</v>
      </c>
      <c r="Y9" s="233" t="s">
        <v>1567</v>
      </c>
      <c r="Z9" s="233" t="s">
        <v>1568</v>
      </c>
    </row>
    <row r="10" spans="1:26">
      <c r="A10" s="233" t="s">
        <v>1241</v>
      </c>
      <c r="B10" s="233">
        <v>3121</v>
      </c>
      <c r="C10" s="233">
        <f>+'2.CT1A'!A16</f>
        <v>3121</v>
      </c>
      <c r="D10" s="233">
        <f si="0" t="shared"/>
        <v>0</v>
      </c>
      <c r="E10" s="233" t="str">
        <f>+'2.CT1A'!B16</f>
        <v xml:space="preserve">         Төгрөг</v>
      </c>
      <c r="F10" s="399">
        <f>+'2.CT1A'!C16</f>
        <v>0</v>
      </c>
      <c r="G10" s="233">
        <f>'6.CTT1'!C15</f>
        <v>0</v>
      </c>
      <c r="H10" s="233">
        <f si="1" t="shared"/>
        <v>0</v>
      </c>
      <c r="I10" s="233">
        <f si="2" t="shared"/>
        <v>0</v>
      </c>
      <c r="J10" s="399">
        <f>+'2.CT1A'!F16</f>
        <v>0</v>
      </c>
      <c r="K10" s="233">
        <f>'6.CTT1'!F15</f>
        <v>0</v>
      </c>
      <c r="L10" s="399">
        <f si="4" t="shared"/>
        <v>0</v>
      </c>
      <c r="M10" s="233">
        <f si="3" t="shared"/>
        <v>0</v>
      </c>
      <c r="S10" s="233" t="s">
        <v>1241</v>
      </c>
      <c r="T10" s="233">
        <v>3121</v>
      </c>
      <c r="U10" s="233" t="s">
        <v>1257</v>
      </c>
      <c r="X10" s="233" t="s">
        <v>1566</v>
      </c>
      <c r="Y10" s="233" t="s">
        <v>1567</v>
      </c>
      <c r="Z10" s="233" t="s">
        <v>1568</v>
      </c>
    </row>
    <row r="11" spans="1:26">
      <c r="A11" s="233" t="s">
        <v>1241</v>
      </c>
      <c r="B11" s="233">
        <v>31211</v>
      </c>
      <c r="C11" s="233">
        <f>+'2.CT1A'!A17</f>
        <v>31211</v>
      </c>
      <c r="D11" s="233">
        <f si="0" t="shared"/>
        <v>0</v>
      </c>
      <c r="E11" s="233" t="str">
        <f>+'2.CT1A'!B17</f>
        <v xml:space="preserve">               Төрийн сангийн харилцах</v>
      </c>
      <c r="F11" s="399">
        <f>+'2.CT1A'!C17</f>
        <v>0</v>
      </c>
      <c r="G11" s="233">
        <f>'6.CTT1'!C16</f>
        <v>0</v>
      </c>
      <c r="H11" s="233">
        <f si="1" t="shared"/>
        <v>0</v>
      </c>
      <c r="I11" s="233">
        <f si="2" t="shared"/>
        <v>0</v>
      </c>
      <c r="J11" s="399">
        <f>+'2.CT1A'!F17</f>
        <v>0</v>
      </c>
      <c r="K11" s="233">
        <f>'6.CTT1'!F16</f>
        <v>0</v>
      </c>
      <c r="L11" s="399">
        <f si="4" t="shared"/>
        <v>0</v>
      </c>
      <c r="M11" s="233">
        <f si="3" t="shared"/>
        <v>0</v>
      </c>
      <c r="S11" s="233" t="s">
        <v>1241</v>
      </c>
      <c r="T11" s="233">
        <v>31211</v>
      </c>
      <c r="U11" s="233" t="s">
        <v>1257</v>
      </c>
      <c r="X11" s="233" t="s">
        <v>1566</v>
      </c>
      <c r="Y11" s="233" t="s">
        <v>1567</v>
      </c>
      <c r="Z11" s="233" t="s">
        <v>1568</v>
      </c>
    </row>
    <row r="12" spans="1:26">
      <c r="A12" s="233" t="s">
        <v>1241</v>
      </c>
      <c r="B12" s="233">
        <v>31212</v>
      </c>
      <c r="C12" s="233">
        <f>+'2.CT1A'!A18</f>
        <v>31212</v>
      </c>
      <c r="D12" s="233">
        <f si="0" t="shared"/>
        <v>0</v>
      </c>
      <c r="E12" s="233" t="str">
        <f>+'2.CT1A'!B18</f>
        <v xml:space="preserve">               Монгол банкин дахь харилцах</v>
      </c>
      <c r="F12" s="399">
        <f>+'2.CT1A'!C18</f>
        <v>0</v>
      </c>
      <c r="G12" s="233">
        <f>'6.CTT1'!C17</f>
        <v>0</v>
      </c>
      <c r="H12" s="233">
        <f si="1" t="shared"/>
        <v>0</v>
      </c>
      <c r="I12" s="233">
        <f si="2" t="shared"/>
        <v>0</v>
      </c>
      <c r="J12" s="399">
        <f>+'2.CT1A'!F18</f>
        <v>0</v>
      </c>
      <c r="K12" s="233">
        <f>'6.CTT1'!F17</f>
        <v>0</v>
      </c>
      <c r="L12" s="399">
        <f si="4" t="shared"/>
        <v>0</v>
      </c>
      <c r="M12" s="233">
        <f si="3" t="shared"/>
        <v>0</v>
      </c>
      <c r="S12" s="233" t="s">
        <v>1241</v>
      </c>
      <c r="T12" s="233">
        <v>31212</v>
      </c>
      <c r="U12" s="233" t="s">
        <v>1257</v>
      </c>
      <c r="X12" s="233" t="s">
        <v>1566</v>
      </c>
      <c r="Y12" s="233" t="s">
        <v>1567</v>
      </c>
      <c r="Z12" s="233" t="s">
        <v>1568</v>
      </c>
    </row>
    <row r="13" spans="1:26">
      <c r="A13" s="233" t="s">
        <v>1241</v>
      </c>
      <c r="B13" s="233">
        <v>31213</v>
      </c>
      <c r="C13" s="233">
        <f>+'2.CT1A'!A19</f>
        <v>31213</v>
      </c>
      <c r="D13" s="233">
        <f si="0" t="shared"/>
        <v>0</v>
      </c>
      <c r="E13" s="233" t="str">
        <f>+'2.CT1A'!B19</f>
        <v xml:space="preserve">               Арилжааны банк дахь харилцах</v>
      </c>
      <c r="F13" s="399">
        <f>+'2.CT1A'!C19</f>
        <v>0</v>
      </c>
      <c r="G13" s="233">
        <f>'6.CTT1'!C18</f>
        <v>0</v>
      </c>
      <c r="H13" s="233">
        <f si="1" t="shared"/>
        <v>0</v>
      </c>
      <c r="I13" s="233">
        <f si="2" t="shared"/>
        <v>0</v>
      </c>
      <c r="J13" s="399">
        <f>+'2.CT1A'!F19</f>
        <v>0</v>
      </c>
      <c r="K13" s="233">
        <f>'6.CTT1'!F18</f>
        <v>0</v>
      </c>
      <c r="L13" s="399">
        <f si="4" t="shared"/>
        <v>0</v>
      </c>
      <c r="M13" s="233">
        <f si="3" t="shared"/>
        <v>0</v>
      </c>
      <c r="S13" s="233" t="s">
        <v>1241</v>
      </c>
      <c r="T13" s="233">
        <v>31213</v>
      </c>
      <c r="U13" s="233" t="s">
        <v>1257</v>
      </c>
      <c r="X13" s="233" t="s">
        <v>1566</v>
      </c>
      <c r="Y13" s="233" t="s">
        <v>1567</v>
      </c>
      <c r="Z13" s="233" t="s">
        <v>1568</v>
      </c>
    </row>
    <row r="14" spans="1:26">
      <c r="A14" s="233" t="s">
        <v>1241</v>
      </c>
      <c r="B14" s="233">
        <v>31214</v>
      </c>
      <c r="C14" s="233">
        <f>+'2.CT1A'!A20</f>
        <v>31214</v>
      </c>
      <c r="D14" s="233">
        <f si="0" t="shared"/>
        <v>0</v>
      </c>
      <c r="E14" s="233" t="str">
        <f>+'2.CT1A'!B20</f>
        <v xml:space="preserve">               Бусад төсөл, нөөцийн харилцах</v>
      </c>
      <c r="F14" s="399">
        <f>+'2.CT1A'!C20</f>
        <v>0</v>
      </c>
      <c r="G14" s="233">
        <f>'6.CTT1'!C19</f>
        <v>0</v>
      </c>
      <c r="H14" s="233">
        <f si="1" t="shared"/>
        <v>0</v>
      </c>
      <c r="I14" s="233">
        <f si="2" t="shared"/>
        <v>0</v>
      </c>
      <c r="J14" s="399">
        <f>+'2.CT1A'!F20</f>
        <v>0</v>
      </c>
      <c r="K14" s="233">
        <f>'6.CTT1'!F19</f>
        <v>0</v>
      </c>
      <c r="L14" s="399">
        <f si="4" t="shared"/>
        <v>0</v>
      </c>
      <c r="M14" s="233">
        <f si="3" t="shared"/>
        <v>0</v>
      </c>
      <c r="S14" s="233" t="s">
        <v>1241</v>
      </c>
      <c r="T14" s="233">
        <v>31214</v>
      </c>
      <c r="U14" s="233" t="s">
        <v>1257</v>
      </c>
      <c r="X14" s="233" t="s">
        <v>1566</v>
      </c>
      <c r="Y14" s="233" t="s">
        <v>1567</v>
      </c>
      <c r="Z14" s="233" t="s">
        <v>1568</v>
      </c>
    </row>
    <row r="15" spans="1:26">
      <c r="A15" s="233" t="s">
        <v>1241</v>
      </c>
      <c r="B15" s="233">
        <v>31215</v>
      </c>
      <c r="C15" s="233">
        <f>+'2.CT1A'!A21</f>
        <v>31215</v>
      </c>
      <c r="D15" s="233">
        <f si="0" t="shared"/>
        <v>0</v>
      </c>
      <c r="E15" s="233" t="str">
        <f>+'2.CT1A'!B21</f>
        <v xml:space="preserve">               Нэмэлт санхүүжилтийн харилцах</v>
      </c>
      <c r="F15" s="399">
        <f>+'2.CT1A'!C21</f>
        <v>0</v>
      </c>
      <c r="G15" s="233">
        <f>'6.CTT1'!C20</f>
        <v>0</v>
      </c>
      <c r="H15" s="233">
        <f si="1" t="shared"/>
        <v>0</v>
      </c>
      <c r="I15" s="233">
        <f si="2" t="shared"/>
        <v>0</v>
      </c>
      <c r="J15" s="399">
        <f>+'2.CT1A'!F21</f>
        <v>0</v>
      </c>
      <c r="K15" s="233">
        <f>'6.CTT1'!F20</f>
        <v>0</v>
      </c>
      <c r="L15" s="399">
        <f si="4" t="shared"/>
        <v>0</v>
      </c>
      <c r="M15" s="233">
        <f si="3" t="shared"/>
        <v>0</v>
      </c>
      <c r="S15" s="233" t="s">
        <v>1241</v>
      </c>
      <c r="T15" s="233">
        <v>31215</v>
      </c>
      <c r="U15" s="233" t="s">
        <v>1257</v>
      </c>
      <c r="X15" s="233" t="s">
        <v>1566</v>
      </c>
      <c r="Y15" s="233" t="s">
        <v>1567</v>
      </c>
      <c r="Z15" s="233" t="s">
        <v>1568</v>
      </c>
    </row>
    <row r="16" spans="1:26">
      <c r="A16" s="233" t="s">
        <v>1241</v>
      </c>
      <c r="B16" s="233">
        <v>31216</v>
      </c>
      <c r="C16" s="233">
        <f>+'2.CT1A'!A22</f>
        <v>31216</v>
      </c>
      <c r="D16" s="233">
        <f si="0" t="shared"/>
        <v>0</v>
      </c>
      <c r="E16" s="233" t="str">
        <f>+'2.CT1A'!B22</f>
        <v xml:space="preserve">               Нэмэлт санхүүжилтийн арилжааны банк</v>
      </c>
      <c r="F16" s="399">
        <f>+'2.CT1A'!C22</f>
        <v>0</v>
      </c>
      <c r="G16" s="233">
        <f>'6.CTT1'!C21</f>
        <v>0</v>
      </c>
      <c r="H16" s="233">
        <f si="1" t="shared"/>
        <v>0</v>
      </c>
      <c r="I16" s="233">
        <f si="2" t="shared"/>
        <v>0</v>
      </c>
      <c r="J16" s="399">
        <f>+'2.CT1A'!F22</f>
        <v>0</v>
      </c>
      <c r="K16" s="233">
        <f>'6.CTT1'!F21</f>
        <v>0</v>
      </c>
      <c r="L16" s="399">
        <f si="4" t="shared"/>
        <v>0</v>
      </c>
      <c r="M16" s="233">
        <f si="3" t="shared"/>
        <v>0</v>
      </c>
      <c r="S16" s="233" t="s">
        <v>1241</v>
      </c>
      <c r="T16" s="233">
        <v>31216</v>
      </c>
      <c r="U16" s="233" t="s">
        <v>1257</v>
      </c>
      <c r="X16" s="233" t="s">
        <v>1566</v>
      </c>
      <c r="Y16" s="233" t="s">
        <v>1567</v>
      </c>
      <c r="Z16" s="233" t="s">
        <v>1568</v>
      </c>
    </row>
    <row r="17" spans="1:26">
      <c r="A17" s="233" t="s">
        <v>1241</v>
      </c>
      <c r="B17" s="233">
        <v>3122</v>
      </c>
      <c r="C17" s="233">
        <f>+'2.CT1A'!A23</f>
        <v>3122</v>
      </c>
      <c r="D17" s="233">
        <f si="0" t="shared"/>
        <v>0</v>
      </c>
      <c r="E17" s="233" t="str">
        <f>+'2.CT1A'!B23</f>
        <v xml:space="preserve">         Гадаад валют</v>
      </c>
      <c r="F17" s="399">
        <f>+'2.CT1A'!C23</f>
        <v>0</v>
      </c>
      <c r="G17" s="233">
        <f>'6.CTT1'!C22</f>
        <v>0</v>
      </c>
      <c r="H17" s="233">
        <f si="1" t="shared"/>
        <v>0</v>
      </c>
      <c r="I17" s="233">
        <f si="2" t="shared"/>
        <v>0</v>
      </c>
      <c r="J17" s="399">
        <f>+'2.CT1A'!F23</f>
        <v>0</v>
      </c>
      <c r="K17" s="233">
        <f>'6.CTT1'!F22</f>
        <v>0</v>
      </c>
      <c r="L17" s="399">
        <f si="4" t="shared"/>
        <v>0</v>
      </c>
      <c r="M17" s="233">
        <f si="3" t="shared"/>
        <v>0</v>
      </c>
      <c r="S17" s="233" t="s">
        <v>1241</v>
      </c>
      <c r="T17" s="233">
        <v>3122</v>
      </c>
      <c r="U17" s="233" t="s">
        <v>1257</v>
      </c>
      <c r="X17" s="233" t="s">
        <v>1566</v>
      </c>
      <c r="Y17" s="233" t="s">
        <v>1567</v>
      </c>
      <c r="Z17" s="233" t="s">
        <v>1568</v>
      </c>
    </row>
    <row r="18" spans="1:26">
      <c r="A18" s="233" t="s">
        <v>1241</v>
      </c>
      <c r="B18" s="233">
        <v>31221</v>
      </c>
      <c r="C18" s="233">
        <f>+'2.CT1A'!A24</f>
        <v>31221</v>
      </c>
      <c r="D18" s="233">
        <f si="0" t="shared"/>
        <v>0</v>
      </c>
      <c r="E18" s="233" t="str">
        <f>+'2.CT1A'!B24</f>
        <v xml:space="preserve">               Төрийн сангийн харилцах</v>
      </c>
      <c r="F18" s="399">
        <f>+'2.CT1A'!C24</f>
        <v>0</v>
      </c>
      <c r="G18" s="233">
        <f>'6.CTT1'!C23</f>
        <v>0</v>
      </c>
      <c r="H18" s="233">
        <f si="1" t="shared"/>
        <v>0</v>
      </c>
      <c r="I18" s="233">
        <f si="2" t="shared"/>
        <v>0</v>
      </c>
      <c r="J18" s="399">
        <f>+'2.CT1A'!F24</f>
        <v>0</v>
      </c>
      <c r="K18" s="233">
        <f>'6.CTT1'!F23</f>
        <v>0</v>
      </c>
      <c r="L18" s="399">
        <f si="4" t="shared"/>
        <v>0</v>
      </c>
      <c r="M18" s="233">
        <f si="3" t="shared"/>
        <v>0</v>
      </c>
      <c r="S18" s="233" t="s">
        <v>1241</v>
      </c>
      <c r="T18" s="233">
        <v>31221</v>
      </c>
      <c r="U18" s="233" t="s">
        <v>1257</v>
      </c>
      <c r="X18" s="233" t="s">
        <v>1566</v>
      </c>
      <c r="Y18" s="233" t="s">
        <v>1567</v>
      </c>
      <c r="Z18" s="233" t="s">
        <v>1568</v>
      </c>
    </row>
    <row r="19" spans="1:26">
      <c r="A19" s="233" t="s">
        <v>1241</v>
      </c>
      <c r="B19" s="233">
        <v>31222</v>
      </c>
      <c r="C19" s="233">
        <f>+'2.CT1A'!A25</f>
        <v>31222</v>
      </c>
      <c r="D19" s="233">
        <f si="0" t="shared"/>
        <v>0</v>
      </c>
      <c r="E19" s="233" t="str">
        <f>+'2.CT1A'!B25</f>
        <v xml:space="preserve">               Монгол банк дахь харилцах</v>
      </c>
      <c r="F19" s="399">
        <f>+'2.CT1A'!C25</f>
        <v>0</v>
      </c>
      <c r="G19" s="233">
        <f>'6.CTT1'!C24</f>
        <v>0</v>
      </c>
      <c r="H19" s="233">
        <f si="1" t="shared"/>
        <v>0</v>
      </c>
      <c r="I19" s="233">
        <f si="2" t="shared"/>
        <v>0</v>
      </c>
      <c r="J19" s="399">
        <f>+'2.CT1A'!F25</f>
        <v>0</v>
      </c>
      <c r="K19" s="233">
        <f>'6.CTT1'!F24</f>
        <v>0</v>
      </c>
      <c r="L19" s="399">
        <f si="4" t="shared"/>
        <v>0</v>
      </c>
      <c r="M19" s="233">
        <f si="3" t="shared"/>
        <v>0</v>
      </c>
      <c r="S19" s="233" t="s">
        <v>1241</v>
      </c>
      <c r="T19" s="233">
        <v>31222</v>
      </c>
      <c r="U19" s="233" t="s">
        <v>1257</v>
      </c>
      <c r="X19" s="233" t="s">
        <v>1566</v>
      </c>
      <c r="Y19" s="233" t="s">
        <v>1567</v>
      </c>
      <c r="Z19" s="233" t="s">
        <v>1568</v>
      </c>
    </row>
    <row r="20" spans="1:26">
      <c r="A20" s="233" t="s">
        <v>1241</v>
      </c>
      <c r="B20" s="233">
        <v>31223</v>
      </c>
      <c r="C20" s="233">
        <f>+'2.CT1A'!A26</f>
        <v>31223</v>
      </c>
      <c r="D20" s="233">
        <f si="0" t="shared"/>
        <v>0</v>
      </c>
      <c r="E20" s="233" t="str">
        <f>+'2.CT1A'!B26</f>
        <v xml:space="preserve">               Арилжааны банк дахь харилцах</v>
      </c>
      <c r="F20" s="399">
        <f>+'2.CT1A'!C26</f>
        <v>0</v>
      </c>
      <c r="G20" s="233">
        <f>'6.CTT1'!C25</f>
        <v>0</v>
      </c>
      <c r="H20" s="233">
        <f si="1" t="shared"/>
        <v>0</v>
      </c>
      <c r="I20" s="233">
        <f si="2" t="shared"/>
        <v>0</v>
      </c>
      <c r="J20" s="399">
        <f>+'2.CT1A'!F26</f>
        <v>0</v>
      </c>
      <c r="K20" s="233">
        <f>'6.CTT1'!F25</f>
        <v>0</v>
      </c>
      <c r="L20" s="399">
        <f si="4" t="shared"/>
        <v>0</v>
      </c>
      <c r="M20" s="233">
        <f si="3" t="shared"/>
        <v>0</v>
      </c>
      <c r="S20" s="233" t="s">
        <v>1241</v>
      </c>
      <c r="T20" s="233">
        <v>31223</v>
      </c>
      <c r="U20" s="233" t="s">
        <v>1257</v>
      </c>
      <c r="X20" s="233" t="s">
        <v>1566</v>
      </c>
      <c r="Y20" s="233" t="s">
        <v>1567</v>
      </c>
      <c r="Z20" s="233" t="s">
        <v>1568</v>
      </c>
    </row>
    <row r="21" spans="1:26">
      <c r="A21" s="233" t="s">
        <v>1241</v>
      </c>
      <c r="B21" s="233">
        <v>31224</v>
      </c>
      <c r="C21" s="233">
        <f>+'2.CT1A'!A27</f>
        <v>31224</v>
      </c>
      <c r="D21" s="233">
        <f si="0" t="shared"/>
        <v>0</v>
      </c>
      <c r="E21" s="233" t="str">
        <f>+'2.CT1A'!B27</f>
        <v xml:space="preserve">               Бусад төсөл, нөөцийн харилцах</v>
      </c>
      <c r="F21" s="399">
        <f>+'2.CT1A'!C27</f>
        <v>0</v>
      </c>
      <c r="G21" s="233">
        <f>'6.CTT1'!C26</f>
        <v>0</v>
      </c>
      <c r="H21" s="233">
        <f si="1" t="shared"/>
        <v>0</v>
      </c>
      <c r="I21" s="233">
        <f si="2" t="shared"/>
        <v>0</v>
      </c>
      <c r="J21" s="399">
        <f>+'2.CT1A'!F27</f>
        <v>0</v>
      </c>
      <c r="K21" s="233">
        <f>'6.CTT1'!F26</f>
        <v>0</v>
      </c>
      <c r="L21" s="399">
        <f si="4" t="shared"/>
        <v>0</v>
      </c>
      <c r="M21" s="233">
        <f si="3" t="shared"/>
        <v>0</v>
      </c>
      <c r="S21" s="233" t="s">
        <v>1241</v>
      </c>
      <c r="T21" s="233">
        <v>31224</v>
      </c>
      <c r="U21" s="233" t="s">
        <v>1257</v>
      </c>
      <c r="X21" s="233" t="s">
        <v>1566</v>
      </c>
      <c r="Y21" s="233" t="s">
        <v>1567</v>
      </c>
      <c r="Z21" s="233" t="s">
        <v>1568</v>
      </c>
    </row>
    <row r="22" spans="1:26">
      <c r="A22" s="233" t="s">
        <v>1241</v>
      </c>
      <c r="B22" s="233">
        <v>31400</v>
      </c>
      <c r="C22" s="233">
        <f>+'2.CT1A'!A28</f>
        <v>31400</v>
      </c>
      <c r="D22" s="233">
        <f si="0" t="shared"/>
        <v>0</v>
      </c>
      <c r="E22" s="233" t="str">
        <f>+'2.CT1A'!B28</f>
        <v xml:space="preserve">           Замд яваа мөнгөн хөрөнгө</v>
      </c>
      <c r="F22" s="399">
        <f>+'2.CT1A'!C28</f>
        <v>0</v>
      </c>
      <c r="G22" s="233">
        <f>'6.CTT1'!C27</f>
        <v>0</v>
      </c>
      <c r="H22" s="233">
        <f si="1" t="shared"/>
        <v>0</v>
      </c>
      <c r="I22" s="233">
        <f si="2" t="shared"/>
        <v>0</v>
      </c>
      <c r="J22" s="399">
        <f>+'2.CT1A'!F28</f>
        <v>0</v>
      </c>
      <c r="K22" s="233">
        <f>'6.CTT1'!F27</f>
        <v>0</v>
      </c>
      <c r="L22" s="399">
        <f si="4" t="shared"/>
        <v>0</v>
      </c>
      <c r="M22" s="233">
        <f si="3" t="shared"/>
        <v>0</v>
      </c>
      <c r="S22" s="233" t="s">
        <v>1241</v>
      </c>
      <c r="T22" s="233">
        <v>31400</v>
      </c>
      <c r="U22" s="233" t="s">
        <v>1257</v>
      </c>
      <c r="X22" s="233" t="s">
        <v>1566</v>
      </c>
      <c r="Y22" s="233" t="s">
        <v>1567</v>
      </c>
      <c r="Z22" s="233" t="s">
        <v>1568</v>
      </c>
    </row>
    <row r="23" spans="1:26">
      <c r="A23" s="233" t="s">
        <v>1241</v>
      </c>
      <c r="B23" s="233">
        <v>31500</v>
      </c>
      <c r="C23" s="233">
        <f>+'2.CT1A'!A29</f>
        <v>31500</v>
      </c>
      <c r="D23" s="233">
        <f si="0" t="shared"/>
        <v>0</v>
      </c>
      <c r="E23" s="233" t="str">
        <f>+'2.CT1A'!B29</f>
        <v xml:space="preserve">           Хадгаламж</v>
      </c>
      <c r="F23" s="399">
        <f>+'2.CT1A'!C29</f>
        <v>0</v>
      </c>
      <c r="G23" s="233">
        <f>'6.CTT1'!C28</f>
        <v>0</v>
      </c>
      <c r="H23" s="233">
        <f si="1" t="shared"/>
        <v>0</v>
      </c>
      <c r="I23" s="233">
        <f si="2" t="shared"/>
        <v>0</v>
      </c>
      <c r="J23" s="399">
        <f>+'2.CT1A'!F29</f>
        <v>0</v>
      </c>
      <c r="K23" s="233">
        <f>'6.CTT1'!F28</f>
        <v>0</v>
      </c>
      <c r="L23" s="399">
        <f si="4" t="shared"/>
        <v>0</v>
      </c>
      <c r="M23" s="233">
        <f si="3" t="shared"/>
        <v>0</v>
      </c>
      <c r="S23" s="233" t="s">
        <v>1241</v>
      </c>
      <c r="T23" s="233">
        <v>31500</v>
      </c>
      <c r="U23" s="233" t="s">
        <v>1257</v>
      </c>
      <c r="X23" s="233" t="s">
        <v>1566</v>
      </c>
      <c r="Y23" s="233" t="s">
        <v>1567</v>
      </c>
      <c r="Z23" s="233" t="s">
        <v>1568</v>
      </c>
    </row>
    <row r="24" spans="1:26">
      <c r="A24" s="233" t="s">
        <v>1241</v>
      </c>
      <c r="B24" s="233">
        <v>32</v>
      </c>
      <c r="C24" s="233">
        <f>+'2.CT1A'!A30</f>
        <v>32</v>
      </c>
      <c r="D24" s="233">
        <f si="0" t="shared"/>
        <v>0</v>
      </c>
      <c r="E24" s="233" t="str">
        <f>+'2.CT1A'!B30</f>
        <v xml:space="preserve">   БОГИНО ХУГАЦААТ ХӨРӨНГӨ ОРУУЛАЛТ</v>
      </c>
      <c r="F24" s="399">
        <f>+'2.CT1A'!C30</f>
        <v>0</v>
      </c>
      <c r="M24" s="233">
        <f si="3" t="shared"/>
        <v>0</v>
      </c>
      <c r="S24" s="233" t="s">
        <v>1241</v>
      </c>
      <c r="T24" s="233">
        <v>32</v>
      </c>
      <c r="U24" s="233" t="s">
        <v>1257</v>
      </c>
      <c r="X24" s="233" t="s">
        <v>1566</v>
      </c>
      <c r="Y24" s="233" t="s">
        <v>1567</v>
      </c>
      <c r="Z24" s="233" t="s">
        <v>1568</v>
      </c>
    </row>
    <row r="25" spans="1:26">
      <c r="A25" s="233" t="s">
        <v>1241</v>
      </c>
      <c r="B25" s="233">
        <v>321</v>
      </c>
      <c r="C25" s="233">
        <f>+'2.CT1A'!A31</f>
        <v>321</v>
      </c>
      <c r="D25" s="233">
        <f si="0" t="shared"/>
        <v>0</v>
      </c>
      <c r="E25" s="233" t="str">
        <f>+'2.CT1A'!B31</f>
        <v xml:space="preserve">      Yнэт цаас</v>
      </c>
      <c r="F25" s="399">
        <f>+'2.CT1A'!C31</f>
        <v>0</v>
      </c>
      <c r="S25" s="233" t="s">
        <v>1241</v>
      </c>
      <c r="T25" s="233">
        <v>321</v>
      </c>
      <c r="U25" s="233" t="s">
        <v>1257</v>
      </c>
      <c r="X25" s="233" t="s">
        <v>1566</v>
      </c>
      <c r="Y25" s="233" t="s">
        <v>1567</v>
      </c>
      <c r="Z25" s="233" t="s">
        <v>1568</v>
      </c>
    </row>
    <row r="26" spans="1:26">
      <c r="A26" s="233" t="s">
        <v>1241</v>
      </c>
      <c r="B26" s="233">
        <v>32110</v>
      </c>
      <c r="C26" s="233">
        <f>+'2.CT1A'!A32</f>
        <v>32110</v>
      </c>
      <c r="D26" s="233">
        <f si="0" t="shared"/>
        <v>0</v>
      </c>
      <c r="E26" s="233" t="str">
        <f>+'2.CT1A'!B32</f>
        <v xml:space="preserve">           Төгрөг</v>
      </c>
      <c r="F26" s="399">
        <f>+'2.CT1A'!C32</f>
        <v>0</v>
      </c>
      <c r="S26" s="233" t="s">
        <v>1241</v>
      </c>
      <c r="T26" s="233">
        <v>32110</v>
      </c>
      <c r="U26" s="233" t="s">
        <v>1257</v>
      </c>
      <c r="X26" s="233" t="s">
        <v>1566</v>
      </c>
      <c r="Y26" s="233" t="s">
        <v>1567</v>
      </c>
      <c r="Z26" s="233" t="s">
        <v>1568</v>
      </c>
    </row>
    <row r="27" spans="1:26">
      <c r="A27" s="233" t="s">
        <v>1241</v>
      </c>
      <c r="B27" s="233">
        <v>32120</v>
      </c>
      <c r="C27" s="233">
        <f>+'2.CT1A'!A33</f>
        <v>32120</v>
      </c>
      <c r="D27" s="233">
        <f si="0" t="shared"/>
        <v>0</v>
      </c>
      <c r="E27" s="233" t="str">
        <f>+'2.CT1A'!B33</f>
        <v xml:space="preserve">           Гадаад валют</v>
      </c>
      <c r="F27" s="399">
        <f>+'2.CT1A'!C33</f>
        <v>0</v>
      </c>
      <c r="S27" s="233" t="s">
        <v>1241</v>
      </c>
      <c r="T27" s="233">
        <v>32120</v>
      </c>
      <c r="U27" s="233" t="s">
        <v>1257</v>
      </c>
      <c r="X27" s="233" t="s">
        <v>1566</v>
      </c>
      <c r="Y27" s="233" t="s">
        <v>1567</v>
      </c>
      <c r="Z27" s="233" t="s">
        <v>1568</v>
      </c>
    </row>
    <row r="28" spans="1:26">
      <c r="A28" s="233" t="s">
        <v>1241</v>
      </c>
      <c r="B28" s="233">
        <v>33</v>
      </c>
      <c r="C28" s="233">
        <f>+'2.CT1A'!A34</f>
        <v>33</v>
      </c>
      <c r="D28" s="233">
        <f si="0" t="shared"/>
        <v>0</v>
      </c>
      <c r="E28" s="233" t="str">
        <f>+'2.CT1A'!B34</f>
        <v xml:space="preserve">   АВЛАГА</v>
      </c>
      <c r="F28" s="399">
        <f>+'2.CT1A'!C34</f>
        <v>0</v>
      </c>
      <c r="S28" s="233" t="s">
        <v>1241</v>
      </c>
      <c r="T28" s="233">
        <v>33</v>
      </c>
      <c r="U28" s="233" t="s">
        <v>1266</v>
      </c>
      <c r="X28" s="233" t="s">
        <v>1566</v>
      </c>
      <c r="Y28" s="233" t="s">
        <v>1567</v>
      </c>
      <c r="Z28" s="233" t="s">
        <v>1568</v>
      </c>
    </row>
    <row r="29" spans="1:26">
      <c r="A29" s="233" t="s">
        <v>1241</v>
      </c>
      <c r="B29" s="233">
        <v>33100</v>
      </c>
      <c r="C29" s="233">
        <f>+'2.CT1A'!A35</f>
        <v>33100</v>
      </c>
      <c r="D29" s="233">
        <f si="0" t="shared"/>
        <v>0</v>
      </c>
      <c r="E29" s="233" t="str">
        <f>+'2.CT1A'!B35</f>
        <v xml:space="preserve">       Ажиллагчидтай холбогдсон авлага</v>
      </c>
      <c r="F29" s="399">
        <f>+'2.CT1A'!C35</f>
        <v>0</v>
      </c>
      <c r="S29" s="233" t="s">
        <v>1241</v>
      </c>
      <c r="T29" s="233">
        <v>33100</v>
      </c>
      <c r="U29" s="233" t="s">
        <v>1266</v>
      </c>
      <c r="X29" s="233" t="s">
        <v>1566</v>
      </c>
      <c r="Y29" s="233" t="s">
        <v>1567</v>
      </c>
      <c r="Z29" s="233" t="s">
        <v>1568</v>
      </c>
    </row>
    <row r="30" spans="1:26">
      <c r="A30" s="233" t="s">
        <v>1241</v>
      </c>
      <c r="B30" s="233">
        <v>33200</v>
      </c>
      <c r="C30" s="233">
        <f>+'2.CT1A'!A36</f>
        <v>33200</v>
      </c>
      <c r="D30" s="233">
        <f si="0" t="shared"/>
        <v>0</v>
      </c>
      <c r="E30" s="233" t="str">
        <f>+'2.CT1A'!B36</f>
        <v xml:space="preserve">       Төлбөртэй үйлчилгээний авлага</v>
      </c>
      <c r="F30" s="399">
        <f>+'2.CT1A'!C36</f>
        <v>0</v>
      </c>
      <c r="S30" s="233" t="s">
        <v>1241</v>
      </c>
      <c r="T30" s="233">
        <v>33200</v>
      </c>
      <c r="U30" s="233" t="s">
        <v>1266</v>
      </c>
      <c r="X30" s="233" t="s">
        <v>1566</v>
      </c>
      <c r="Y30" s="233" t="s">
        <v>1567</v>
      </c>
      <c r="Z30" s="233" t="s">
        <v>1568</v>
      </c>
    </row>
    <row r="31" spans="1:26">
      <c r="A31" s="233" t="s">
        <v>1241</v>
      </c>
      <c r="B31" s="233">
        <v>33300</v>
      </c>
      <c r="C31" s="233">
        <f>+'2.CT1A'!A37</f>
        <v>33300</v>
      </c>
      <c r="D31" s="233">
        <f si="0" t="shared"/>
        <v>0</v>
      </c>
      <c r="E31" s="233" t="str">
        <f>+'2.CT1A'!B37</f>
        <v xml:space="preserve">       Татаас, санхүүжилтийн авлага</v>
      </c>
      <c r="F31" s="399">
        <f>+'2.CT1A'!C37</f>
        <v>0</v>
      </c>
      <c r="S31" s="233" t="s">
        <v>1241</v>
      </c>
      <c r="T31" s="233">
        <v>33300</v>
      </c>
      <c r="U31" s="233" t="s">
        <v>1266</v>
      </c>
      <c r="X31" s="233" t="s">
        <v>1566</v>
      </c>
      <c r="Y31" s="233" t="s">
        <v>1567</v>
      </c>
      <c r="Z31" s="233" t="s">
        <v>1568</v>
      </c>
    </row>
    <row r="32" spans="1:26">
      <c r="A32" s="233" t="s">
        <v>1241</v>
      </c>
      <c r="B32" s="233">
        <v>33400</v>
      </c>
      <c r="C32" s="233">
        <f>+'2.CT1A'!A38</f>
        <v>33400</v>
      </c>
      <c r="D32" s="233">
        <f si="0" t="shared"/>
        <v>0</v>
      </c>
      <c r="E32" s="233" t="str">
        <f>+'2.CT1A'!B38</f>
        <v xml:space="preserve">       Зээлийн хүүгийн авлага</v>
      </c>
      <c r="F32" s="399">
        <f>+'2.CT1A'!C38</f>
        <v>0</v>
      </c>
      <c r="S32" s="233" t="s">
        <v>1241</v>
      </c>
      <c r="T32" s="233">
        <v>33400</v>
      </c>
      <c r="U32" s="233" t="s">
        <v>1266</v>
      </c>
      <c r="X32" s="233" t="s">
        <v>1566</v>
      </c>
      <c r="Y32" s="233" t="s">
        <v>1567</v>
      </c>
      <c r="Z32" s="233" t="s">
        <v>1568</v>
      </c>
    </row>
    <row r="33" spans="1:26">
      <c r="A33" s="233" t="s">
        <v>1241</v>
      </c>
      <c r="B33" s="233">
        <v>33401</v>
      </c>
      <c r="C33" s="233">
        <f>+'2.CT1A'!A39</f>
        <v>33401</v>
      </c>
      <c r="D33" s="233">
        <f si="0" t="shared"/>
        <v>0</v>
      </c>
      <c r="E33" s="233" t="str">
        <f>+'2.CT1A'!B39</f>
        <v xml:space="preserve">       Дансны авлага /ТӨҮГ/</v>
      </c>
      <c r="F33" s="399">
        <f>+'2.CT1A'!C39</f>
        <v>0</v>
      </c>
      <c r="S33" s="233" t="s">
        <v>1241</v>
      </c>
      <c r="T33" s="233">
        <v>33401</v>
      </c>
      <c r="U33" s="233" t="s">
        <v>1266</v>
      </c>
      <c r="X33" s="233" t="s">
        <v>1566</v>
      </c>
      <c r="Y33" s="233" t="s">
        <v>1567</v>
      </c>
      <c r="Z33" s="233" t="s">
        <v>1568</v>
      </c>
    </row>
    <row r="34" spans="1:26">
      <c r="A34" s="233" t="s">
        <v>1241</v>
      </c>
      <c r="B34" s="233">
        <v>33402</v>
      </c>
      <c r="C34" s="233">
        <f>+'2.CT1A'!A40</f>
        <v>33402</v>
      </c>
      <c r="D34" s="233">
        <f si="0" t="shared"/>
        <v>0</v>
      </c>
      <c r="E34" s="233" t="str">
        <f>+'2.CT1A'!B40</f>
        <v xml:space="preserve">       Татвар, НДШ – ийн авлага /ТӨҮГ/</v>
      </c>
      <c r="F34" s="399">
        <f>+'2.CT1A'!C40</f>
        <v>0</v>
      </c>
      <c r="S34" s="233" t="s">
        <v>1241</v>
      </c>
      <c r="T34" s="233">
        <v>33402</v>
      </c>
      <c r="U34" s="233" t="s">
        <v>1266</v>
      </c>
      <c r="X34" s="233" t="s">
        <v>1566</v>
      </c>
      <c r="Y34" s="233" t="s">
        <v>1567</v>
      </c>
      <c r="Z34" s="233" t="s">
        <v>1568</v>
      </c>
    </row>
    <row r="35" spans="1:26">
      <c r="A35" s="233" t="s">
        <v>1241</v>
      </c>
      <c r="B35" s="233">
        <v>335</v>
      </c>
      <c r="C35" s="233">
        <f>+'2.CT1A'!A41</f>
        <v>335</v>
      </c>
      <c r="D35" s="233">
        <f si="0" t="shared"/>
        <v>0</v>
      </c>
      <c r="E35" s="233" t="str">
        <f>+'2.CT1A'!B41</f>
        <v xml:space="preserve">      Бусад авлага</v>
      </c>
      <c r="F35" s="399">
        <f>+'2.CT1A'!C41</f>
        <v>0</v>
      </c>
      <c r="S35" s="233" t="s">
        <v>1241</v>
      </c>
      <c r="T35" s="233">
        <v>335</v>
      </c>
      <c r="U35" s="233" t="s">
        <v>1266</v>
      </c>
      <c r="X35" s="233" t="s">
        <v>1566</v>
      </c>
      <c r="Y35" s="233" t="s">
        <v>1567</v>
      </c>
      <c r="Z35" s="233" t="s">
        <v>1568</v>
      </c>
    </row>
    <row r="36" spans="1:26">
      <c r="A36" s="233" t="s">
        <v>1241</v>
      </c>
      <c r="B36" s="233">
        <v>3351</v>
      </c>
      <c r="C36" s="233">
        <f>+'2.CT1A'!A42</f>
        <v>3351</v>
      </c>
      <c r="D36" s="233">
        <f si="0" t="shared"/>
        <v>0</v>
      </c>
      <c r="E36" s="233" t="str">
        <f>+'2.CT1A'!B42</f>
        <v xml:space="preserve">           Байгууллагаас авах авлага</v>
      </c>
      <c r="F36" s="399">
        <f>+'2.CT1A'!C42</f>
        <v>0</v>
      </c>
      <c r="S36" s="233" t="s">
        <v>1241</v>
      </c>
      <c r="T36" s="233">
        <v>3351</v>
      </c>
      <c r="U36" s="233" t="s">
        <v>1266</v>
      </c>
      <c r="X36" s="233" t="s">
        <v>1566</v>
      </c>
      <c r="Y36" s="233" t="s">
        <v>1567</v>
      </c>
      <c r="Z36" s="233" t="s">
        <v>1568</v>
      </c>
    </row>
    <row r="37" spans="1:26">
      <c r="A37" s="233" t="s">
        <v>1241</v>
      </c>
      <c r="B37" s="233">
        <v>3352</v>
      </c>
      <c r="C37" s="233">
        <f>+'2.CT1A'!A43</f>
        <v>3352</v>
      </c>
      <c r="D37" s="233">
        <f si="0" t="shared"/>
        <v>0</v>
      </c>
      <c r="E37" s="233" t="str">
        <f>+'2.CT1A'!B43</f>
        <v xml:space="preserve">           Хувь хүмүүсээс авах авлага</v>
      </c>
      <c r="F37" s="399">
        <f>+'2.CT1A'!C43</f>
        <v>0</v>
      </c>
      <c r="S37" s="233" t="s">
        <v>1241</v>
      </c>
      <c r="T37" s="233">
        <v>3352</v>
      </c>
      <c r="U37" s="233" t="s">
        <v>1266</v>
      </c>
      <c r="X37" s="233" t="s">
        <v>1566</v>
      </c>
      <c r="Y37" s="233" t="s">
        <v>1567</v>
      </c>
      <c r="Z37" s="233" t="s">
        <v>1568</v>
      </c>
    </row>
    <row r="38" spans="1:26">
      <c r="A38" s="233" t="s">
        <v>1241</v>
      </c>
      <c r="B38" s="233">
        <v>336</v>
      </c>
      <c r="C38" s="233">
        <f>+'2.CT1A'!A44</f>
        <v>336</v>
      </c>
      <c r="D38" s="233">
        <f si="0" t="shared"/>
        <v>0</v>
      </c>
      <c r="E38" s="233" t="str">
        <f>+'2.CT1A'!B44</f>
        <v xml:space="preserve">      Зээлийн авлага</v>
      </c>
      <c r="F38" s="399">
        <f>+'2.CT1A'!C44</f>
        <v>0</v>
      </c>
      <c r="S38" s="233" t="s">
        <v>1241</v>
      </c>
      <c r="T38" s="233">
        <v>336</v>
      </c>
      <c r="U38" s="233" t="s">
        <v>1266</v>
      </c>
      <c r="X38" s="233" t="s">
        <v>1566</v>
      </c>
      <c r="Y38" s="233" t="s">
        <v>1567</v>
      </c>
      <c r="Z38" s="233" t="s">
        <v>1568</v>
      </c>
    </row>
    <row r="39" spans="1:26">
      <c r="A39" s="233" t="s">
        <v>1241</v>
      </c>
      <c r="B39" s="233">
        <v>3361</v>
      </c>
      <c r="C39" s="233">
        <f>+'2.CT1A'!A45</f>
        <v>3361</v>
      </c>
      <c r="D39" s="233">
        <f si="0" t="shared"/>
        <v>0</v>
      </c>
      <c r="E39" s="233" t="str">
        <f>+'2.CT1A'!B45</f>
        <v xml:space="preserve">         Дотоод эх үүсвэрээс олгосон зээлийн авлага</v>
      </c>
      <c r="F39" s="399">
        <f>+'2.CT1A'!C45</f>
        <v>0</v>
      </c>
      <c r="S39" s="233" t="s">
        <v>1241</v>
      </c>
      <c r="T39" s="233">
        <v>3361</v>
      </c>
      <c r="U39" s="233" t="s">
        <v>1266</v>
      </c>
      <c r="X39" s="233" t="s">
        <v>1566</v>
      </c>
      <c r="Y39" s="233" t="s">
        <v>1567</v>
      </c>
      <c r="Z39" s="233" t="s">
        <v>1568</v>
      </c>
    </row>
    <row r="40" spans="1:26">
      <c r="A40" s="233" t="s">
        <v>1241</v>
      </c>
      <c r="B40" s="233">
        <v>33611</v>
      </c>
      <c r="C40" s="233">
        <f>+'2.CT1A'!A46</f>
        <v>33611</v>
      </c>
      <c r="D40" s="233">
        <f si="0" t="shared"/>
        <v>0</v>
      </c>
      <c r="E40" s="233" t="str">
        <f>+'2.CT1A'!B46</f>
        <v xml:space="preserve">               Засгийн газрын байгууллага, бусад шатны төсөвт олгосон</v>
      </c>
      <c r="F40" s="399">
        <f>+'2.CT1A'!C46</f>
        <v>0</v>
      </c>
      <c r="S40" s="233" t="s">
        <v>1241</v>
      </c>
      <c r="T40" s="233">
        <v>33611</v>
      </c>
      <c r="U40" s="233" t="s">
        <v>1266</v>
      </c>
      <c r="X40" s="233" t="s">
        <v>1566</v>
      </c>
      <c r="Y40" s="233" t="s">
        <v>1567</v>
      </c>
      <c r="Z40" s="233" t="s">
        <v>1568</v>
      </c>
    </row>
    <row r="41" spans="1:26">
      <c r="A41" s="233" t="s">
        <v>1241</v>
      </c>
      <c r="B41" s="233">
        <v>33612</v>
      </c>
      <c r="C41" s="233">
        <f>+'2.CT1A'!A47</f>
        <v>33612</v>
      </c>
      <c r="D41" s="233">
        <f si="0" t="shared"/>
        <v>0</v>
      </c>
      <c r="E41" s="233" t="str">
        <f>+'2.CT1A'!B47</f>
        <v xml:space="preserve">               Хувь хүмүүст олгосон зээл</v>
      </c>
      <c r="F41" s="399">
        <f>+'2.CT1A'!C47</f>
        <v>0</v>
      </c>
      <c r="S41" s="233" t="s">
        <v>1241</v>
      </c>
      <c r="T41" s="233">
        <v>33612</v>
      </c>
      <c r="U41" s="233" t="s">
        <v>1266</v>
      </c>
      <c r="X41" s="233" t="s">
        <v>1566</v>
      </c>
      <c r="Y41" s="233" t="s">
        <v>1567</v>
      </c>
      <c r="Z41" s="233" t="s">
        <v>1568</v>
      </c>
    </row>
    <row r="42" spans="1:26">
      <c r="A42" s="233" t="s">
        <v>1241</v>
      </c>
      <c r="B42" s="233">
        <v>33613</v>
      </c>
      <c r="C42" s="233">
        <f>+'2.CT1A'!A48</f>
        <v>33613</v>
      </c>
      <c r="D42" s="233">
        <f si="0" t="shared"/>
        <v>0</v>
      </c>
      <c r="E42" s="233" t="str">
        <f>+'2.CT1A'!B48</f>
        <v xml:space="preserve">               Сургалтын төрийн сангийн зээлийн авлага</v>
      </c>
      <c r="F42" s="399">
        <f>+'2.CT1A'!C48</f>
        <v>0</v>
      </c>
      <c r="S42" s="233" t="s">
        <v>1241</v>
      </c>
      <c r="T42" s="233">
        <v>33613</v>
      </c>
      <c r="U42" s="233" t="s">
        <v>1266</v>
      </c>
      <c r="X42" s="233" t="s">
        <v>1566</v>
      </c>
      <c r="Y42" s="233" t="s">
        <v>1567</v>
      </c>
      <c r="Z42" s="233" t="s">
        <v>1568</v>
      </c>
    </row>
    <row r="43" spans="1:26">
      <c r="A43" s="233" t="s">
        <v>1241</v>
      </c>
      <c r="B43" s="233">
        <v>33614</v>
      </c>
      <c r="C43" s="233">
        <f>+'2.CT1A'!A49</f>
        <v>33614</v>
      </c>
      <c r="D43" s="233">
        <f si="0" t="shared"/>
        <v>0</v>
      </c>
      <c r="E43" s="233" t="str">
        <f>+'2.CT1A'!B49</f>
        <v xml:space="preserve">               Төрийн өмчит аж ахуйн нэгжүүдэд олгосон зээл</v>
      </c>
      <c r="F43" s="399">
        <f>+'2.CT1A'!C49</f>
        <v>0</v>
      </c>
      <c r="S43" s="233" t="s">
        <v>1241</v>
      </c>
      <c r="T43" s="233">
        <v>33614</v>
      </c>
      <c r="U43" s="233" t="s">
        <v>1266</v>
      </c>
      <c r="X43" s="233" t="s">
        <v>1566</v>
      </c>
      <c r="Y43" s="233" t="s">
        <v>1567</v>
      </c>
      <c r="Z43" s="233" t="s">
        <v>1568</v>
      </c>
    </row>
    <row r="44" spans="1:26">
      <c r="A44" s="233" t="s">
        <v>1241</v>
      </c>
      <c r="B44" s="233">
        <v>33615</v>
      </c>
      <c r="C44" s="233">
        <f>+'2.CT1A'!A50</f>
        <v>33615</v>
      </c>
      <c r="D44" s="233">
        <f si="0" t="shared"/>
        <v>0</v>
      </c>
      <c r="E44" s="233" t="str">
        <f>+'2.CT1A'!B50</f>
        <v xml:space="preserve">               Хувийн хэвшлийн аж ахуйн нэгжид олгосон зээл</v>
      </c>
      <c r="F44" s="399">
        <f>+'2.CT1A'!C50</f>
        <v>0</v>
      </c>
      <c r="S44" s="233" t="s">
        <v>1241</v>
      </c>
      <c r="T44" s="233">
        <v>33615</v>
      </c>
      <c r="U44" s="233" t="s">
        <v>1266</v>
      </c>
      <c r="X44" s="233" t="s">
        <v>1566</v>
      </c>
      <c r="Y44" s="233" t="s">
        <v>1567</v>
      </c>
      <c r="Z44" s="233" t="s">
        <v>1568</v>
      </c>
    </row>
    <row r="45" spans="1:26">
      <c r="A45" s="233" t="s">
        <v>1241</v>
      </c>
      <c r="B45" s="233">
        <v>3362</v>
      </c>
      <c r="C45" s="233">
        <f>+'2.CT1A'!A51</f>
        <v>3362</v>
      </c>
      <c r="D45" s="233">
        <f si="0" t="shared"/>
        <v>0</v>
      </c>
      <c r="E45" s="233" t="str">
        <f>+'2.CT1A'!B51</f>
        <v xml:space="preserve">         Гадаад зээлээс дамжуулан зээлдүүлсэн зээлийн авлага</v>
      </c>
      <c r="F45" s="399">
        <f>+'2.CT1A'!C51</f>
        <v>0</v>
      </c>
      <c r="S45" s="233" t="s">
        <v>1241</v>
      </c>
      <c r="T45" s="233">
        <v>3362</v>
      </c>
      <c r="U45" s="233" t="s">
        <v>1266</v>
      </c>
      <c r="X45" s="233" t="s">
        <v>1566</v>
      </c>
      <c r="Y45" s="233" t="s">
        <v>1567</v>
      </c>
      <c r="Z45" s="233" t="s">
        <v>1568</v>
      </c>
    </row>
    <row r="46" spans="1:26">
      <c r="A46" s="233" t="s">
        <v>1241</v>
      </c>
      <c r="B46" s="233">
        <v>33621</v>
      </c>
      <c r="C46" s="233">
        <f>+'2.CT1A'!A52</f>
        <v>33621</v>
      </c>
      <c r="D46" s="233">
        <f si="0" t="shared"/>
        <v>0</v>
      </c>
      <c r="E46" s="233" t="str">
        <f>+'2.CT1A'!B52</f>
        <v xml:space="preserve">               Засгийн газрын байгууллага, бусад шатны төсөвт олгосон</v>
      </c>
      <c r="F46" s="399">
        <f>+'2.CT1A'!C52</f>
        <v>0</v>
      </c>
      <c r="S46" s="233" t="s">
        <v>1241</v>
      </c>
      <c r="T46" s="233">
        <v>33621</v>
      </c>
      <c r="U46" s="233" t="s">
        <v>1266</v>
      </c>
      <c r="X46" s="233" t="s">
        <v>1566</v>
      </c>
      <c r="Y46" s="233" t="s">
        <v>1567</v>
      </c>
      <c r="Z46" s="233" t="s">
        <v>1568</v>
      </c>
    </row>
    <row r="47" spans="1:26">
      <c r="A47" s="233" t="s">
        <v>1241</v>
      </c>
      <c r="B47" s="233">
        <v>33622</v>
      </c>
      <c r="C47" s="233">
        <f>+'2.CT1A'!A53</f>
        <v>33622</v>
      </c>
      <c r="D47" s="233">
        <f si="0" t="shared"/>
        <v>0</v>
      </c>
      <c r="E47" s="233" t="str">
        <f>+'2.CT1A'!B53</f>
        <v xml:space="preserve">               Төрийн өмчит аж ахуйн нэгжүүдэд олгосон зээл</v>
      </c>
      <c r="F47" s="399">
        <f>+'2.CT1A'!C53</f>
        <v>0</v>
      </c>
      <c r="S47" s="233" t="s">
        <v>1241</v>
      </c>
      <c r="T47" s="233">
        <v>33622</v>
      </c>
      <c r="U47" s="233" t="s">
        <v>1266</v>
      </c>
      <c r="X47" s="233" t="s">
        <v>1566</v>
      </c>
      <c r="Y47" s="233" t="s">
        <v>1567</v>
      </c>
      <c r="Z47" s="233" t="s">
        <v>1568</v>
      </c>
    </row>
    <row r="48" spans="1:26">
      <c r="A48" s="233" t="s">
        <v>1241</v>
      </c>
      <c r="B48" s="233">
        <v>33623</v>
      </c>
      <c r="C48" s="233">
        <f>+'2.CT1A'!A54</f>
        <v>33623</v>
      </c>
      <c r="D48" s="233">
        <f si="0" t="shared"/>
        <v>0</v>
      </c>
      <c r="E48" s="233" t="str">
        <f>+'2.CT1A'!B54</f>
        <v xml:space="preserve">               Хувийн хэвшлийн аж ахуйн нэгжид олгосон зээл</v>
      </c>
      <c r="F48" s="399">
        <f>+'2.CT1A'!C54</f>
        <v>0</v>
      </c>
      <c r="S48" s="233" t="s">
        <v>1241</v>
      </c>
      <c r="T48" s="233">
        <v>33623</v>
      </c>
      <c r="U48" s="233" t="s">
        <v>1266</v>
      </c>
      <c r="X48" s="233" t="s">
        <v>1566</v>
      </c>
      <c r="Y48" s="233" t="s">
        <v>1567</v>
      </c>
      <c r="Z48" s="233" t="s">
        <v>1568</v>
      </c>
    </row>
    <row r="49" spans="1:26">
      <c r="A49" s="233" t="s">
        <v>1241</v>
      </c>
      <c r="B49" s="233">
        <v>34</v>
      </c>
      <c r="C49" s="233">
        <f>+'2.CT1A'!A55</f>
        <v>34</v>
      </c>
      <c r="D49" s="233">
        <f si="0" t="shared"/>
        <v>0</v>
      </c>
      <c r="E49" s="233" t="str">
        <f>+'2.CT1A'!B55</f>
        <v xml:space="preserve">   УРЬДЧИЛГАА</v>
      </c>
      <c r="F49" s="399">
        <f>+'2.CT1A'!C55</f>
        <v>0</v>
      </c>
      <c r="S49" s="233" t="s">
        <v>1241</v>
      </c>
      <c r="T49" s="233">
        <v>34</v>
      </c>
      <c r="U49" s="233" t="s">
        <v>1266</v>
      </c>
      <c r="X49" s="233" t="s">
        <v>1566</v>
      </c>
      <c r="Y49" s="233" t="s">
        <v>1567</v>
      </c>
      <c r="Z49" s="233" t="s">
        <v>1568</v>
      </c>
    </row>
    <row r="50" spans="1:26">
      <c r="A50" s="233" t="s">
        <v>1241</v>
      </c>
      <c r="B50" s="233">
        <v>34100</v>
      </c>
      <c r="C50" s="233">
        <f>+'2.CT1A'!A56</f>
        <v>34100</v>
      </c>
      <c r="D50" s="233">
        <f si="0" t="shared"/>
        <v>0</v>
      </c>
      <c r="E50" s="233" t="str">
        <f>+'2.CT1A'!B56</f>
        <v xml:space="preserve">       Засгийн газрын байгууллага, бусад шатны төсөвт олгосон</v>
      </c>
      <c r="F50" s="399">
        <f>+'2.CT1A'!C56</f>
        <v>0</v>
      </c>
      <c r="S50" s="233" t="s">
        <v>1241</v>
      </c>
      <c r="T50" s="233">
        <v>34100</v>
      </c>
      <c r="U50" s="233" t="s">
        <v>1266</v>
      </c>
      <c r="X50" s="233" t="s">
        <v>1566</v>
      </c>
      <c r="Y50" s="233" t="s">
        <v>1567</v>
      </c>
      <c r="Z50" s="233" t="s">
        <v>1568</v>
      </c>
    </row>
    <row r="51" spans="1:26">
      <c r="A51" s="233" t="s">
        <v>1241</v>
      </c>
      <c r="B51" s="233">
        <v>34200</v>
      </c>
      <c r="C51" s="233">
        <f>+'2.CT1A'!A57</f>
        <v>34200</v>
      </c>
      <c r="D51" s="233">
        <f si="0" t="shared"/>
        <v>0</v>
      </c>
      <c r="E51" s="233" t="str">
        <f>+'2.CT1A'!B57</f>
        <v xml:space="preserve">       Төсөвт байгууллага</v>
      </c>
      <c r="F51" s="399">
        <f>+'2.CT1A'!C57</f>
        <v>0</v>
      </c>
      <c r="S51" s="233" t="s">
        <v>1241</v>
      </c>
      <c r="T51" s="233">
        <v>34200</v>
      </c>
      <c r="U51" s="233" t="s">
        <v>1266</v>
      </c>
      <c r="X51" s="233" t="s">
        <v>1566</v>
      </c>
      <c r="Y51" s="233" t="s">
        <v>1567</v>
      </c>
      <c r="Z51" s="233" t="s">
        <v>1568</v>
      </c>
    </row>
    <row r="52" spans="1:26">
      <c r="A52" s="233" t="s">
        <v>1241</v>
      </c>
      <c r="B52" s="233">
        <v>34300</v>
      </c>
      <c r="C52" s="233">
        <f>+'2.CT1A'!A58</f>
        <v>34300</v>
      </c>
      <c r="D52" s="233">
        <f si="0" t="shared"/>
        <v>0</v>
      </c>
      <c r="E52" s="233" t="str">
        <f>+'2.CT1A'!B58</f>
        <v xml:space="preserve">       Тусгай зориулалтын сан</v>
      </c>
      <c r="F52" s="399">
        <f>+'2.CT1A'!C58</f>
        <v>0</v>
      </c>
      <c r="S52" s="233" t="s">
        <v>1241</v>
      </c>
      <c r="T52" s="233">
        <v>34300</v>
      </c>
      <c r="U52" s="233" t="s">
        <v>1266</v>
      </c>
      <c r="X52" s="233" t="s">
        <v>1566</v>
      </c>
      <c r="Y52" s="233" t="s">
        <v>1567</v>
      </c>
      <c r="Z52" s="233" t="s">
        <v>1568</v>
      </c>
    </row>
    <row r="53" spans="1:26">
      <c r="A53" s="233" t="s">
        <v>1241</v>
      </c>
      <c r="B53" s="233">
        <v>34400</v>
      </c>
      <c r="C53" s="233">
        <f>+'2.CT1A'!A59</f>
        <v>34400</v>
      </c>
      <c r="D53" s="233">
        <f si="0" t="shared"/>
        <v>0</v>
      </c>
      <c r="E53" s="233" t="str">
        <f>+'2.CT1A'!B59</f>
        <v xml:space="preserve">       Төрийн өмчийн үйлдвэр, аж ахуйн газар</v>
      </c>
      <c r="F53" s="399">
        <f>+'2.CT1A'!C59</f>
        <v>0</v>
      </c>
      <c r="S53" s="233" t="s">
        <v>1241</v>
      </c>
      <c r="T53" s="233">
        <v>34400</v>
      </c>
      <c r="U53" s="233" t="s">
        <v>1266</v>
      </c>
      <c r="X53" s="233" t="s">
        <v>1566</v>
      </c>
      <c r="Y53" s="233" t="s">
        <v>1567</v>
      </c>
      <c r="Z53" s="233" t="s">
        <v>1568</v>
      </c>
    </row>
    <row r="54" spans="1:26">
      <c r="A54" s="233" t="s">
        <v>1241</v>
      </c>
      <c r="B54" s="233">
        <v>34500</v>
      </c>
      <c r="C54" s="233">
        <f>+'2.CT1A'!A60</f>
        <v>34500</v>
      </c>
      <c r="D54" s="233">
        <f si="0" t="shared"/>
        <v>0</v>
      </c>
      <c r="E54" s="233" t="str">
        <f>+'2.CT1A'!B60</f>
        <v xml:space="preserve">       Хувийн хэвшлийн үйлдвэр, аж ахуйн газар</v>
      </c>
      <c r="F54" s="399">
        <f>+'2.CT1A'!C60</f>
        <v>0</v>
      </c>
      <c r="S54" s="233" t="s">
        <v>1241</v>
      </c>
      <c r="T54" s="233">
        <v>34500</v>
      </c>
      <c r="U54" s="233" t="s">
        <v>1266</v>
      </c>
      <c r="X54" s="233" t="s">
        <v>1566</v>
      </c>
      <c r="Y54" s="233" t="s">
        <v>1567</v>
      </c>
      <c r="Z54" s="233" t="s">
        <v>1568</v>
      </c>
    </row>
    <row r="55" spans="1:26">
      <c r="A55" s="233" t="s">
        <v>1241</v>
      </c>
      <c r="B55" s="233">
        <v>34600</v>
      </c>
      <c r="C55" s="233">
        <f>+'2.CT1A'!A61</f>
        <v>34600</v>
      </c>
      <c r="D55" s="233">
        <f si="0" t="shared"/>
        <v>0</v>
      </c>
      <c r="E55" s="233" t="str">
        <f>+'2.CT1A'!B61</f>
        <v xml:space="preserve">       Урьдчилж гарсан зардал</v>
      </c>
      <c r="F55" s="399">
        <f>+'2.CT1A'!C61</f>
        <v>0</v>
      </c>
      <c r="S55" s="233" t="s">
        <v>1241</v>
      </c>
      <c r="T55" s="233">
        <v>34600</v>
      </c>
      <c r="U55" s="233" t="s">
        <v>1266</v>
      </c>
      <c r="X55" s="233" t="s">
        <v>1566</v>
      </c>
      <c r="Y55" s="233" t="s">
        <v>1567</v>
      </c>
      <c r="Z55" s="233" t="s">
        <v>1568</v>
      </c>
    </row>
    <row r="56" spans="1:26">
      <c r="A56" s="233" t="s">
        <v>1241</v>
      </c>
      <c r="B56" s="233">
        <v>3471</v>
      </c>
      <c r="C56" s="233">
        <f>+'2.CT1A'!A62</f>
        <v>3471</v>
      </c>
      <c r="D56" s="233">
        <f si="0" t="shared"/>
        <v>0</v>
      </c>
      <c r="E56" s="233" t="str">
        <f>+'2.CT1A'!B62</f>
        <v xml:space="preserve">         Урьдчилгаа тооцоо</v>
      </c>
      <c r="F56" s="399">
        <f>+'2.CT1A'!C62</f>
        <v>0</v>
      </c>
      <c r="S56" s="233" t="s">
        <v>1241</v>
      </c>
      <c r="T56" s="233">
        <v>3471</v>
      </c>
      <c r="U56" s="233" t="s">
        <v>1266</v>
      </c>
      <c r="X56" s="233" t="s">
        <v>1566</v>
      </c>
      <c r="Y56" s="233" t="s">
        <v>1567</v>
      </c>
      <c r="Z56" s="233" t="s">
        <v>1568</v>
      </c>
    </row>
    <row r="57" spans="1:26">
      <c r="A57" s="233" t="s">
        <v>1241</v>
      </c>
      <c r="B57" s="233">
        <v>34711</v>
      </c>
      <c r="C57" s="233">
        <f>+'2.CT1A'!A63</f>
        <v>34711</v>
      </c>
      <c r="D57" s="233">
        <f si="0" t="shared"/>
        <v>0</v>
      </c>
      <c r="E57" s="233" t="str">
        <f>+'2.CT1A'!B63</f>
        <v xml:space="preserve">               Бараа материал бэлтгэх урьдчилгаа</v>
      </c>
      <c r="F57" s="399">
        <f>+'2.CT1A'!C63</f>
        <v>0</v>
      </c>
      <c r="S57" s="233" t="s">
        <v>1241</v>
      </c>
      <c r="T57" s="233">
        <v>34711</v>
      </c>
      <c r="U57" s="233" t="s">
        <v>1266</v>
      </c>
      <c r="X57" s="233" t="s">
        <v>1566</v>
      </c>
      <c r="Y57" s="233" t="s">
        <v>1567</v>
      </c>
      <c r="Z57" s="233" t="s">
        <v>1568</v>
      </c>
    </row>
    <row r="58" spans="1:26">
      <c r="A58" s="233" t="s">
        <v>1241</v>
      </c>
      <c r="B58" s="233">
        <v>34712</v>
      </c>
      <c r="C58" s="233">
        <f>+'2.CT1A'!A64</f>
        <v>34712</v>
      </c>
      <c r="D58" s="233">
        <f si="0" t="shared"/>
        <v>0</v>
      </c>
      <c r="E58" s="233" t="str">
        <f>+'2.CT1A'!B64</f>
        <v xml:space="preserve">               Yндсэн хөрөнгө бэлтгэх урьдчилгаа</v>
      </c>
      <c r="F58" s="399">
        <f>+'2.CT1A'!C64</f>
        <v>0</v>
      </c>
      <c r="S58" s="233" t="s">
        <v>1241</v>
      </c>
      <c r="T58" s="233">
        <v>34712</v>
      </c>
      <c r="U58" s="233" t="s">
        <v>1266</v>
      </c>
      <c r="X58" s="233" t="s">
        <v>1566</v>
      </c>
      <c r="Y58" s="233" t="s">
        <v>1567</v>
      </c>
      <c r="Z58" s="233" t="s">
        <v>1568</v>
      </c>
    </row>
    <row r="59" spans="1:26">
      <c r="A59" s="233" t="s">
        <v>1241</v>
      </c>
      <c r="B59" s="233">
        <v>34713</v>
      </c>
      <c r="C59" s="233">
        <f>+'2.CT1A'!A65</f>
        <v>34713</v>
      </c>
      <c r="D59" s="233">
        <f si="0" t="shared"/>
        <v>0</v>
      </c>
      <c r="E59" s="233" t="str">
        <f>+'2.CT1A'!B65</f>
        <v xml:space="preserve">               Цалингийн урьдчилгаа</v>
      </c>
      <c r="F59" s="399">
        <f>+'2.CT1A'!C65</f>
        <v>0</v>
      </c>
      <c r="S59" s="233" t="s">
        <v>1241</v>
      </c>
      <c r="T59" s="233">
        <v>34713</v>
      </c>
      <c r="U59" s="233" t="s">
        <v>1266</v>
      </c>
      <c r="X59" s="233" t="s">
        <v>1566</v>
      </c>
      <c r="Y59" s="233" t="s">
        <v>1567</v>
      </c>
      <c r="Z59" s="233" t="s">
        <v>1568</v>
      </c>
    </row>
    <row r="60" spans="1:26">
      <c r="A60" s="233" t="s">
        <v>1241</v>
      </c>
      <c r="B60" s="233">
        <v>34714</v>
      </c>
      <c r="C60" s="233">
        <f>+'2.CT1A'!A66</f>
        <v>34714</v>
      </c>
      <c r="D60" s="233">
        <f si="0" t="shared"/>
        <v>0</v>
      </c>
      <c r="E60" s="233" t="str">
        <f>+'2.CT1A'!B66</f>
        <v xml:space="preserve">               Томилолтын урьдчилгаа</v>
      </c>
      <c r="F60" s="399">
        <f>+'2.CT1A'!C66</f>
        <v>0</v>
      </c>
      <c r="S60" s="233" t="s">
        <v>1241</v>
      </c>
      <c r="T60" s="233">
        <v>34714</v>
      </c>
      <c r="U60" s="233" t="s">
        <v>1266</v>
      </c>
      <c r="X60" s="233" t="s">
        <v>1566</v>
      </c>
      <c r="Y60" s="233" t="s">
        <v>1567</v>
      </c>
      <c r="Z60" s="233" t="s">
        <v>1568</v>
      </c>
    </row>
    <row r="61" spans="1:26">
      <c r="A61" s="233" t="s">
        <v>1241</v>
      </c>
      <c r="B61" s="233">
        <v>35</v>
      </c>
      <c r="C61" s="233">
        <f>+'2.CT1A'!A67</f>
        <v>35</v>
      </c>
      <c r="D61" s="233">
        <f si="0" t="shared"/>
        <v>0</v>
      </c>
      <c r="E61" s="233" t="str">
        <f>+'2.CT1A'!B67</f>
        <v xml:space="preserve">   БАРАА МАТЕРИАЛ</v>
      </c>
      <c r="F61" s="399">
        <f>+'2.CT1A'!C67</f>
        <v>0</v>
      </c>
      <c r="S61" s="233" t="s">
        <v>1241</v>
      </c>
      <c r="T61" s="233">
        <v>35</v>
      </c>
      <c r="U61" s="233" t="s">
        <v>1258</v>
      </c>
      <c r="X61" s="233" t="s">
        <v>1566</v>
      </c>
      <c r="Y61" s="233" t="s">
        <v>1567</v>
      </c>
      <c r="Z61" s="233" t="s">
        <v>1568</v>
      </c>
    </row>
    <row r="62" spans="1:26">
      <c r="A62" s="233" t="s">
        <v>1241</v>
      </c>
      <c r="B62" s="233">
        <v>351</v>
      </c>
      <c r="C62" s="233">
        <f>+'2.CT1A'!A68</f>
        <v>351</v>
      </c>
      <c r="D62" s="233">
        <f si="0" t="shared"/>
        <v>0</v>
      </c>
      <c r="E62" s="233" t="str">
        <f>+'2.CT1A'!B68</f>
        <v xml:space="preserve">      Түүхий эд материал</v>
      </c>
      <c r="F62" s="399">
        <f>+'2.CT1A'!C68</f>
        <v>0</v>
      </c>
      <c r="S62" s="233" t="s">
        <v>1241</v>
      </c>
      <c r="T62" s="233">
        <v>351</v>
      </c>
      <c r="U62" s="233" t="s">
        <v>1258</v>
      </c>
      <c r="X62" s="233" t="s">
        <v>1566</v>
      </c>
      <c r="Y62" s="233" t="s">
        <v>1567</v>
      </c>
      <c r="Z62" s="233" t="s">
        <v>1568</v>
      </c>
    </row>
    <row r="63" spans="1:26">
      <c r="A63" s="233" t="s">
        <v>1241</v>
      </c>
      <c r="B63" s="233">
        <v>35110</v>
      </c>
      <c r="C63" s="233">
        <f>+'2.CT1A'!A69</f>
        <v>35110</v>
      </c>
      <c r="D63" s="233">
        <f si="0" t="shared"/>
        <v>0</v>
      </c>
      <c r="E63" s="233" t="str">
        <f>+'2.CT1A'!B69</f>
        <v xml:space="preserve">           Тусгай зориулалттай материал</v>
      </c>
      <c r="F63" s="399">
        <f>+'2.CT1A'!C69</f>
        <v>0</v>
      </c>
      <c r="S63" s="233" t="s">
        <v>1241</v>
      </c>
      <c r="T63" s="233">
        <v>35110</v>
      </c>
      <c r="U63" s="233" t="s">
        <v>1258</v>
      </c>
      <c r="X63" s="233" t="s">
        <v>1566</v>
      </c>
      <c r="Y63" s="233" t="s">
        <v>1567</v>
      </c>
      <c r="Z63" s="233" t="s">
        <v>1568</v>
      </c>
    </row>
    <row r="64" spans="1:26">
      <c r="A64" s="233" t="s">
        <v>1241</v>
      </c>
      <c r="B64" s="233">
        <v>35130</v>
      </c>
      <c r="C64" s="233">
        <f>+'2.CT1A'!A70</f>
        <v>35130</v>
      </c>
      <c r="D64" s="233">
        <f si="0" t="shared"/>
        <v>0</v>
      </c>
      <c r="E64" s="233" t="str">
        <f>+'2.CT1A'!B70</f>
        <v xml:space="preserve">           Эм боох материал</v>
      </c>
      <c r="F64" s="399">
        <f>+'2.CT1A'!C70</f>
        <v>0</v>
      </c>
      <c r="S64" s="233" t="s">
        <v>1241</v>
      </c>
      <c r="T64" s="233">
        <v>35130</v>
      </c>
      <c r="U64" s="233" t="s">
        <v>1258</v>
      </c>
      <c r="X64" s="233" t="s">
        <v>1566</v>
      </c>
      <c r="Y64" s="233" t="s">
        <v>1567</v>
      </c>
      <c r="Z64" s="233" t="s">
        <v>1568</v>
      </c>
    </row>
    <row r="65" spans="1:26">
      <c r="A65" s="233" t="s">
        <v>1241</v>
      </c>
      <c r="B65" s="233">
        <v>35200</v>
      </c>
      <c r="C65" s="233">
        <f>+'2.CT1A'!A71</f>
        <v>35200</v>
      </c>
      <c r="D65" s="233">
        <f si="0" t="shared"/>
        <v>0</v>
      </c>
      <c r="E65" s="233" t="str">
        <f>+'2.CT1A'!B71</f>
        <v xml:space="preserve">        Дуусаагүй үйлдвэрлэл</v>
      </c>
      <c r="F65" s="399">
        <f>+'2.CT1A'!C71</f>
        <v>0</v>
      </c>
      <c r="S65" s="233" t="s">
        <v>1241</v>
      </c>
      <c r="T65" s="233">
        <v>35200</v>
      </c>
      <c r="U65" s="233" t="s">
        <v>1258</v>
      </c>
      <c r="X65" s="233" t="s">
        <v>1566</v>
      </c>
      <c r="Y65" s="233" t="s">
        <v>1567</v>
      </c>
      <c r="Z65" s="233" t="s">
        <v>1568</v>
      </c>
    </row>
    <row r="66" spans="1:26">
      <c r="A66" s="233" t="s">
        <v>1241</v>
      </c>
      <c r="B66" s="233">
        <v>35300</v>
      </c>
      <c r="C66" s="233">
        <f>+'2.CT1A'!A72</f>
        <v>35300</v>
      </c>
      <c r="D66" s="233">
        <f si="0" t="shared"/>
        <v>0</v>
      </c>
      <c r="E66" s="233" t="str">
        <f>+'2.CT1A'!B72</f>
        <v xml:space="preserve">        Бэлэн бүтээгдэхүүн</v>
      </c>
      <c r="F66" s="399">
        <f>+'2.CT1A'!C72</f>
        <v>0</v>
      </c>
      <c r="S66" s="233" t="s">
        <v>1241</v>
      </c>
      <c r="T66" s="233">
        <v>35300</v>
      </c>
      <c r="U66" s="233" t="s">
        <v>1258</v>
      </c>
      <c r="X66" s="233" t="s">
        <v>1566</v>
      </c>
      <c r="Y66" s="233" t="s">
        <v>1567</v>
      </c>
      <c r="Z66" s="233" t="s">
        <v>1568</v>
      </c>
    </row>
    <row r="67" spans="1:26">
      <c r="A67" s="233" t="s">
        <v>1241</v>
      </c>
      <c r="B67" s="233">
        <v>354</v>
      </c>
      <c r="C67" s="233">
        <f>+'2.CT1A'!A73</f>
        <v>354</v>
      </c>
      <c r="D67" s="233">
        <f ref="D67:D130" si="5" t="shared">IF(B67=VALUE(C67),0,1)</f>
        <v>0</v>
      </c>
      <c r="E67" s="233" t="str">
        <f>+'2.CT1A'!B73</f>
        <v xml:space="preserve">      Хангамжийн материал</v>
      </c>
      <c r="F67" s="399">
        <f>+'2.CT1A'!C73</f>
        <v>0</v>
      </c>
      <c r="S67" s="233" t="s">
        <v>1241</v>
      </c>
      <c r="T67" s="233">
        <v>354</v>
      </c>
      <c r="U67" s="233" t="s">
        <v>1258</v>
      </c>
      <c r="X67" s="233" t="s">
        <v>1566</v>
      </c>
      <c r="Y67" s="233" t="s">
        <v>1567</v>
      </c>
      <c r="Z67" s="233" t="s">
        <v>1568</v>
      </c>
    </row>
    <row r="68" spans="1:26">
      <c r="A68" s="233" t="s">
        <v>1241</v>
      </c>
      <c r="B68" s="233">
        <v>35410</v>
      </c>
      <c r="C68" s="233">
        <f>+'2.CT1A'!A74</f>
        <v>35410</v>
      </c>
      <c r="D68" s="233">
        <f si="5" t="shared"/>
        <v>0</v>
      </c>
      <c r="E68" s="233" t="str">
        <f>+'2.CT1A'!B74</f>
        <v xml:space="preserve">           Бичиг хэргийн материал</v>
      </c>
      <c r="F68" s="399">
        <f>+'2.CT1A'!C74</f>
        <v>0</v>
      </c>
      <c r="S68" s="233" t="s">
        <v>1241</v>
      </c>
      <c r="T68" s="233">
        <v>35410</v>
      </c>
      <c r="U68" s="233" t="s">
        <v>1258</v>
      </c>
      <c r="X68" s="233" t="s">
        <v>1566</v>
      </c>
      <c r="Y68" s="233" t="s">
        <v>1567</v>
      </c>
      <c r="Z68" s="233" t="s">
        <v>1568</v>
      </c>
    </row>
    <row r="69" spans="1:26">
      <c r="A69" s="233" t="s">
        <v>1241</v>
      </c>
      <c r="B69" s="233">
        <v>35420</v>
      </c>
      <c r="C69" s="233">
        <f>+'2.CT1A'!A75</f>
        <v>35420</v>
      </c>
      <c r="D69" s="233">
        <f si="5" t="shared"/>
        <v>0</v>
      </c>
      <c r="E69" s="233" t="str">
        <f>+'2.CT1A'!B75</f>
        <v xml:space="preserve">           Аж ахуйн материал</v>
      </c>
      <c r="F69" s="399">
        <f>+'2.CT1A'!C75</f>
        <v>0</v>
      </c>
      <c r="S69" s="233" t="s">
        <v>1241</v>
      </c>
      <c r="T69" s="233">
        <v>35420</v>
      </c>
      <c r="U69" s="233" t="s">
        <v>1258</v>
      </c>
      <c r="X69" s="233" t="s">
        <v>1566</v>
      </c>
      <c r="Y69" s="233" t="s">
        <v>1567</v>
      </c>
      <c r="Z69" s="233" t="s">
        <v>1568</v>
      </c>
    </row>
    <row r="70" spans="1:26">
      <c r="A70" s="233" t="s">
        <v>1241</v>
      </c>
      <c r="B70" s="233">
        <v>35430</v>
      </c>
      <c r="C70" s="233">
        <f>+'2.CT1A'!A76</f>
        <v>35430</v>
      </c>
      <c r="D70" s="233">
        <f si="5" t="shared"/>
        <v>0</v>
      </c>
      <c r="E70" s="233" t="str">
        <f>+'2.CT1A'!B76</f>
        <v xml:space="preserve">           Сэлбэг хэрэгсэл</v>
      </c>
      <c r="F70" s="399">
        <f>+'2.CT1A'!C76</f>
        <v>0</v>
      </c>
      <c r="S70" s="233" t="s">
        <v>1241</v>
      </c>
      <c r="T70" s="233">
        <v>35430</v>
      </c>
      <c r="U70" s="233" t="s">
        <v>1258</v>
      </c>
      <c r="X70" s="233" t="s">
        <v>1566</v>
      </c>
      <c r="Y70" s="233" t="s">
        <v>1567</v>
      </c>
      <c r="Z70" s="233" t="s">
        <v>1568</v>
      </c>
    </row>
    <row r="71" spans="1:26">
      <c r="A71" s="233" t="s">
        <v>1241</v>
      </c>
      <c r="B71" s="233">
        <v>35440</v>
      </c>
      <c r="C71" s="233">
        <f>+'2.CT1A'!A77</f>
        <v>35440</v>
      </c>
      <c r="D71" s="233">
        <f si="5" t="shared"/>
        <v>0</v>
      </c>
      <c r="E71" s="233" t="str">
        <f>+'2.CT1A'!B77</f>
        <v xml:space="preserve">           Түлш, шатах тослох материал</v>
      </c>
      <c r="F71" s="399">
        <f>+'2.CT1A'!C77</f>
        <v>0</v>
      </c>
      <c r="S71" s="233" t="s">
        <v>1241</v>
      </c>
      <c r="T71" s="233">
        <v>35440</v>
      </c>
      <c r="U71" s="233" t="s">
        <v>1258</v>
      </c>
      <c r="X71" s="233" t="s">
        <v>1566</v>
      </c>
      <c r="Y71" s="233" t="s">
        <v>1567</v>
      </c>
      <c r="Z71" s="233" t="s">
        <v>1568</v>
      </c>
    </row>
    <row r="72" spans="1:26">
      <c r="A72" s="233" t="s">
        <v>1241</v>
      </c>
      <c r="B72" s="233">
        <v>35450</v>
      </c>
      <c r="C72" s="233">
        <f>+'2.CT1A'!A78</f>
        <v>35450</v>
      </c>
      <c r="D72" s="233">
        <f si="5" t="shared"/>
        <v>0</v>
      </c>
      <c r="E72" s="233" t="str">
        <f>+'2.CT1A'!B78</f>
        <v xml:space="preserve">           Барилгын засварын материал</v>
      </c>
      <c r="F72" s="399">
        <f>+'2.CT1A'!C78</f>
        <v>0</v>
      </c>
      <c r="S72" s="233" t="s">
        <v>1241</v>
      </c>
      <c r="T72" s="233">
        <v>35450</v>
      </c>
      <c r="U72" s="233" t="s">
        <v>1258</v>
      </c>
      <c r="X72" s="233" t="s">
        <v>1566</v>
      </c>
      <c r="Y72" s="233" t="s">
        <v>1567</v>
      </c>
      <c r="Z72" s="233" t="s">
        <v>1568</v>
      </c>
    </row>
    <row r="73" spans="1:26">
      <c r="A73" s="233" t="s">
        <v>1241</v>
      </c>
      <c r="B73" s="233">
        <v>35460</v>
      </c>
      <c r="C73" s="233">
        <f>+'2.CT1A'!A79</f>
        <v>35460</v>
      </c>
      <c r="D73" s="233">
        <f si="5" t="shared"/>
        <v>0</v>
      </c>
      <c r="E73" s="233" t="str">
        <f>+'2.CT1A'!B79</f>
        <v xml:space="preserve">           Хүнсний материал</v>
      </c>
      <c r="F73" s="399">
        <f>+'2.CT1A'!C79</f>
        <v>0</v>
      </c>
      <c r="S73" s="233" t="s">
        <v>1241</v>
      </c>
      <c r="T73" s="233">
        <v>35460</v>
      </c>
      <c r="U73" s="233" t="s">
        <v>1258</v>
      </c>
      <c r="X73" s="233" t="s">
        <v>1566</v>
      </c>
      <c r="Y73" s="233" t="s">
        <v>1567</v>
      </c>
      <c r="Z73" s="233" t="s">
        <v>1568</v>
      </c>
    </row>
    <row r="74" spans="1:26">
      <c r="A74" s="233" t="s">
        <v>1241</v>
      </c>
      <c r="B74" s="233">
        <v>35470</v>
      </c>
      <c r="C74" s="233">
        <f>+'2.CT1A'!A80</f>
        <v>35470</v>
      </c>
      <c r="D74" s="233">
        <f si="5" t="shared"/>
        <v>0</v>
      </c>
      <c r="E74" s="233" t="str">
        <f>+'2.CT1A'!B80</f>
        <v xml:space="preserve">           Бусад хангамжийн материал</v>
      </c>
      <c r="F74" s="399">
        <f>+'2.CT1A'!C80</f>
        <v>0</v>
      </c>
      <c r="S74" s="233" t="s">
        <v>1241</v>
      </c>
      <c r="T74" s="233">
        <v>35470</v>
      </c>
      <c r="U74" s="233" t="s">
        <v>1258</v>
      </c>
      <c r="X74" s="233" t="s">
        <v>1566</v>
      </c>
      <c r="Y74" s="233" t="s">
        <v>1567</v>
      </c>
      <c r="Z74" s="233" t="s">
        <v>1568</v>
      </c>
    </row>
    <row r="75" spans="1:26">
      <c r="A75" s="233" t="s">
        <v>1241</v>
      </c>
      <c r="B75" s="233">
        <v>35500</v>
      </c>
      <c r="C75" s="233">
        <f>+'2.CT1A'!A81</f>
        <v>35500</v>
      </c>
      <c r="D75" s="233">
        <f si="5" t="shared"/>
        <v>0</v>
      </c>
      <c r="E75" s="233" t="str">
        <f>+'2.CT1A'!B81</f>
        <v xml:space="preserve">        Биологийн хөрөнгө</v>
      </c>
      <c r="F75" s="399">
        <f>+'2.CT1A'!C81</f>
        <v>0</v>
      </c>
      <c r="S75" s="233" t="s">
        <v>1241</v>
      </c>
      <c r="T75" s="233">
        <v>35500</v>
      </c>
      <c r="U75" s="233" t="s">
        <v>1258</v>
      </c>
      <c r="X75" s="233" t="s">
        <v>1566</v>
      </c>
      <c r="Y75" s="233" t="s">
        <v>1567</v>
      </c>
      <c r="Z75" s="233" t="s">
        <v>1568</v>
      </c>
    </row>
    <row r="76" spans="1:26">
      <c r="A76" s="233" t="s">
        <v>1241</v>
      </c>
      <c r="B76" s="233">
        <v>35600</v>
      </c>
      <c r="C76" s="233">
        <f>+'2.CT1A'!A82</f>
        <v>35600</v>
      </c>
      <c r="D76" s="233">
        <f si="5" t="shared"/>
        <v>0</v>
      </c>
      <c r="E76" s="233" t="str">
        <f>+'2.CT1A'!B82</f>
        <v xml:space="preserve">        Мал амьтад</v>
      </c>
      <c r="F76" s="399">
        <f>+'2.CT1A'!C82</f>
        <v>0</v>
      </c>
      <c r="S76" s="233" t="s">
        <v>1241</v>
      </c>
      <c r="T76" s="233">
        <v>35600</v>
      </c>
      <c r="U76" s="233" t="s">
        <v>1258</v>
      </c>
      <c r="X76" s="233" t="s">
        <v>1566</v>
      </c>
      <c r="Y76" s="233" t="s">
        <v>1567</v>
      </c>
      <c r="Z76" s="233" t="s">
        <v>1568</v>
      </c>
    </row>
    <row r="77" spans="1:26">
      <c r="A77" s="233" t="s">
        <v>1241</v>
      </c>
      <c r="B77" s="233">
        <v>36</v>
      </c>
      <c r="C77" s="233">
        <f>+'2.CT1A'!A83</f>
        <v>36</v>
      </c>
      <c r="D77" s="233">
        <f si="5" t="shared"/>
        <v>0</v>
      </c>
      <c r="E77" s="233" t="str">
        <f>+'2.CT1A'!B83</f>
        <v xml:space="preserve">   НӨӨЦИЙН БАРАА</v>
      </c>
      <c r="F77" s="399">
        <f>+'2.CT1A'!C83</f>
        <v>0</v>
      </c>
      <c r="S77" s="233" t="s">
        <v>1241</v>
      </c>
      <c r="T77" s="233">
        <v>36</v>
      </c>
      <c r="U77" s="233" t="s">
        <v>1258</v>
      </c>
      <c r="X77" s="233" t="s">
        <v>1566</v>
      </c>
      <c r="Y77" s="233" t="s">
        <v>1567</v>
      </c>
      <c r="Z77" s="233" t="s">
        <v>1568</v>
      </c>
    </row>
    <row r="78" spans="1:26">
      <c r="A78" s="233" t="s">
        <v>1241</v>
      </c>
      <c r="B78" s="233">
        <v>36100</v>
      </c>
      <c r="C78" s="233">
        <f>+'2.CT1A'!A84</f>
        <v>36100</v>
      </c>
      <c r="D78" s="233">
        <f si="5" t="shared"/>
        <v>0</v>
      </c>
      <c r="E78" s="233" t="str">
        <f>+'2.CT1A'!B84</f>
        <v xml:space="preserve">        Барааны нөөц</v>
      </c>
      <c r="F78" s="399">
        <f>+'2.CT1A'!C84</f>
        <v>0</v>
      </c>
      <c r="S78" s="233" t="s">
        <v>1241</v>
      </c>
      <c r="T78" s="233">
        <v>36100</v>
      </c>
      <c r="U78" s="233" t="s">
        <v>1258</v>
      </c>
      <c r="X78" s="233" t="s">
        <v>1566</v>
      </c>
      <c r="Y78" s="233" t="s">
        <v>1567</v>
      </c>
      <c r="Z78" s="233" t="s">
        <v>1568</v>
      </c>
    </row>
    <row r="79" spans="1:26">
      <c r="A79" s="233" t="s">
        <v>1241</v>
      </c>
      <c r="B79" s="233">
        <v>36200</v>
      </c>
      <c r="C79" s="233">
        <f>+'2.CT1A'!A85</f>
        <v>36200</v>
      </c>
      <c r="D79" s="233">
        <f si="5" t="shared"/>
        <v>0</v>
      </c>
      <c r="E79" s="233" t="str">
        <f>+'2.CT1A'!B85</f>
        <v xml:space="preserve">        Yрийн нөөц</v>
      </c>
      <c r="F79" s="399">
        <f>+'2.CT1A'!C85</f>
        <v>0</v>
      </c>
      <c r="S79" s="233" t="s">
        <v>1241</v>
      </c>
      <c r="T79" s="233">
        <v>36200</v>
      </c>
      <c r="U79" s="233" t="s">
        <v>1258</v>
      </c>
      <c r="X79" s="233" t="s">
        <v>1566</v>
      </c>
      <c r="Y79" s="233" t="s">
        <v>1567</v>
      </c>
      <c r="Z79" s="233" t="s">
        <v>1568</v>
      </c>
    </row>
    <row r="80" spans="1:26">
      <c r="A80" s="233" t="s">
        <v>1241</v>
      </c>
      <c r="B80" s="233">
        <v>36300</v>
      </c>
      <c r="C80" s="233">
        <f>+'2.CT1A'!A86</f>
        <v>36300</v>
      </c>
      <c r="D80" s="233">
        <f si="5" t="shared"/>
        <v>0</v>
      </c>
      <c r="E80" s="233" t="str">
        <f>+'2.CT1A'!B86</f>
        <v xml:space="preserve">        Тэжээлийн нөөц</v>
      </c>
      <c r="F80" s="399">
        <f>+'2.CT1A'!C86</f>
        <v>0</v>
      </c>
      <c r="S80" s="233" t="s">
        <v>1241</v>
      </c>
      <c r="T80" s="233">
        <v>36300</v>
      </c>
      <c r="U80" s="233" t="s">
        <v>1258</v>
      </c>
      <c r="X80" s="233" t="s">
        <v>1566</v>
      </c>
      <c r="Y80" s="233" t="s">
        <v>1567</v>
      </c>
      <c r="Z80" s="233" t="s">
        <v>1568</v>
      </c>
    </row>
    <row r="81" spans="1:26">
      <c r="A81" s="233" t="s">
        <v>1241</v>
      </c>
      <c r="B81" s="233">
        <v>36400</v>
      </c>
      <c r="C81" s="233">
        <f>+'2.CT1A'!A87</f>
        <v>36400</v>
      </c>
      <c r="D81" s="233">
        <f si="5" t="shared"/>
        <v>0</v>
      </c>
      <c r="E81" s="233" t="str">
        <f>+'2.CT1A'!B87</f>
        <v xml:space="preserve">        Шатахууны нөөц</v>
      </c>
      <c r="F81" s="399">
        <f>+'2.CT1A'!C87</f>
        <v>0</v>
      </c>
      <c r="S81" s="233" t="s">
        <v>1241</v>
      </c>
      <c r="T81" s="233">
        <v>36400</v>
      </c>
      <c r="U81" s="233" t="s">
        <v>1258</v>
      </c>
      <c r="X81" s="233" t="s">
        <v>1566</v>
      </c>
      <c r="Y81" s="233" t="s">
        <v>1567</v>
      </c>
      <c r="Z81" s="233" t="s">
        <v>1568</v>
      </c>
    </row>
    <row r="82" spans="1:26">
      <c r="A82" s="233" t="s">
        <v>1241</v>
      </c>
      <c r="B82" s="233">
        <v>36500</v>
      </c>
      <c r="C82" s="233">
        <f>+'2.CT1A'!A88</f>
        <v>36500</v>
      </c>
      <c r="D82" s="233">
        <f si="5" t="shared"/>
        <v>0</v>
      </c>
      <c r="E82" s="233" t="str">
        <f>+'2.CT1A'!B88</f>
        <v xml:space="preserve">        Буудайн нөөц</v>
      </c>
      <c r="F82" s="399">
        <f>+'2.CT1A'!C88</f>
        <v>0</v>
      </c>
      <c r="S82" s="233" t="s">
        <v>1241</v>
      </c>
      <c r="T82" s="233">
        <v>36500</v>
      </c>
      <c r="U82" s="233" t="s">
        <v>1258</v>
      </c>
      <c r="X82" s="233" t="s">
        <v>1566</v>
      </c>
      <c r="Y82" s="233" t="s">
        <v>1567</v>
      </c>
      <c r="Z82" s="233" t="s">
        <v>1568</v>
      </c>
    </row>
    <row r="83" spans="1:26">
      <c r="A83" s="233" t="s">
        <v>1241</v>
      </c>
      <c r="B83" s="233">
        <v>36600</v>
      </c>
      <c r="C83" s="233">
        <f>+'2.CT1A'!A89</f>
        <v>36600</v>
      </c>
      <c r="D83" s="233">
        <f si="5" t="shared"/>
        <v>0</v>
      </c>
      <c r="E83" s="233" t="str">
        <f>+'2.CT1A'!B89</f>
        <v xml:space="preserve">        Бусад нөөц</v>
      </c>
      <c r="F83" s="399">
        <f>+'2.CT1A'!C89</f>
        <v>0</v>
      </c>
      <c r="S83" s="233" t="s">
        <v>1241</v>
      </c>
      <c r="T83" s="233">
        <v>36600</v>
      </c>
      <c r="U83" s="233" t="s">
        <v>1258</v>
      </c>
      <c r="X83" s="233" t="s">
        <v>1566</v>
      </c>
      <c r="Y83" s="233" t="s">
        <v>1567</v>
      </c>
      <c r="Z83" s="233" t="s">
        <v>1568</v>
      </c>
    </row>
    <row r="84" spans="1:26">
      <c r="A84" s="233" t="s">
        <v>1241</v>
      </c>
      <c r="B84" s="233">
        <v>36700</v>
      </c>
      <c r="C84" s="233">
        <f>+'2.CT1A'!A90</f>
        <v>36700</v>
      </c>
      <c r="D84" s="233">
        <f si="5" t="shared"/>
        <v>0</v>
      </c>
      <c r="E84" s="233" t="str">
        <f>+'2.CT1A'!B90</f>
        <v xml:space="preserve">        Бусад санхүүгийн хөрөнгө /ТӨҮГ/</v>
      </c>
      <c r="F84" s="399">
        <f>+'2.CT1A'!C90</f>
        <v>0</v>
      </c>
      <c r="S84" s="233" t="s">
        <v>1241</v>
      </c>
      <c r="T84" s="233">
        <v>36700</v>
      </c>
      <c r="U84" s="233" t="s">
        <v>1258</v>
      </c>
      <c r="X84" s="233" t="s">
        <v>1566</v>
      </c>
      <c r="Y84" s="233" t="s">
        <v>1567</v>
      </c>
      <c r="Z84" s="233" t="s">
        <v>1568</v>
      </c>
    </row>
    <row r="85" spans="1:26">
      <c r="A85" s="233" t="s">
        <v>1241</v>
      </c>
      <c r="B85" s="233">
        <v>36800</v>
      </c>
      <c r="C85" s="233">
        <f>+'2.CT1A'!A91</f>
        <v>36800</v>
      </c>
      <c r="D85" s="233">
        <f si="5" t="shared"/>
        <v>0</v>
      </c>
      <c r="E85" s="233" t="str">
        <f>+'2.CT1A'!B91</f>
        <v xml:space="preserve">        Бусад эргэлтийн хөрөнгө /ТӨҮГ/</v>
      </c>
      <c r="F85" s="399">
        <f>+'2.CT1A'!C91</f>
        <v>0</v>
      </c>
      <c r="S85" s="233" t="s">
        <v>1241</v>
      </c>
      <c r="T85" s="233">
        <v>36800</v>
      </c>
      <c r="U85" s="233" t="s">
        <v>1258</v>
      </c>
      <c r="X85" s="233" t="s">
        <v>1566</v>
      </c>
      <c r="Y85" s="233" t="s">
        <v>1567</v>
      </c>
      <c r="Z85" s="233" t="s">
        <v>1568</v>
      </c>
    </row>
    <row r="86" spans="1:26">
      <c r="A86" s="233" t="s">
        <v>1241</v>
      </c>
      <c r="B86" s="233">
        <v>36900</v>
      </c>
      <c r="C86" s="233">
        <f>+'2.CT1A'!A92</f>
        <v>36900</v>
      </c>
      <c r="D86" s="233">
        <f si="5" t="shared"/>
        <v>0</v>
      </c>
      <c r="E86" s="233" t="str">
        <f>+'2.CT1A'!B92</f>
        <v xml:space="preserve">        Борлуулах зорилгоор эзэмшиж буй бусад эргэлтийн хөрөнгө /ТӨҮГ/</v>
      </c>
      <c r="F86" s="399">
        <f>+'2.CT1A'!C92</f>
        <v>0</v>
      </c>
      <c r="S86" s="233" t="s">
        <v>1241</v>
      </c>
      <c r="T86" s="233">
        <v>36900</v>
      </c>
      <c r="U86" s="233" t="s">
        <v>1258</v>
      </c>
      <c r="X86" s="233" t="s">
        <v>1566</v>
      </c>
      <c r="Y86" s="233" t="s">
        <v>1567</v>
      </c>
      <c r="Z86" s="233" t="s">
        <v>1568</v>
      </c>
    </row>
    <row r="87" spans="1:26">
      <c r="A87" s="233" t="s">
        <v>1241</v>
      </c>
      <c r="B87" s="233">
        <v>2</v>
      </c>
      <c r="C87" s="233">
        <f>+'2.CT1A'!A93</f>
        <v>2</v>
      </c>
      <c r="D87" s="233">
        <f si="5" t="shared"/>
        <v>0</v>
      </c>
      <c r="E87" s="233" t="str">
        <f>+'2.CT1A'!B93</f>
        <v>ЭРГЭЛТИЙН БУС ХӨРӨНГИЙН ДҮН</v>
      </c>
      <c r="F87" s="399">
        <f>+'2.CT1A'!C93</f>
        <v>0</v>
      </c>
      <c r="S87" s="233" t="s">
        <v>1241</v>
      </c>
      <c r="T87" s="233">
        <v>2</v>
      </c>
      <c r="U87" s="233" t="s">
        <v>209</v>
      </c>
      <c r="X87" s="233" t="s">
        <v>1566</v>
      </c>
      <c r="Y87" s="233" t="s">
        <v>1567</v>
      </c>
      <c r="Z87" s="233" t="s">
        <v>1568</v>
      </c>
    </row>
    <row r="88" spans="1:26">
      <c r="A88" s="233" t="s">
        <v>1241</v>
      </c>
      <c r="B88" s="233">
        <v>37</v>
      </c>
      <c r="C88" s="233">
        <f>+'2.CT1A'!A94</f>
        <v>37</v>
      </c>
      <c r="D88" s="233">
        <f si="5" t="shared"/>
        <v>0</v>
      </c>
      <c r="E88" s="233" t="str">
        <f>+'2.CT1A'!B94</f>
        <v xml:space="preserve">   УРТ ХУГАЦААТ ХӨРӨНГӨ ОРУУЛАЛТ</v>
      </c>
      <c r="F88" s="399">
        <f>+'2.CT1A'!C94</f>
        <v>0</v>
      </c>
      <c r="S88" s="233" t="s">
        <v>1241</v>
      </c>
      <c r="T88" s="233">
        <v>37</v>
      </c>
      <c r="U88" s="233" t="s">
        <v>1259</v>
      </c>
      <c r="X88" s="233" t="s">
        <v>1566</v>
      </c>
      <c r="Y88" s="233" t="s">
        <v>1567</v>
      </c>
      <c r="Z88" s="233" t="s">
        <v>1568</v>
      </c>
    </row>
    <row r="89" spans="1:26">
      <c r="A89" s="233" t="s">
        <v>1241</v>
      </c>
      <c r="B89" s="233">
        <v>371</v>
      </c>
      <c r="C89" s="233">
        <f>+'2.CT1A'!A95</f>
        <v>371</v>
      </c>
      <c r="D89" s="233">
        <f si="5" t="shared"/>
        <v>0</v>
      </c>
      <c r="E89" s="233" t="str">
        <f>+'2.CT1A'!B95</f>
        <v xml:space="preserve">      Урт хугацаат хадгаламж</v>
      </c>
      <c r="F89" s="399">
        <f>+'2.CT1A'!C95</f>
        <v>0</v>
      </c>
      <c r="S89" s="233" t="s">
        <v>1241</v>
      </c>
      <c r="T89" s="233">
        <v>371</v>
      </c>
      <c r="U89" s="233" t="s">
        <v>1259</v>
      </c>
      <c r="X89" s="233" t="s">
        <v>1566</v>
      </c>
      <c r="Y89" s="233" t="s">
        <v>1567</v>
      </c>
      <c r="Z89" s="233" t="s">
        <v>1568</v>
      </c>
    </row>
    <row r="90" spans="1:26">
      <c r="A90" s="233" t="s">
        <v>1241</v>
      </c>
      <c r="B90" s="233">
        <v>37110</v>
      </c>
      <c r="C90" s="233">
        <f>+'2.CT1A'!A96</f>
        <v>37110</v>
      </c>
      <c r="D90" s="233">
        <f si="5" t="shared"/>
        <v>0</v>
      </c>
      <c r="E90" s="233" t="str">
        <f>+'2.CT1A'!B96</f>
        <v xml:space="preserve">           Төгрөг</v>
      </c>
      <c r="F90" s="399">
        <f>+'2.CT1A'!C96</f>
        <v>0</v>
      </c>
      <c r="S90" s="233" t="s">
        <v>1241</v>
      </c>
      <c r="T90" s="233">
        <v>37110</v>
      </c>
      <c r="U90" s="233" t="s">
        <v>1259</v>
      </c>
      <c r="X90" s="233" t="s">
        <v>1566</v>
      </c>
      <c r="Y90" s="233" t="s">
        <v>1567</v>
      </c>
      <c r="Z90" s="233" t="s">
        <v>1568</v>
      </c>
    </row>
    <row r="91" spans="1:26">
      <c r="A91" s="233" t="s">
        <v>1241</v>
      </c>
      <c r="B91" s="233">
        <v>37120</v>
      </c>
      <c r="C91" s="233">
        <f>+'2.CT1A'!A97</f>
        <v>37120</v>
      </c>
      <c r="D91" s="233">
        <f si="5" t="shared"/>
        <v>0</v>
      </c>
      <c r="E91" s="233" t="str">
        <f>+'2.CT1A'!B97</f>
        <v xml:space="preserve">           Гадаад валют</v>
      </c>
      <c r="F91" s="399">
        <f>+'2.CT1A'!C97</f>
        <v>0</v>
      </c>
      <c r="S91" s="233" t="s">
        <v>1241</v>
      </c>
      <c r="T91" s="233">
        <v>37120</v>
      </c>
      <c r="U91" s="233" t="s">
        <v>1259</v>
      </c>
      <c r="X91" s="233" t="s">
        <v>1566</v>
      </c>
      <c r="Y91" s="233" t="s">
        <v>1567</v>
      </c>
      <c r="Z91" s="233" t="s">
        <v>1568</v>
      </c>
    </row>
    <row r="92" spans="1:26">
      <c r="A92" s="233" t="s">
        <v>1241</v>
      </c>
      <c r="B92" s="233">
        <v>372</v>
      </c>
      <c r="C92" s="233">
        <f>+'2.CT1A'!A98</f>
        <v>372</v>
      </c>
      <c r="D92" s="233">
        <f si="5" t="shared"/>
        <v>0</v>
      </c>
      <c r="E92" s="233" t="str">
        <f>+'2.CT1A'!B98</f>
        <v xml:space="preserve">      Yнэт цаас</v>
      </c>
      <c r="F92" s="399">
        <f>+'2.CT1A'!C98</f>
        <v>0</v>
      </c>
      <c r="S92" s="233" t="s">
        <v>1241</v>
      </c>
      <c r="T92" s="233">
        <v>372</v>
      </c>
      <c r="U92" s="233" t="s">
        <v>1259</v>
      </c>
      <c r="X92" s="233" t="s">
        <v>1566</v>
      </c>
      <c r="Y92" s="233" t="s">
        <v>1567</v>
      </c>
      <c r="Z92" s="233" t="s">
        <v>1568</v>
      </c>
    </row>
    <row r="93" spans="1:26">
      <c r="A93" s="233" t="s">
        <v>1241</v>
      </c>
      <c r="B93" s="233">
        <v>37210</v>
      </c>
      <c r="C93" s="233">
        <f>+'2.CT1A'!A99</f>
        <v>37210</v>
      </c>
      <c r="D93" s="233">
        <f si="5" t="shared"/>
        <v>0</v>
      </c>
      <c r="E93" s="233" t="str">
        <f>+'2.CT1A'!B99</f>
        <v xml:space="preserve">           Төгрөг</v>
      </c>
      <c r="F93" s="399">
        <f>+'2.CT1A'!C99</f>
        <v>0</v>
      </c>
      <c r="S93" s="233" t="s">
        <v>1241</v>
      </c>
      <c r="T93" s="233">
        <v>37210</v>
      </c>
      <c r="U93" s="233" t="s">
        <v>1259</v>
      </c>
      <c r="X93" s="233" t="s">
        <v>1566</v>
      </c>
      <c r="Y93" s="233" t="s">
        <v>1567</v>
      </c>
      <c r="Z93" s="233" t="s">
        <v>1568</v>
      </c>
    </row>
    <row r="94" spans="1:26">
      <c r="A94" s="233" t="s">
        <v>1241</v>
      </c>
      <c r="B94" s="233">
        <v>37220</v>
      </c>
      <c r="C94" s="233">
        <f>+'2.CT1A'!A100</f>
        <v>37220</v>
      </c>
      <c r="D94" s="233">
        <f si="5" t="shared"/>
        <v>0</v>
      </c>
      <c r="E94" s="233" t="str">
        <f>+'2.CT1A'!B100</f>
        <v xml:space="preserve">           Гадаад валют</v>
      </c>
      <c r="F94" s="399">
        <f>+'2.CT1A'!C100</f>
        <v>0</v>
      </c>
      <c r="S94" s="233" t="s">
        <v>1241</v>
      </c>
      <c r="T94" s="233">
        <v>37220</v>
      </c>
      <c r="U94" s="233" t="s">
        <v>1259</v>
      </c>
      <c r="X94" s="233" t="s">
        <v>1566</v>
      </c>
      <c r="Y94" s="233" t="s">
        <v>1567</v>
      </c>
      <c r="Z94" s="233" t="s">
        <v>1568</v>
      </c>
    </row>
    <row r="95" spans="1:26">
      <c r="A95" s="233" t="s">
        <v>1241</v>
      </c>
      <c r="B95" s="233">
        <v>373</v>
      </c>
      <c r="C95" s="233">
        <f>+'2.CT1A'!A101</f>
        <v>373</v>
      </c>
      <c r="D95" s="233">
        <f si="5" t="shared"/>
        <v>0</v>
      </c>
      <c r="E95" s="233" t="str">
        <f>+'2.CT1A'!B101</f>
        <v xml:space="preserve">      Урт хугацаат зээл</v>
      </c>
      <c r="F95" s="399">
        <f>+'2.CT1A'!C101</f>
        <v>0</v>
      </c>
      <c r="S95" s="233" t="s">
        <v>1241</v>
      </c>
      <c r="T95" s="233">
        <v>373</v>
      </c>
      <c r="U95" s="233" t="s">
        <v>1259</v>
      </c>
      <c r="X95" s="233" t="s">
        <v>1566</v>
      </c>
      <c r="Y95" s="233" t="s">
        <v>1567</v>
      </c>
      <c r="Z95" s="233" t="s">
        <v>1568</v>
      </c>
    </row>
    <row r="96" spans="1:26">
      <c r="A96" s="233" t="s">
        <v>1241</v>
      </c>
      <c r="B96" s="233">
        <v>3731</v>
      </c>
      <c r="C96" s="233">
        <f>+'2.CT1A'!A102</f>
        <v>3731</v>
      </c>
      <c r="D96" s="233">
        <f si="5" t="shared"/>
        <v>0</v>
      </c>
      <c r="E96" s="233" t="str">
        <f>+'2.CT1A'!B102</f>
        <v xml:space="preserve">         Дотоод эх үүсвэрээс олгосон зээлийн авлага</v>
      </c>
      <c r="F96" s="399">
        <f>+'2.CT1A'!C102</f>
        <v>0</v>
      </c>
      <c r="S96" s="233" t="s">
        <v>1241</v>
      </c>
      <c r="T96" s="233">
        <v>3731</v>
      </c>
      <c r="U96" s="233" t="s">
        <v>1259</v>
      </c>
      <c r="X96" s="233" t="s">
        <v>1566</v>
      </c>
      <c r="Y96" s="233" t="s">
        <v>1567</v>
      </c>
      <c r="Z96" s="233" t="s">
        <v>1568</v>
      </c>
    </row>
    <row r="97" spans="1:26">
      <c r="A97" s="233" t="s">
        <v>1241</v>
      </c>
      <c r="B97" s="233">
        <v>37311</v>
      </c>
      <c r="C97" s="233">
        <f>+'2.CT1A'!A103</f>
        <v>37311</v>
      </c>
      <c r="D97" s="233">
        <f si="5" t="shared"/>
        <v>0</v>
      </c>
      <c r="E97" s="233" t="str">
        <f>+'2.CT1A'!B103</f>
        <v xml:space="preserve">               Засгийн газрын байгууллага, бусад шатны төсөвт олгосон</v>
      </c>
      <c r="F97" s="399">
        <f>+'2.CT1A'!C103</f>
        <v>0</v>
      </c>
      <c r="S97" s="233" t="s">
        <v>1241</v>
      </c>
      <c r="T97" s="233">
        <v>37311</v>
      </c>
      <c r="U97" s="233" t="s">
        <v>1259</v>
      </c>
      <c r="X97" s="233" t="s">
        <v>1566</v>
      </c>
      <c r="Y97" s="233" t="s">
        <v>1567</v>
      </c>
      <c r="Z97" s="233" t="s">
        <v>1568</v>
      </c>
    </row>
    <row r="98" spans="1:26">
      <c r="A98" s="233" t="s">
        <v>1241</v>
      </c>
      <c r="B98" s="233">
        <v>37312</v>
      </c>
      <c r="C98" s="233">
        <f>+'2.CT1A'!A104</f>
        <v>37312</v>
      </c>
      <c r="D98" s="233">
        <f si="5" t="shared"/>
        <v>0</v>
      </c>
      <c r="E98" s="233" t="str">
        <f>+'2.CT1A'!B104</f>
        <v xml:space="preserve">               Хувь хүмүүст олгосон зээл</v>
      </c>
      <c r="F98" s="399">
        <f>+'2.CT1A'!C104</f>
        <v>0</v>
      </c>
      <c r="S98" s="233" t="s">
        <v>1241</v>
      </c>
      <c r="T98" s="233">
        <v>37312</v>
      </c>
      <c r="U98" s="233" t="s">
        <v>1259</v>
      </c>
      <c r="X98" s="233" t="s">
        <v>1566</v>
      </c>
      <c r="Y98" s="233" t="s">
        <v>1567</v>
      </c>
      <c r="Z98" s="233" t="s">
        <v>1568</v>
      </c>
    </row>
    <row r="99" spans="1:26">
      <c r="A99" s="233" t="s">
        <v>1241</v>
      </c>
      <c r="B99" s="233">
        <v>37313</v>
      </c>
      <c r="C99" s="233">
        <f>+'2.CT1A'!A105</f>
        <v>37313</v>
      </c>
      <c r="D99" s="233">
        <f si="5" t="shared"/>
        <v>0</v>
      </c>
      <c r="E99" s="233" t="str">
        <f>+'2.CT1A'!B105</f>
        <v xml:space="preserve">               Сургалтын төрийн сангийн зээлийн авлага</v>
      </c>
      <c r="F99" s="399">
        <f>+'2.CT1A'!C105</f>
        <v>0</v>
      </c>
      <c r="S99" s="233" t="s">
        <v>1241</v>
      </c>
      <c r="T99" s="233">
        <v>37313</v>
      </c>
      <c r="U99" s="233" t="s">
        <v>1259</v>
      </c>
      <c r="X99" s="233" t="s">
        <v>1566</v>
      </c>
      <c r="Y99" s="233" t="s">
        <v>1567</v>
      </c>
      <c r="Z99" s="233" t="s">
        <v>1568</v>
      </c>
    </row>
    <row r="100" spans="1:26">
      <c r="A100" s="233" t="s">
        <v>1241</v>
      </c>
      <c r="B100" s="233">
        <v>37314</v>
      </c>
      <c r="C100" s="233">
        <f>+'2.CT1A'!A106</f>
        <v>37314</v>
      </c>
      <c r="D100" s="233">
        <f si="5" t="shared"/>
        <v>0</v>
      </c>
      <c r="E100" s="233" t="str">
        <f>+'2.CT1A'!B106</f>
        <v xml:space="preserve">               Төрийн өмчит аж ахуйн нэгжүүдэд олгосон зээл</v>
      </c>
      <c r="F100" s="399">
        <f>+'2.CT1A'!C106</f>
        <v>0</v>
      </c>
      <c r="S100" s="233" t="s">
        <v>1241</v>
      </c>
      <c r="T100" s="233">
        <v>37314</v>
      </c>
      <c r="U100" s="233" t="s">
        <v>1259</v>
      </c>
      <c r="X100" s="233" t="s">
        <v>1566</v>
      </c>
      <c r="Y100" s="233" t="s">
        <v>1567</v>
      </c>
      <c r="Z100" s="233" t="s">
        <v>1568</v>
      </c>
    </row>
    <row r="101" spans="1:26">
      <c r="A101" s="233" t="s">
        <v>1241</v>
      </c>
      <c r="B101" s="233">
        <v>37315</v>
      </c>
      <c r="C101" s="233">
        <f>+'2.CT1A'!A107</f>
        <v>37315</v>
      </c>
      <c r="D101" s="233">
        <f si="5" t="shared"/>
        <v>0</v>
      </c>
      <c r="E101" s="233" t="str">
        <f>+'2.CT1A'!B107</f>
        <v xml:space="preserve">               Хувийн хэвшлийн аж ахуйн нэгжид олгосон зээл</v>
      </c>
      <c r="F101" s="399">
        <f>+'2.CT1A'!C107</f>
        <v>0</v>
      </c>
      <c r="S101" s="233" t="s">
        <v>1241</v>
      </c>
      <c r="T101" s="233">
        <v>37315</v>
      </c>
      <c r="U101" s="233" t="s">
        <v>1259</v>
      </c>
      <c r="X101" s="233" t="s">
        <v>1566</v>
      </c>
      <c r="Y101" s="233" t="s">
        <v>1567</v>
      </c>
      <c r="Z101" s="233" t="s">
        <v>1568</v>
      </c>
    </row>
    <row r="102" spans="1:26">
      <c r="A102" s="233" t="s">
        <v>1241</v>
      </c>
      <c r="B102" s="233">
        <v>3732</v>
      </c>
      <c r="C102" s="233">
        <f>+'2.CT1A'!A108</f>
        <v>3732</v>
      </c>
      <c r="D102" s="233">
        <f si="5" t="shared"/>
        <v>0</v>
      </c>
      <c r="E102" s="233" t="str">
        <f>+'2.CT1A'!B108</f>
        <v>Гадаад зээлээс дамжуулан зээлдүүлсэн зээлийн авлага</v>
      </c>
      <c r="F102" s="399">
        <f>+'2.CT1A'!C108</f>
        <v>0</v>
      </c>
      <c r="S102" s="233" t="s">
        <v>1241</v>
      </c>
      <c r="T102" s="233">
        <v>3732</v>
      </c>
      <c r="U102" s="233" t="s">
        <v>1259</v>
      </c>
      <c r="X102" s="233" t="s">
        <v>1566</v>
      </c>
      <c r="Y102" s="233" t="s">
        <v>1567</v>
      </c>
      <c r="Z102" s="233" t="s">
        <v>1568</v>
      </c>
    </row>
    <row r="103" spans="1:26">
      <c r="A103" s="233" t="s">
        <v>1241</v>
      </c>
      <c r="B103" s="233">
        <v>37321</v>
      </c>
      <c r="C103" s="233">
        <f>+'2.CT1A'!A109</f>
        <v>37321</v>
      </c>
      <c r="D103" s="233">
        <f si="5" t="shared"/>
        <v>0</v>
      </c>
      <c r="E103" s="233" t="str">
        <f>+'2.CT1A'!B109</f>
        <v xml:space="preserve">               Засгийн газрын байгууллага, бусад шатны төсөвт олгосон</v>
      </c>
      <c r="F103" s="399">
        <f>+'2.CT1A'!C109</f>
        <v>0</v>
      </c>
      <c r="S103" s="233" t="s">
        <v>1241</v>
      </c>
      <c r="T103" s="233">
        <v>37321</v>
      </c>
      <c r="U103" s="233" t="s">
        <v>1259</v>
      </c>
      <c r="X103" s="233" t="s">
        <v>1566</v>
      </c>
      <c r="Y103" s="233" t="s">
        <v>1567</v>
      </c>
      <c r="Z103" s="233" t="s">
        <v>1568</v>
      </c>
    </row>
    <row r="104" spans="1:26">
      <c r="A104" s="233" t="s">
        <v>1241</v>
      </c>
      <c r="B104" s="233">
        <v>37323</v>
      </c>
      <c r="C104" s="233">
        <f>+'2.CT1A'!A110</f>
        <v>37323</v>
      </c>
      <c r="D104" s="233">
        <f si="5" t="shared"/>
        <v>0</v>
      </c>
      <c r="E104" s="233" t="str">
        <f>+'2.CT1A'!B110</f>
        <v xml:space="preserve">               Төрийн өмчит аж ахуйн нэгжүүдэд олгосон зээл</v>
      </c>
      <c r="F104" s="399">
        <f>+'2.CT1A'!C110</f>
        <v>0</v>
      </c>
      <c r="S104" s="233" t="s">
        <v>1241</v>
      </c>
      <c r="T104" s="233">
        <v>37323</v>
      </c>
      <c r="U104" s="233" t="s">
        <v>1259</v>
      </c>
      <c r="X104" s="233" t="s">
        <v>1566</v>
      </c>
      <c r="Y104" s="233" t="s">
        <v>1567</v>
      </c>
      <c r="Z104" s="233" t="s">
        <v>1568</v>
      </c>
    </row>
    <row r="105" spans="1:26">
      <c r="A105" s="233" t="s">
        <v>1241</v>
      </c>
      <c r="B105" s="233">
        <v>37324</v>
      </c>
      <c r="C105" s="233">
        <f>+'2.CT1A'!A111</f>
        <v>37324</v>
      </c>
      <c r="D105" s="233">
        <f si="5" t="shared"/>
        <v>0</v>
      </c>
      <c r="E105" s="233" t="str">
        <f>+'2.CT1A'!B111</f>
        <v xml:space="preserve">               Хувийн хэвшлийн аж ахуйн нэгжид олгосон зээл</v>
      </c>
      <c r="F105" s="399">
        <f>+'2.CT1A'!C111</f>
        <v>0</v>
      </c>
      <c r="S105" s="233" t="s">
        <v>1241</v>
      </c>
      <c r="T105" s="233">
        <v>37324</v>
      </c>
      <c r="U105" s="233" t="s">
        <v>1259</v>
      </c>
      <c r="X105" s="233" t="s">
        <v>1566</v>
      </c>
      <c r="Y105" s="233" t="s">
        <v>1567</v>
      </c>
      <c r="Z105" s="233" t="s">
        <v>1568</v>
      </c>
    </row>
    <row r="106" spans="1:26">
      <c r="A106" s="233" t="s">
        <v>1241</v>
      </c>
      <c r="B106" s="233">
        <v>37330</v>
      </c>
      <c r="C106" s="233">
        <f>+'2.CT1A'!A112</f>
        <v>37330</v>
      </c>
      <c r="D106" s="233">
        <f si="5" t="shared"/>
        <v>0</v>
      </c>
      <c r="E106" s="233" t="str">
        <f>+'2.CT1A'!B112</f>
        <v xml:space="preserve">           Урт хугацаат хөрөнгө оруулалт-зам, гүүр</v>
      </c>
      <c r="F106" s="399">
        <f>+'2.CT1A'!C112</f>
        <v>0</v>
      </c>
      <c r="S106" s="233" t="s">
        <v>1241</v>
      </c>
      <c r="T106" s="233">
        <v>37330</v>
      </c>
      <c r="U106" s="233" t="s">
        <v>1259</v>
      </c>
      <c r="X106" s="233" t="s">
        <v>1566</v>
      </c>
      <c r="Y106" s="233" t="s">
        <v>1567</v>
      </c>
      <c r="Z106" s="233" t="s">
        <v>1568</v>
      </c>
    </row>
    <row r="107" spans="1:26">
      <c r="A107" s="233" t="s">
        <v>1241</v>
      </c>
      <c r="B107" s="233">
        <v>39</v>
      </c>
      <c r="C107" s="233">
        <f>+'2.CT1A'!A113</f>
        <v>39</v>
      </c>
      <c r="D107" s="233">
        <f si="5" t="shared"/>
        <v>0</v>
      </c>
      <c r="E107" s="233" t="str">
        <f>+'2.CT1A'!B113</f>
        <v xml:space="preserve">   ҮНДСЭН ХӨРӨНГӨ</v>
      </c>
      <c r="F107" s="399">
        <f>+'2.CT1A'!C113</f>
        <v>0</v>
      </c>
      <c r="S107" s="233" t="s">
        <v>1241</v>
      </c>
      <c r="T107" s="233">
        <v>39</v>
      </c>
      <c r="U107" s="233" t="s">
        <v>1259</v>
      </c>
      <c r="X107" s="233" t="s">
        <v>1566</v>
      </c>
      <c r="Y107" s="233" t="s">
        <v>1567</v>
      </c>
      <c r="Z107" s="233" t="s">
        <v>1568</v>
      </c>
    </row>
    <row r="108" spans="1:26">
      <c r="A108" s="233" t="s">
        <v>1241</v>
      </c>
      <c r="B108" s="233">
        <v>391</v>
      </c>
      <c r="C108" s="233">
        <f>+'2.CT1A'!A114</f>
        <v>391</v>
      </c>
      <c r="D108" s="233">
        <f si="5" t="shared"/>
        <v>0</v>
      </c>
      <c r="E108" s="233" t="str">
        <f>+'2.CT1A'!B114</f>
        <v xml:space="preserve">        Газар</v>
      </c>
      <c r="F108" s="399">
        <f>+'2.CT1A'!C114</f>
        <v>0</v>
      </c>
      <c r="S108" s="233" t="s">
        <v>1241</v>
      </c>
      <c r="T108" s="233">
        <v>391</v>
      </c>
      <c r="U108" s="233" t="s">
        <v>1259</v>
      </c>
      <c r="X108" s="233" t="s">
        <v>1566</v>
      </c>
      <c r="Y108" s="233" t="s">
        <v>1567</v>
      </c>
      <c r="Z108" s="233" t="s">
        <v>1568</v>
      </c>
    </row>
    <row r="109" spans="1:26">
      <c r="A109" s="233" t="s">
        <v>1241</v>
      </c>
      <c r="B109" s="233">
        <v>392</v>
      </c>
      <c r="C109" s="233">
        <f>+'2.CT1A'!A115</f>
        <v>392</v>
      </c>
      <c r="D109" s="233">
        <f si="5" t="shared"/>
        <v>0</v>
      </c>
      <c r="E109" s="233" t="str">
        <f>+'2.CT1A'!B115</f>
        <v xml:space="preserve">      Биет хөрөнгө</v>
      </c>
      <c r="F109" s="399">
        <f>+'2.CT1A'!C115</f>
        <v>0</v>
      </c>
      <c r="S109" s="233" t="s">
        <v>1241</v>
      </c>
      <c r="T109" s="233">
        <v>392</v>
      </c>
      <c r="U109" s="233" t="s">
        <v>1259</v>
      </c>
      <c r="X109" s="233" t="s">
        <v>1566</v>
      </c>
      <c r="Y109" s="233" t="s">
        <v>1567</v>
      </c>
      <c r="Z109" s="233" t="s">
        <v>1568</v>
      </c>
    </row>
    <row r="110" spans="1:26">
      <c r="A110" s="233" t="s">
        <v>1241</v>
      </c>
      <c r="B110" s="233">
        <v>39201</v>
      </c>
      <c r="C110" s="233">
        <f>+'2.CT1A'!A116</f>
        <v>39201</v>
      </c>
      <c r="D110" s="233">
        <f si="5" t="shared"/>
        <v>0</v>
      </c>
      <c r="E110" s="233" t="str">
        <f>+'2.CT1A'!B116</f>
        <v xml:space="preserve">               Барилга, байгууламж, орон сууц</v>
      </c>
      <c r="F110" s="399">
        <f>+'2.CT1A'!C116</f>
        <v>0</v>
      </c>
      <c r="S110" s="233" t="s">
        <v>1241</v>
      </c>
      <c r="T110" s="233">
        <v>39201</v>
      </c>
      <c r="U110" s="233" t="s">
        <v>1259</v>
      </c>
      <c r="X110" s="233" t="s">
        <v>1566</v>
      </c>
      <c r="Y110" s="233" t="s">
        <v>1567</v>
      </c>
      <c r="Z110" s="233" t="s">
        <v>1568</v>
      </c>
    </row>
    <row r="111" spans="1:26">
      <c r="A111" s="233" t="s">
        <v>1241</v>
      </c>
      <c r="B111" s="233">
        <v>39202</v>
      </c>
      <c r="C111" s="233">
        <f>+'2.CT1A'!A117</f>
        <v>39202</v>
      </c>
      <c r="D111" s="233">
        <f si="5" t="shared"/>
        <v>0</v>
      </c>
      <c r="E111" s="233" t="str">
        <f>+'2.CT1A'!B117</f>
        <v xml:space="preserve">               Хуримтлагдсан элэгдэл</v>
      </c>
      <c r="F111" s="399">
        <f>+'2.CT1A'!C117</f>
        <v>0</v>
      </c>
      <c r="S111" s="233" t="s">
        <v>1241</v>
      </c>
      <c r="T111" s="233">
        <v>39202</v>
      </c>
      <c r="U111" s="233" t="s">
        <v>1259</v>
      </c>
      <c r="X111" s="233" t="s">
        <v>1566</v>
      </c>
      <c r="Y111" s="233" t="s">
        <v>1567</v>
      </c>
      <c r="Z111" s="233" t="s">
        <v>1568</v>
      </c>
    </row>
    <row r="112" spans="1:26">
      <c r="A112" s="233" t="s">
        <v>1241</v>
      </c>
      <c r="B112" s="233">
        <v>39203</v>
      </c>
      <c r="C112" s="233">
        <f>+'2.CT1A'!A118</f>
        <v>39203</v>
      </c>
      <c r="D112" s="233">
        <f si="5" t="shared"/>
        <v>0</v>
      </c>
      <c r="E112" s="233" t="str">
        <f>+'2.CT1A'!B118</f>
        <v xml:space="preserve">               Авто-тээврийн хэрэгсэл</v>
      </c>
      <c r="F112" s="399">
        <f>+'2.CT1A'!C118</f>
        <v>0</v>
      </c>
      <c r="S112" s="233" t="s">
        <v>1241</v>
      </c>
      <c r="T112" s="233">
        <v>39203</v>
      </c>
      <c r="U112" s="233" t="s">
        <v>1259</v>
      </c>
      <c r="X112" s="233" t="s">
        <v>1566</v>
      </c>
      <c r="Y112" s="233" t="s">
        <v>1567</v>
      </c>
      <c r="Z112" s="233" t="s">
        <v>1568</v>
      </c>
    </row>
    <row r="113" spans="1:26">
      <c r="A113" s="233" t="s">
        <v>1241</v>
      </c>
      <c r="B113" s="233">
        <v>39204</v>
      </c>
      <c r="C113" s="233">
        <f>+'2.CT1A'!A119</f>
        <v>39204</v>
      </c>
      <c r="D113" s="233">
        <f si="5" t="shared"/>
        <v>0</v>
      </c>
      <c r="E113" s="233" t="str">
        <f>+'2.CT1A'!B119</f>
        <v xml:space="preserve">               Хуримтлагдсан элэгдэл</v>
      </c>
      <c r="F113" s="399">
        <f>+'2.CT1A'!C119</f>
        <v>0</v>
      </c>
      <c r="S113" s="233" t="s">
        <v>1241</v>
      </c>
      <c r="T113" s="233">
        <v>39204</v>
      </c>
      <c r="U113" s="233" t="s">
        <v>1259</v>
      </c>
      <c r="X113" s="233" t="s">
        <v>1566</v>
      </c>
      <c r="Y113" s="233" t="s">
        <v>1567</v>
      </c>
      <c r="Z113" s="233" t="s">
        <v>1568</v>
      </c>
    </row>
    <row r="114" spans="1:26">
      <c r="A114" s="233" t="s">
        <v>1241</v>
      </c>
      <c r="B114" s="233">
        <v>39205</v>
      </c>
      <c r="C114" s="233">
        <f>+'2.CT1A'!A120</f>
        <v>39205</v>
      </c>
      <c r="D114" s="233">
        <f si="5" t="shared"/>
        <v>0</v>
      </c>
      <c r="E114" s="233" t="str">
        <f>+'2.CT1A'!B120</f>
        <v xml:space="preserve">               Машин тоног төхөөрөмж (компьютер)</v>
      </c>
      <c r="F114" s="399">
        <f>+'2.CT1A'!C120</f>
        <v>0</v>
      </c>
      <c r="S114" s="233" t="s">
        <v>1241</v>
      </c>
      <c r="T114" s="233">
        <v>39205</v>
      </c>
      <c r="U114" s="233" t="s">
        <v>1259</v>
      </c>
      <c r="X114" s="233" t="s">
        <v>1566</v>
      </c>
      <c r="Y114" s="233" t="s">
        <v>1567</v>
      </c>
      <c r="Z114" s="233" t="s">
        <v>1568</v>
      </c>
    </row>
    <row r="115" spans="1:26">
      <c r="A115" s="233" t="s">
        <v>1241</v>
      </c>
      <c r="B115" s="233">
        <v>39206</v>
      </c>
      <c r="C115" s="233">
        <f>+'2.CT1A'!A121</f>
        <v>39206</v>
      </c>
      <c r="D115" s="233">
        <f si="5" t="shared"/>
        <v>0</v>
      </c>
      <c r="E115" s="233" t="str">
        <f>+'2.CT1A'!B121</f>
        <v xml:space="preserve">               Хуримтлагдсан элэгдэл</v>
      </c>
      <c r="F115" s="399">
        <f>+'2.CT1A'!C121</f>
        <v>0</v>
      </c>
      <c r="S115" s="233" t="s">
        <v>1241</v>
      </c>
      <c r="T115" s="233">
        <v>39206</v>
      </c>
      <c r="U115" s="233" t="s">
        <v>1259</v>
      </c>
      <c r="X115" s="233" t="s">
        <v>1566</v>
      </c>
      <c r="Y115" s="233" t="s">
        <v>1567</v>
      </c>
      <c r="Z115" s="233" t="s">
        <v>1568</v>
      </c>
    </row>
    <row r="116" spans="1:26">
      <c r="A116" s="233" t="s">
        <v>1241</v>
      </c>
      <c r="B116" s="233">
        <v>39207</v>
      </c>
      <c r="C116" s="233">
        <f>+'2.CT1A'!A122</f>
        <v>39207</v>
      </c>
      <c r="D116" s="233">
        <f si="5" t="shared"/>
        <v>0</v>
      </c>
      <c r="E116" s="233" t="str">
        <f>+'2.CT1A'!B122</f>
        <v xml:space="preserve">               Тавилга, аж ахуйн эд хогшил</v>
      </c>
      <c r="F116" s="399">
        <f>+'2.CT1A'!C122</f>
        <v>0</v>
      </c>
      <c r="S116" s="233" t="s">
        <v>1241</v>
      </c>
      <c r="T116" s="233">
        <v>39207</v>
      </c>
      <c r="U116" s="233" t="s">
        <v>1259</v>
      </c>
      <c r="X116" s="233" t="s">
        <v>1566</v>
      </c>
      <c r="Y116" s="233" t="s">
        <v>1567</v>
      </c>
      <c r="Z116" s="233" t="s">
        <v>1568</v>
      </c>
    </row>
    <row r="117" spans="1:26">
      <c r="A117" s="233" t="s">
        <v>1241</v>
      </c>
      <c r="B117" s="233">
        <v>39208</v>
      </c>
      <c r="C117" s="233">
        <f>+'2.CT1A'!A123</f>
        <v>39208</v>
      </c>
      <c r="D117" s="233">
        <f si="5" t="shared"/>
        <v>0</v>
      </c>
      <c r="E117" s="233" t="str">
        <f>+'2.CT1A'!B123</f>
        <v xml:space="preserve">               Хуримтлагдсан элэгдэл</v>
      </c>
      <c r="F117" s="399">
        <f>+'2.CT1A'!C123</f>
        <v>0</v>
      </c>
      <c r="S117" s="233" t="s">
        <v>1241</v>
      </c>
      <c r="T117" s="233">
        <v>39208</v>
      </c>
      <c r="U117" s="233" t="s">
        <v>1259</v>
      </c>
      <c r="X117" s="233" t="s">
        <v>1566</v>
      </c>
      <c r="Y117" s="233" t="s">
        <v>1567</v>
      </c>
      <c r="Z117" s="233" t="s">
        <v>1568</v>
      </c>
    </row>
    <row r="118" spans="1:26">
      <c r="A118" s="233" t="s">
        <v>1241</v>
      </c>
      <c r="B118" s="233">
        <v>39209</v>
      </c>
      <c r="C118" s="233">
        <f>+'2.CT1A'!A124</f>
        <v>39209</v>
      </c>
      <c r="D118" s="233">
        <f si="5" t="shared"/>
        <v>0</v>
      </c>
      <c r="E118" s="233" t="str">
        <f>+'2.CT1A'!B124</f>
        <v xml:space="preserve">               Зам, гүүрийн байгууламж</v>
      </c>
      <c r="F118" s="399">
        <f>+'2.CT1A'!C124</f>
        <v>0</v>
      </c>
      <c r="S118" s="233" t="s">
        <v>1241</v>
      </c>
      <c r="T118" s="233">
        <v>39209</v>
      </c>
      <c r="U118" s="233" t="s">
        <v>1259</v>
      </c>
      <c r="X118" s="233" t="s">
        <v>1566</v>
      </c>
      <c r="Y118" s="233" t="s">
        <v>1567</v>
      </c>
      <c r="Z118" s="233" t="s">
        <v>1568</v>
      </c>
    </row>
    <row r="119" spans="1:26">
      <c r="A119" s="233" t="s">
        <v>1241</v>
      </c>
      <c r="B119" s="233">
        <v>39210</v>
      </c>
      <c r="C119" s="233">
        <f>+'2.CT1A'!A125</f>
        <v>39210</v>
      </c>
      <c r="D119" s="233">
        <f si="5" t="shared"/>
        <v>0</v>
      </c>
      <c r="E119" s="233" t="str">
        <f>+'2.CT1A'!B125</f>
        <v xml:space="preserve">               Хуримтлагдсан элэгдэл</v>
      </c>
      <c r="F119" s="399">
        <f>+'2.CT1A'!C125</f>
        <v>0</v>
      </c>
      <c r="S119" s="233" t="s">
        <v>1241</v>
      </c>
      <c r="T119" s="233">
        <v>39210</v>
      </c>
      <c r="U119" s="233" t="s">
        <v>1259</v>
      </c>
      <c r="X119" s="233" t="s">
        <v>1566</v>
      </c>
      <c r="Y119" s="233" t="s">
        <v>1567</v>
      </c>
      <c r="Z119" s="233" t="s">
        <v>1568</v>
      </c>
    </row>
    <row r="120" spans="1:26">
      <c r="A120" s="233" t="s">
        <v>1241</v>
      </c>
      <c r="B120" s="233">
        <v>39211</v>
      </c>
      <c r="C120" s="233">
        <f>+'2.CT1A'!A126</f>
        <v>39211</v>
      </c>
      <c r="D120" s="233">
        <f si="5" t="shared"/>
        <v>0</v>
      </c>
      <c r="E120" s="233" t="str">
        <f>+'2.CT1A'!B126</f>
        <v xml:space="preserve">               Батлан хамгаалах, цэргийн зориулалттай тоног төхөөрөмж</v>
      </c>
      <c r="F120" s="399">
        <f>+'2.CT1A'!C126</f>
        <v>0</v>
      </c>
      <c r="S120" s="233" t="s">
        <v>1241</v>
      </c>
      <c r="T120" s="233">
        <v>39211</v>
      </c>
      <c r="U120" s="233" t="s">
        <v>1259</v>
      </c>
      <c r="X120" s="233" t="s">
        <v>1566</v>
      </c>
      <c r="Y120" s="233" t="s">
        <v>1567</v>
      </c>
      <c r="Z120" s="233" t="s">
        <v>1568</v>
      </c>
    </row>
    <row r="121" spans="1:26">
      <c r="A121" s="233" t="s">
        <v>1241</v>
      </c>
      <c r="B121" s="233">
        <v>39212</v>
      </c>
      <c r="C121" s="233">
        <f>+'2.CT1A'!A127</f>
        <v>39212</v>
      </c>
      <c r="D121" s="233">
        <f si="5" t="shared"/>
        <v>0</v>
      </c>
      <c r="E121" s="233" t="str">
        <f>+'2.CT1A'!B127</f>
        <v xml:space="preserve">               Хуримтлагдсан элэгдэл</v>
      </c>
      <c r="F121" s="399">
        <f>+'2.CT1A'!C127</f>
        <v>0</v>
      </c>
      <c r="S121" s="233" t="s">
        <v>1241</v>
      </c>
      <c r="T121" s="233">
        <v>39212</v>
      </c>
      <c r="U121" s="233" t="s">
        <v>1259</v>
      </c>
      <c r="X121" s="233" t="s">
        <v>1566</v>
      </c>
      <c r="Y121" s="233" t="s">
        <v>1567</v>
      </c>
      <c r="Z121" s="233" t="s">
        <v>1568</v>
      </c>
    </row>
    <row r="122" spans="1:26">
      <c r="A122" s="233" t="s">
        <v>1241</v>
      </c>
      <c r="B122" s="233">
        <v>39213</v>
      </c>
      <c r="C122" s="233">
        <f>+'2.CT1A'!A128</f>
        <v>39213</v>
      </c>
      <c r="D122" s="233">
        <f si="5" t="shared"/>
        <v>0</v>
      </c>
      <c r="E122" s="233" t="str">
        <f>+'2.CT1A'!B128</f>
        <v xml:space="preserve">               Түүх соёл, музейн  дурсгалт зүйлс</v>
      </c>
      <c r="F122" s="399">
        <f>+'2.CT1A'!C128</f>
        <v>0</v>
      </c>
      <c r="S122" s="233" t="s">
        <v>1241</v>
      </c>
      <c r="T122" s="233">
        <v>39213</v>
      </c>
      <c r="U122" s="233" t="s">
        <v>1259</v>
      </c>
      <c r="X122" s="233" t="s">
        <v>1566</v>
      </c>
      <c r="Y122" s="233" t="s">
        <v>1567</v>
      </c>
      <c r="Z122" s="233" t="s">
        <v>1568</v>
      </c>
    </row>
    <row r="123" spans="1:26">
      <c r="A123" s="233" t="s">
        <v>1241</v>
      </c>
      <c r="B123" s="233">
        <v>39214</v>
      </c>
      <c r="C123" s="233">
        <f>+'2.CT1A'!A129</f>
        <v>39214</v>
      </c>
      <c r="D123" s="233">
        <f si="5" t="shared"/>
        <v>0</v>
      </c>
      <c r="E123" s="233" t="str">
        <f>+'2.CT1A'!B129</f>
        <v xml:space="preserve">               Бусад үндсэн хөрөнгө</v>
      </c>
      <c r="F123" s="399">
        <f>+'2.CT1A'!C129</f>
        <v>0</v>
      </c>
      <c r="S123" s="233" t="s">
        <v>1241</v>
      </c>
      <c r="T123" s="233">
        <v>39214</v>
      </c>
      <c r="U123" s="233" t="s">
        <v>1259</v>
      </c>
      <c r="X123" s="233" t="s">
        <v>1566</v>
      </c>
      <c r="Y123" s="233" t="s">
        <v>1567</v>
      </c>
      <c r="Z123" s="233" t="s">
        <v>1568</v>
      </c>
    </row>
    <row r="124" spans="1:26">
      <c r="A124" s="233" t="s">
        <v>1241</v>
      </c>
      <c r="B124" s="233">
        <v>39215</v>
      </c>
      <c r="C124" s="233">
        <f>+'2.CT1A'!A130</f>
        <v>39215</v>
      </c>
      <c r="D124" s="233">
        <f si="5" t="shared"/>
        <v>0</v>
      </c>
      <c r="E124" s="233" t="str">
        <f>+'2.CT1A'!B130</f>
        <v xml:space="preserve">               Хуримтлагдсан элэгдэл</v>
      </c>
      <c r="F124" s="399">
        <f>+'2.CT1A'!C130</f>
        <v>0</v>
      </c>
      <c r="S124" s="233" t="s">
        <v>1241</v>
      </c>
      <c r="T124" s="233">
        <v>39215</v>
      </c>
      <c r="U124" s="233" t="s">
        <v>1259</v>
      </c>
      <c r="X124" s="233" t="s">
        <v>1566</v>
      </c>
      <c r="Y124" s="233" t="s">
        <v>1567</v>
      </c>
      <c r="Z124" s="233" t="s">
        <v>1568</v>
      </c>
    </row>
    <row r="125" spans="1:26">
      <c r="A125" s="233" t="s">
        <v>1241</v>
      </c>
      <c r="B125" s="233">
        <v>39216</v>
      </c>
      <c r="C125" s="233">
        <f>+'2.CT1A'!A131</f>
        <v>39216</v>
      </c>
      <c r="D125" s="233">
        <f si="5" t="shared"/>
        <v>0</v>
      </c>
      <c r="E125" s="233" t="str">
        <f>+'2.CT1A'!B131</f>
        <v xml:space="preserve">               Дуусаагүй барилга, байгууламж</v>
      </c>
      <c r="F125" s="399">
        <f>+'2.CT1A'!C131</f>
        <v>0</v>
      </c>
      <c r="S125" s="233" t="s">
        <v>1241</v>
      </c>
      <c r="T125" s="233">
        <v>39216</v>
      </c>
      <c r="U125" s="233" t="s">
        <v>1259</v>
      </c>
      <c r="X125" s="233" t="s">
        <v>1566</v>
      </c>
      <c r="Y125" s="233" t="s">
        <v>1567</v>
      </c>
      <c r="Z125" s="233" t="s">
        <v>1568</v>
      </c>
    </row>
    <row r="126" spans="1:26">
      <c r="A126" s="233" t="s">
        <v>1241</v>
      </c>
      <c r="B126" s="233">
        <v>39217</v>
      </c>
      <c r="C126" s="233">
        <f>+'2.CT1A'!A132</f>
        <v>39217</v>
      </c>
      <c r="D126" s="233">
        <f si="5" t="shared"/>
        <v>0</v>
      </c>
      <c r="E126" s="233" t="str">
        <f>+'2.CT1A'!B132</f>
        <v xml:space="preserve">               Ном</v>
      </c>
      <c r="F126" s="399">
        <f>+'2.CT1A'!C132</f>
        <v>0</v>
      </c>
      <c r="S126" s="233" t="s">
        <v>1241</v>
      </c>
      <c r="T126" s="233">
        <v>39217</v>
      </c>
      <c r="U126" s="233" t="s">
        <v>1259</v>
      </c>
      <c r="X126" s="233" t="s">
        <v>1566</v>
      </c>
      <c r="Y126" s="233" t="s">
        <v>1567</v>
      </c>
      <c r="Z126" s="233" t="s">
        <v>1568</v>
      </c>
    </row>
    <row r="127" spans="1:26">
      <c r="A127" s="233" t="s">
        <v>1241</v>
      </c>
      <c r="B127" s="233">
        <v>393</v>
      </c>
      <c r="C127" s="233">
        <f>+'2.CT1A'!A133</f>
        <v>393</v>
      </c>
      <c r="D127" s="233">
        <f si="5" t="shared"/>
        <v>0</v>
      </c>
      <c r="E127" s="233" t="str">
        <f>+'2.CT1A'!B133</f>
        <v xml:space="preserve">      Биет бус хөрөнгө</v>
      </c>
      <c r="F127" s="399">
        <f>+'2.CT1A'!C133</f>
        <v>0</v>
      </c>
      <c r="S127" s="233" t="s">
        <v>1241</v>
      </c>
      <c r="T127" s="233">
        <v>393</v>
      </c>
      <c r="U127" s="233" t="s">
        <v>1259</v>
      </c>
      <c r="X127" s="233" t="s">
        <v>1566</v>
      </c>
      <c r="Y127" s="233" t="s">
        <v>1567</v>
      </c>
      <c r="Z127" s="233" t="s">
        <v>1568</v>
      </c>
    </row>
    <row r="128" spans="1:26">
      <c r="A128" s="233" t="s">
        <v>1241</v>
      </c>
      <c r="B128" s="233">
        <v>39301</v>
      </c>
      <c r="C128" s="233">
        <f>+'2.CT1A'!A134</f>
        <v>39301</v>
      </c>
      <c r="D128" s="233">
        <f si="5" t="shared"/>
        <v>0</v>
      </c>
      <c r="E128" s="233" t="str">
        <f>+'2.CT1A'!B134</f>
        <v xml:space="preserve">               Програм хангамж</v>
      </c>
      <c r="F128" s="399">
        <f>+'2.CT1A'!C134</f>
        <v>0</v>
      </c>
      <c r="S128" s="233" t="s">
        <v>1241</v>
      </c>
      <c r="T128" s="233">
        <v>39301</v>
      </c>
      <c r="U128" s="233" t="s">
        <v>1259</v>
      </c>
      <c r="X128" s="233" t="s">
        <v>1566</v>
      </c>
      <c r="Y128" s="233" t="s">
        <v>1567</v>
      </c>
      <c r="Z128" s="233" t="s">
        <v>1568</v>
      </c>
    </row>
    <row r="129" spans="1:26">
      <c r="A129" s="233" t="s">
        <v>1241</v>
      </c>
      <c r="B129" s="233">
        <v>39302</v>
      </c>
      <c r="C129" s="233">
        <f>+'2.CT1A'!A135</f>
        <v>39302</v>
      </c>
      <c r="D129" s="233">
        <f si="5" t="shared"/>
        <v>0</v>
      </c>
      <c r="E129" s="233" t="str">
        <f>+'2.CT1A'!B135</f>
        <v xml:space="preserve">               Хуримтлагдсан элэгдэл</v>
      </c>
      <c r="F129" s="399">
        <f>+'2.CT1A'!C135</f>
        <v>0</v>
      </c>
      <c r="S129" s="233" t="s">
        <v>1241</v>
      </c>
      <c r="T129" s="233">
        <v>39302</v>
      </c>
      <c r="U129" s="233" t="s">
        <v>1259</v>
      </c>
      <c r="X129" s="233" t="s">
        <v>1566</v>
      </c>
      <c r="Y129" s="233" t="s">
        <v>1567</v>
      </c>
      <c r="Z129" s="233" t="s">
        <v>1568</v>
      </c>
    </row>
    <row r="130" spans="1:26">
      <c r="A130" s="233" t="s">
        <v>1241</v>
      </c>
      <c r="B130" s="233">
        <v>39303</v>
      </c>
      <c r="C130" s="233">
        <f>+'2.CT1A'!A136</f>
        <v>39303</v>
      </c>
      <c r="D130" s="233">
        <f si="5" t="shared"/>
        <v>0</v>
      </c>
      <c r="E130" s="233" t="str">
        <f>+'2.CT1A'!B136</f>
        <v xml:space="preserve">               Бусад биет бус хөрөнгө</v>
      </c>
      <c r="F130" s="399">
        <f>+'2.CT1A'!C136</f>
        <v>0</v>
      </c>
      <c r="S130" s="233" t="s">
        <v>1241</v>
      </c>
      <c r="T130" s="233">
        <v>39303</v>
      </c>
      <c r="U130" s="233" t="s">
        <v>1259</v>
      </c>
      <c r="X130" s="233" t="s">
        <v>1566</v>
      </c>
      <c r="Y130" s="233" t="s">
        <v>1567</v>
      </c>
      <c r="Z130" s="233" t="s">
        <v>1568</v>
      </c>
    </row>
    <row r="131" spans="1:26">
      <c r="A131" s="233" t="s">
        <v>1241</v>
      </c>
      <c r="B131" s="233">
        <v>39304</v>
      </c>
      <c r="C131" s="233">
        <f>+'2.CT1A'!A137</f>
        <v>39304</v>
      </c>
      <c r="D131" s="233">
        <f ref="D131:D194" si="6" t="shared">IF(B131=VALUE(C131),0,1)</f>
        <v>0</v>
      </c>
      <c r="E131" s="233" t="str">
        <f>+'2.CT1A'!B137</f>
        <v xml:space="preserve">               Хуримтлагдсан элэгдэл</v>
      </c>
      <c r="F131" s="399">
        <f>+'2.CT1A'!C137</f>
        <v>0</v>
      </c>
      <c r="S131" s="233" t="s">
        <v>1241</v>
      </c>
      <c r="T131" s="233">
        <v>39304</v>
      </c>
      <c r="U131" s="233" t="s">
        <v>1259</v>
      </c>
      <c r="X131" s="233" t="s">
        <v>1566</v>
      </c>
      <c r="Y131" s="233" t="s">
        <v>1567</v>
      </c>
      <c r="Z131" s="233" t="s">
        <v>1568</v>
      </c>
    </row>
    <row r="132" spans="1:26">
      <c r="A132" s="233" t="s">
        <v>1241</v>
      </c>
      <c r="B132" s="233">
        <v>394</v>
      </c>
      <c r="C132" s="233">
        <f>+'2.CT1A'!A138</f>
        <v>394</v>
      </c>
      <c r="D132" s="233">
        <f si="6" t="shared"/>
        <v>0</v>
      </c>
      <c r="E132" s="233" t="str">
        <f>+'2.CT1A'!B138</f>
        <v xml:space="preserve">      Бусад хөрөнгө  /ТӨҮГ/</v>
      </c>
      <c r="F132" s="399">
        <f>+'2.CT1A'!C138</f>
        <v>0</v>
      </c>
      <c r="S132" s="233" t="s">
        <v>1241</v>
      </c>
      <c r="T132" s="233">
        <v>394</v>
      </c>
      <c r="U132" s="233" t="s">
        <v>1259</v>
      </c>
      <c r="X132" s="233" t="s">
        <v>1566</v>
      </c>
      <c r="Y132" s="233" t="s">
        <v>1567</v>
      </c>
      <c r="Z132" s="233" t="s">
        <v>1568</v>
      </c>
    </row>
    <row r="133" spans="1:26">
      <c r="A133" s="233" t="s">
        <v>1241</v>
      </c>
      <c r="B133" s="233">
        <v>39401</v>
      </c>
      <c r="C133" s="233">
        <f>+'2.CT1A'!A139</f>
        <v>39401</v>
      </c>
      <c r="D133" s="233">
        <f si="6" t="shared"/>
        <v>0</v>
      </c>
      <c r="E133" s="233" t="str">
        <f>+'2.CT1A'!B139</f>
        <v xml:space="preserve">               Биологийн хөрөнгө    /ТӨҮГ/</v>
      </c>
      <c r="F133" s="399">
        <f>+'2.CT1A'!C139</f>
        <v>0</v>
      </c>
      <c r="S133" s="233" t="s">
        <v>1241</v>
      </c>
      <c r="T133" s="233">
        <v>39401</v>
      </c>
      <c r="U133" s="233" t="s">
        <v>1259</v>
      </c>
      <c r="X133" s="233" t="s">
        <v>1566</v>
      </c>
      <c r="Y133" s="233" t="s">
        <v>1567</v>
      </c>
      <c r="Z133" s="233" t="s">
        <v>1568</v>
      </c>
    </row>
    <row r="134" spans="1:26">
      <c r="A134" s="233" t="s">
        <v>1241</v>
      </c>
      <c r="B134" s="233">
        <v>39402</v>
      </c>
      <c r="C134" s="233">
        <f>+'2.CT1A'!A140</f>
        <v>39402</v>
      </c>
      <c r="D134" s="233">
        <f si="6" t="shared"/>
        <v>0</v>
      </c>
      <c r="E134" s="233" t="str">
        <f>+'2.CT1A'!B140</f>
        <v xml:space="preserve">               Хайгуул ба үнэлгээний хөрөнгө  /ТӨҮГ/</v>
      </c>
      <c r="F134" s="399">
        <f>+'2.CT1A'!C140</f>
        <v>0</v>
      </c>
      <c r="S134" s="233" t="s">
        <v>1241</v>
      </c>
      <c r="T134" s="233">
        <v>39402</v>
      </c>
      <c r="U134" s="233" t="s">
        <v>1259</v>
      </c>
      <c r="X134" s="233" t="s">
        <v>1566</v>
      </c>
      <c r="Y134" s="233" t="s">
        <v>1567</v>
      </c>
      <c r="Z134" s="233" t="s">
        <v>1568</v>
      </c>
    </row>
    <row r="135" spans="1:26">
      <c r="A135" s="233" t="s">
        <v>1241</v>
      </c>
      <c r="B135" s="233">
        <v>39403</v>
      </c>
      <c r="C135" s="233">
        <f>+'2.CT1A'!A141</f>
        <v>39403</v>
      </c>
      <c r="D135" s="233">
        <f si="6" t="shared"/>
        <v>0</v>
      </c>
      <c r="E135" s="233" t="str">
        <f>+'2.CT1A'!B141</f>
        <v xml:space="preserve">               Хойшлогдсон татварын хөрөнгө    /ТӨҮГ/</v>
      </c>
      <c r="F135" s="399">
        <f>+'2.CT1A'!C141</f>
        <v>0</v>
      </c>
      <c r="S135" s="233" t="s">
        <v>1241</v>
      </c>
      <c r="T135" s="233">
        <v>39403</v>
      </c>
      <c r="U135" s="233" t="s">
        <v>1259</v>
      </c>
      <c r="X135" s="233" t="s">
        <v>1566</v>
      </c>
      <c r="Y135" s="233" t="s">
        <v>1567</v>
      </c>
      <c r="Z135" s="233" t="s">
        <v>1568</v>
      </c>
    </row>
    <row r="136" spans="1:26">
      <c r="A136" s="233" t="s">
        <v>1241</v>
      </c>
      <c r="B136" s="233">
        <v>39404</v>
      </c>
      <c r="C136" s="233">
        <f>+'2.CT1A'!A142</f>
        <v>39404</v>
      </c>
      <c r="D136" s="233">
        <f si="6" t="shared"/>
        <v>0</v>
      </c>
      <c r="E136" s="233" t="str">
        <f>+'2.CT1A'!B142</f>
        <v xml:space="preserve">               Хөрөнгө оруулалтын зориулалттай үл хөдлөх хөрөнгө /ТӨҮГ/ </v>
      </c>
      <c r="F136" s="399">
        <f>+'2.CT1A'!C142</f>
        <v>0</v>
      </c>
      <c r="S136" s="233" t="s">
        <v>1241</v>
      </c>
      <c r="T136" s="233">
        <v>39404</v>
      </c>
      <c r="U136" s="233" t="s">
        <v>1259</v>
      </c>
      <c r="X136" s="233" t="s">
        <v>1566</v>
      </c>
      <c r="Y136" s="233" t="s">
        <v>1567</v>
      </c>
      <c r="Z136" s="233" t="s">
        <v>1568</v>
      </c>
    </row>
    <row r="137" spans="1:26">
      <c r="A137" s="233" t="s">
        <v>1241</v>
      </c>
      <c r="B137" s="233">
        <v>39405</v>
      </c>
      <c r="C137" s="233">
        <f>+'2.CT1A'!A143</f>
        <v>39405</v>
      </c>
      <c r="D137" s="233">
        <f si="6" t="shared"/>
        <v>0</v>
      </c>
      <c r="E137" s="233" t="str">
        <f>+'2.CT1A'!B143</f>
        <v xml:space="preserve">               Бусад эргэлтийн бус хөрөнгө   /ТӨҮГ/</v>
      </c>
      <c r="F137" s="399">
        <f>+'2.CT1A'!C143</f>
        <v>0</v>
      </c>
      <c r="S137" s="233" t="s">
        <v>1241</v>
      </c>
      <c r="T137" s="233">
        <v>39405</v>
      </c>
      <c r="U137" s="233" t="s">
        <v>1259</v>
      </c>
      <c r="X137" s="233" t="s">
        <v>1566</v>
      </c>
      <c r="Y137" s="233" t="s">
        <v>1567</v>
      </c>
      <c r="Z137" s="233" t="s">
        <v>1568</v>
      </c>
    </row>
    <row r="138" spans="1:26">
      <c r="A138" s="233" t="s">
        <v>1241</v>
      </c>
      <c r="B138" s="233">
        <v>3</v>
      </c>
      <c r="C138" s="233">
        <f>+'2.CT1A'!A144</f>
        <v>3</v>
      </c>
      <c r="D138" s="233">
        <f si="6" t="shared"/>
        <v>0</v>
      </c>
      <c r="E138" s="233" t="str">
        <f>+'2.CT1A'!B144</f>
        <v>НИЙТ ХӨРӨНГИЙН ДҮН III=I+II</v>
      </c>
      <c r="F138" s="399">
        <f>+'2.CT1A'!C144</f>
        <v>0</v>
      </c>
      <c r="S138" s="233" t="s">
        <v>1241</v>
      </c>
      <c r="T138" s="233">
        <v>3</v>
      </c>
      <c r="U138" s="233" t="s">
        <v>1269</v>
      </c>
      <c r="X138" s="233" t="s">
        <v>1566</v>
      </c>
      <c r="Y138" s="233" t="s">
        <v>1567</v>
      </c>
      <c r="Z138" s="233" t="s">
        <v>1568</v>
      </c>
    </row>
    <row r="139" spans="1:26">
      <c r="A139" s="233" t="s">
        <v>1241</v>
      </c>
      <c r="B139" s="233">
        <v>4</v>
      </c>
      <c r="C139" s="233">
        <f>+'2.CT1A'!A145</f>
        <v>4</v>
      </c>
      <c r="D139" s="233">
        <f si="6" t="shared"/>
        <v>0</v>
      </c>
      <c r="E139" s="233" t="str">
        <f>+'2.CT1A'!B145</f>
        <v>НИЙТ ӨР ТӨЛБӨР</v>
      </c>
      <c r="F139" s="399">
        <f>+'2.CT1A'!C145</f>
        <v>0</v>
      </c>
      <c r="S139" s="233" t="s">
        <v>1241</v>
      </c>
      <c r="T139" s="233">
        <v>4</v>
      </c>
      <c r="U139" s="233" t="s">
        <v>1549</v>
      </c>
      <c r="X139" s="233" t="s">
        <v>1566</v>
      </c>
      <c r="Y139" s="233" t="s">
        <v>1567</v>
      </c>
      <c r="Z139" s="233" t="s">
        <v>1568</v>
      </c>
    </row>
    <row r="140" spans="1:26">
      <c r="A140" s="233" t="s">
        <v>1241</v>
      </c>
      <c r="B140" s="233">
        <v>41</v>
      </c>
      <c r="C140" s="233">
        <f>+'2.CT1A'!A146</f>
        <v>41</v>
      </c>
      <c r="D140" s="233">
        <f si="6" t="shared"/>
        <v>0</v>
      </c>
      <c r="E140" s="233" t="str">
        <f>+'2.CT1A'!B146</f>
        <v xml:space="preserve">   БОГИНО ХУГАЦААТ ӨР ТӨЛБӨР</v>
      </c>
      <c r="F140" s="399">
        <f>+'2.CT1A'!C146</f>
        <v>0</v>
      </c>
      <c r="S140" s="233" t="s">
        <v>1241</v>
      </c>
      <c r="T140" s="233">
        <v>41</v>
      </c>
      <c r="U140" s="233" t="s">
        <v>1549</v>
      </c>
      <c r="X140" s="233" t="s">
        <v>1566</v>
      </c>
      <c r="Y140" s="233" t="s">
        <v>1567</v>
      </c>
      <c r="Z140" s="233" t="s">
        <v>1568</v>
      </c>
    </row>
    <row r="141" spans="1:26">
      <c r="A141" s="233" t="s">
        <v>1241</v>
      </c>
      <c r="B141" s="233">
        <v>411</v>
      </c>
      <c r="C141" s="233">
        <f>+'2.CT1A'!A147</f>
        <v>411</v>
      </c>
      <c r="D141" s="233">
        <f si="6" t="shared"/>
        <v>0</v>
      </c>
      <c r="E141" s="233" t="str">
        <f>+'2.CT1A'!B147</f>
        <v xml:space="preserve">      Богино хугацаат үнэт цаас</v>
      </c>
      <c r="F141" s="399">
        <f>+'2.CT1A'!C147</f>
        <v>0</v>
      </c>
      <c r="S141" s="233" t="s">
        <v>1241</v>
      </c>
      <c r="T141" s="233">
        <v>411</v>
      </c>
      <c r="U141" s="233" t="s">
        <v>1549</v>
      </c>
      <c r="X141" s="233" t="s">
        <v>1566</v>
      </c>
      <c r="Y141" s="233" t="s">
        <v>1567</v>
      </c>
      <c r="Z141" s="233" t="s">
        <v>1568</v>
      </c>
    </row>
    <row r="142" spans="1:26">
      <c r="A142" s="233" t="s">
        <v>1241</v>
      </c>
      <c r="B142" s="233">
        <v>4111</v>
      </c>
      <c r="C142" s="233">
        <f>+'2.CT1A'!A148</f>
        <v>4111</v>
      </c>
      <c r="D142" s="233">
        <f si="6" t="shared"/>
        <v>0</v>
      </c>
      <c r="E142" s="233" t="str">
        <f>+'2.CT1A'!B148</f>
        <v xml:space="preserve">         Төгрөг</v>
      </c>
      <c r="F142" s="399">
        <f>+'2.CT1A'!C148</f>
        <v>0</v>
      </c>
      <c r="S142" s="233" t="s">
        <v>1241</v>
      </c>
      <c r="T142" s="233">
        <v>4111</v>
      </c>
      <c r="U142" s="233" t="s">
        <v>1549</v>
      </c>
      <c r="X142" s="233" t="s">
        <v>1566</v>
      </c>
      <c r="Y142" s="233" t="s">
        <v>1567</v>
      </c>
      <c r="Z142" s="233" t="s">
        <v>1568</v>
      </c>
    </row>
    <row r="143" spans="1:26">
      <c r="A143" s="233" t="s">
        <v>1241</v>
      </c>
      <c r="B143" s="233">
        <v>41111</v>
      </c>
      <c r="C143" s="233">
        <f>+'2.CT1A'!A149</f>
        <v>41111</v>
      </c>
      <c r="D143" s="233">
        <f si="6" t="shared"/>
        <v>0</v>
      </c>
      <c r="E143" s="233" t="str">
        <f>+'2.CT1A'!B149</f>
        <v xml:space="preserve">               Бонд</v>
      </c>
      <c r="F143" s="399">
        <f>+'2.CT1A'!C149</f>
        <v>0</v>
      </c>
      <c r="S143" s="233" t="s">
        <v>1241</v>
      </c>
      <c r="T143" s="233">
        <v>41111</v>
      </c>
      <c r="U143" s="233" t="s">
        <v>1549</v>
      </c>
      <c r="X143" s="233" t="s">
        <v>1566</v>
      </c>
      <c r="Y143" s="233" t="s">
        <v>1567</v>
      </c>
      <c r="Z143" s="233" t="s">
        <v>1568</v>
      </c>
    </row>
    <row r="144" spans="1:26">
      <c r="A144" s="233" t="s">
        <v>1241</v>
      </c>
      <c r="B144" s="233">
        <v>41112</v>
      </c>
      <c r="C144" s="233">
        <f>+'2.CT1A'!A150</f>
        <v>41112</v>
      </c>
      <c r="D144" s="233">
        <f si="6" t="shared"/>
        <v>0</v>
      </c>
      <c r="E144" s="233" t="str">
        <f>+'2.CT1A'!B150</f>
        <v xml:space="preserve">               Бусад үнэт цаас</v>
      </c>
      <c r="F144" s="399">
        <f>+'2.CT1A'!C150</f>
        <v>0</v>
      </c>
      <c r="S144" s="233" t="s">
        <v>1241</v>
      </c>
      <c r="T144" s="233">
        <v>41112</v>
      </c>
      <c r="U144" s="233" t="s">
        <v>1549</v>
      </c>
      <c r="X144" s="233" t="s">
        <v>1566</v>
      </c>
      <c r="Y144" s="233" t="s">
        <v>1567</v>
      </c>
      <c r="Z144" s="233" t="s">
        <v>1568</v>
      </c>
    </row>
    <row r="145" spans="1:26">
      <c r="A145" s="233" t="s">
        <v>1241</v>
      </c>
      <c r="B145" s="233">
        <v>41113</v>
      </c>
      <c r="C145" s="233">
        <f>+'2.CT1A'!A151</f>
        <v>41113</v>
      </c>
      <c r="D145" s="233">
        <f si="6" t="shared"/>
        <v>0</v>
      </c>
      <c r="E145" s="233" t="str">
        <f>+'2.CT1A'!B151</f>
        <v xml:space="preserve">               Бондын хөнгөлөлт</v>
      </c>
      <c r="F145" s="399">
        <f>+'2.CT1A'!C151</f>
        <v>0</v>
      </c>
      <c r="S145" s="233" t="s">
        <v>1241</v>
      </c>
      <c r="T145" s="233">
        <v>41113</v>
      </c>
      <c r="U145" s="233" t="s">
        <v>1549</v>
      </c>
      <c r="X145" s="233" t="s">
        <v>1566</v>
      </c>
      <c r="Y145" s="233" t="s">
        <v>1567</v>
      </c>
      <c r="Z145" s="233" t="s">
        <v>1568</v>
      </c>
    </row>
    <row r="146" spans="1:26">
      <c r="A146" s="233" t="s">
        <v>1241</v>
      </c>
      <c r="B146" s="233">
        <v>4112</v>
      </c>
      <c r="C146" s="233">
        <f>+'2.CT1A'!A152</f>
        <v>4112</v>
      </c>
      <c r="D146" s="233">
        <f si="6" t="shared"/>
        <v>0</v>
      </c>
      <c r="E146" s="233" t="str">
        <f>+'2.CT1A'!B152</f>
        <v xml:space="preserve">         Гадаад валют</v>
      </c>
      <c r="F146" s="399">
        <f>+'2.CT1A'!C152</f>
        <v>0</v>
      </c>
      <c r="S146" s="233" t="s">
        <v>1241</v>
      </c>
      <c r="T146" s="233">
        <v>4112</v>
      </c>
      <c r="U146" s="233" t="s">
        <v>1549</v>
      </c>
      <c r="X146" s="233" t="s">
        <v>1566</v>
      </c>
      <c r="Y146" s="233" t="s">
        <v>1567</v>
      </c>
      <c r="Z146" s="233" t="s">
        <v>1568</v>
      </c>
    </row>
    <row r="147" spans="1:26">
      <c r="A147" s="233" t="s">
        <v>1241</v>
      </c>
      <c r="B147" s="233">
        <v>41121</v>
      </c>
      <c r="C147" s="233">
        <f>+'2.CT1A'!A153</f>
        <v>41121</v>
      </c>
      <c r="D147" s="233">
        <f si="6" t="shared"/>
        <v>0</v>
      </c>
      <c r="E147" s="233" t="str">
        <f>+'2.CT1A'!B153</f>
        <v xml:space="preserve">               Бонд</v>
      </c>
      <c r="F147" s="399">
        <f>+'2.CT1A'!C153</f>
        <v>0</v>
      </c>
      <c r="S147" s="233" t="s">
        <v>1241</v>
      </c>
      <c r="T147" s="233">
        <v>41121</v>
      </c>
      <c r="U147" s="233" t="s">
        <v>1549</v>
      </c>
      <c r="X147" s="233" t="s">
        <v>1566</v>
      </c>
      <c r="Y147" s="233" t="s">
        <v>1567</v>
      </c>
      <c r="Z147" s="233" t="s">
        <v>1568</v>
      </c>
    </row>
    <row r="148" spans="1:26">
      <c r="A148" s="233" t="s">
        <v>1241</v>
      </c>
      <c r="B148" s="233">
        <v>41122</v>
      </c>
      <c r="C148" s="233">
        <f>+'2.CT1A'!A154</f>
        <v>41122</v>
      </c>
      <c r="D148" s="233">
        <f si="6" t="shared"/>
        <v>0</v>
      </c>
      <c r="E148" s="233" t="str">
        <f>+'2.CT1A'!B154</f>
        <v xml:space="preserve">               Бусад үнэт цаас</v>
      </c>
      <c r="F148" s="399">
        <f>+'2.CT1A'!C154</f>
        <v>0</v>
      </c>
      <c r="S148" s="233" t="s">
        <v>1241</v>
      </c>
      <c r="T148" s="233">
        <v>41122</v>
      </c>
      <c r="U148" s="233" t="s">
        <v>1549</v>
      </c>
      <c r="X148" s="233" t="s">
        <v>1566</v>
      </c>
      <c r="Y148" s="233" t="s">
        <v>1567</v>
      </c>
      <c r="Z148" s="233" t="s">
        <v>1568</v>
      </c>
    </row>
    <row r="149" spans="1:26">
      <c r="A149" s="233" t="s">
        <v>1241</v>
      </c>
      <c r="B149" s="233">
        <v>41123</v>
      </c>
      <c r="C149" s="233">
        <f>+'2.CT1A'!A155</f>
        <v>41123</v>
      </c>
      <c r="D149" s="233">
        <f si="6" t="shared"/>
        <v>0</v>
      </c>
      <c r="E149" s="233" t="str">
        <f>+'2.CT1A'!B155</f>
        <v xml:space="preserve">               Бондын хөнгөлөлт</v>
      </c>
      <c r="F149" s="399">
        <f>+'2.CT1A'!C155</f>
        <v>0</v>
      </c>
      <c r="S149" s="233" t="s">
        <v>1241</v>
      </c>
      <c r="T149" s="233">
        <v>41123</v>
      </c>
      <c r="U149" s="233" t="s">
        <v>1549</v>
      </c>
      <c r="X149" s="233" t="s">
        <v>1566</v>
      </c>
      <c r="Y149" s="233" t="s">
        <v>1567</v>
      </c>
      <c r="Z149" s="233" t="s">
        <v>1568</v>
      </c>
    </row>
    <row r="150" spans="1:26">
      <c r="A150" s="233" t="s">
        <v>1241</v>
      </c>
      <c r="B150" s="233">
        <v>412</v>
      </c>
      <c r="C150" s="233">
        <f>+'2.CT1A'!A156</f>
        <v>412</v>
      </c>
      <c r="D150" s="233">
        <f si="6" t="shared"/>
        <v>0</v>
      </c>
      <c r="E150" s="233" t="str">
        <f>+'2.CT1A'!B156</f>
        <v xml:space="preserve">      Богино хугацаат зээлийн өглөг</v>
      </c>
      <c r="F150" s="399">
        <f>+'2.CT1A'!C156</f>
        <v>0</v>
      </c>
      <c r="S150" s="233" t="s">
        <v>1241</v>
      </c>
      <c r="T150" s="233">
        <v>412</v>
      </c>
      <c r="U150" s="233" t="s">
        <v>1549</v>
      </c>
      <c r="X150" s="233" t="s">
        <v>1566</v>
      </c>
      <c r="Y150" s="233" t="s">
        <v>1567</v>
      </c>
      <c r="Z150" s="233" t="s">
        <v>1568</v>
      </c>
    </row>
    <row r="151" spans="1:26">
      <c r="A151" s="233" t="s">
        <v>1241</v>
      </c>
      <c r="B151" s="233">
        <v>4121</v>
      </c>
      <c r="C151" s="233">
        <f>+'2.CT1A'!A157</f>
        <v>4121</v>
      </c>
      <c r="D151" s="233">
        <f si="6" t="shared"/>
        <v>0</v>
      </c>
      <c r="E151" s="233" t="str">
        <f>+'2.CT1A'!B157</f>
        <v xml:space="preserve">         Төгрөг</v>
      </c>
      <c r="F151" s="399">
        <f>+'2.CT1A'!C157</f>
        <v>0</v>
      </c>
      <c r="S151" s="233" t="s">
        <v>1241</v>
      </c>
      <c r="T151" s="233">
        <v>4121</v>
      </c>
      <c r="U151" s="233" t="s">
        <v>1549</v>
      </c>
      <c r="X151" s="233" t="s">
        <v>1566</v>
      </c>
      <c r="Y151" s="233" t="s">
        <v>1567</v>
      </c>
      <c r="Z151" s="233" t="s">
        <v>1568</v>
      </c>
    </row>
    <row r="152" spans="1:26">
      <c r="A152" s="233" t="s">
        <v>1241</v>
      </c>
      <c r="B152" s="233">
        <v>41211</v>
      </c>
      <c r="C152" s="233">
        <f>+'2.CT1A'!A158</f>
        <v>41211</v>
      </c>
      <c r="D152" s="233">
        <f si="6" t="shared"/>
        <v>0</v>
      </c>
      <c r="E152" s="233" t="str">
        <f>+'2.CT1A'!B158</f>
        <v xml:space="preserve">               Засгийн газрын байгууллага, бусад шатны төсөв</v>
      </c>
      <c r="F152" s="399">
        <f>+'2.CT1A'!C158</f>
        <v>0</v>
      </c>
      <c r="S152" s="233" t="s">
        <v>1241</v>
      </c>
      <c r="T152" s="233">
        <v>41211</v>
      </c>
      <c r="U152" s="233" t="s">
        <v>1549</v>
      </c>
      <c r="X152" s="233" t="s">
        <v>1566</v>
      </c>
      <c r="Y152" s="233" t="s">
        <v>1567</v>
      </c>
      <c r="Z152" s="233" t="s">
        <v>1568</v>
      </c>
    </row>
    <row r="153" spans="1:26">
      <c r="A153" s="233" t="s">
        <v>1241</v>
      </c>
      <c r="B153" s="233">
        <v>41212</v>
      </c>
      <c r="C153" s="233">
        <f>+'2.CT1A'!A159</f>
        <v>41212</v>
      </c>
      <c r="D153" s="233">
        <f si="6" t="shared"/>
        <v>0</v>
      </c>
      <c r="E153" s="233" t="str">
        <f>+'2.CT1A'!B159</f>
        <v xml:space="preserve">               Хувь хүмүүст олгосон зээл</v>
      </c>
      <c r="F153" s="399">
        <f>+'2.CT1A'!C159</f>
        <v>0</v>
      </c>
      <c r="S153" s="233" t="s">
        <v>1241</v>
      </c>
      <c r="T153" s="233">
        <v>41212</v>
      </c>
      <c r="U153" s="233" t="s">
        <v>1549</v>
      </c>
      <c r="X153" s="233" t="s">
        <v>1566</v>
      </c>
      <c r="Y153" s="233" t="s">
        <v>1567</v>
      </c>
      <c r="Z153" s="233" t="s">
        <v>1568</v>
      </c>
    </row>
    <row r="154" spans="1:26">
      <c r="A154" s="233" t="s">
        <v>1241</v>
      </c>
      <c r="B154" s="233">
        <v>41213</v>
      </c>
      <c r="C154" s="233">
        <f>+'2.CT1A'!A160</f>
        <v>41213</v>
      </c>
      <c r="D154" s="233">
        <f si="6" t="shared"/>
        <v>0</v>
      </c>
      <c r="E154" s="233" t="str">
        <f>+'2.CT1A'!B160</f>
        <v xml:space="preserve">               Сургалтын төрийн сангийн зээлийн өглөг</v>
      </c>
      <c r="F154" s="399">
        <f>+'2.CT1A'!C160</f>
        <v>0</v>
      </c>
      <c r="S154" s="233" t="s">
        <v>1241</v>
      </c>
      <c r="T154" s="233">
        <v>41213</v>
      </c>
      <c r="U154" s="233" t="s">
        <v>1549</v>
      </c>
      <c r="X154" s="233" t="s">
        <v>1566</v>
      </c>
      <c r="Y154" s="233" t="s">
        <v>1567</v>
      </c>
      <c r="Z154" s="233" t="s">
        <v>1568</v>
      </c>
    </row>
    <row r="155" spans="1:26">
      <c r="A155" s="233" t="s">
        <v>1241</v>
      </c>
      <c r="B155" s="233">
        <v>41214</v>
      </c>
      <c r="C155" s="233">
        <f>+'2.CT1A'!A161</f>
        <v>41214</v>
      </c>
      <c r="D155" s="233">
        <f si="6" t="shared"/>
        <v>0</v>
      </c>
      <c r="E155" s="233" t="str">
        <f>+'2.CT1A'!B161</f>
        <v xml:space="preserve">               Төрийн өмчит аж ахуйн нэгжүүдийн зээл</v>
      </c>
      <c r="F155" s="399">
        <f>+'2.CT1A'!C161</f>
        <v>0</v>
      </c>
      <c r="S155" s="233" t="s">
        <v>1241</v>
      </c>
      <c r="T155" s="233">
        <v>41214</v>
      </c>
      <c r="U155" s="233" t="s">
        <v>1549</v>
      </c>
      <c r="X155" s="233" t="s">
        <v>1566</v>
      </c>
      <c r="Y155" s="233" t="s">
        <v>1567</v>
      </c>
      <c r="Z155" s="233" t="s">
        <v>1568</v>
      </c>
    </row>
    <row r="156" spans="1:26">
      <c r="A156" s="233" t="s">
        <v>1241</v>
      </c>
      <c r="B156" s="233">
        <v>41215</v>
      </c>
      <c r="C156" s="233">
        <f>+'2.CT1A'!A162</f>
        <v>41215</v>
      </c>
      <c r="D156" s="233">
        <f si="6" t="shared"/>
        <v>0</v>
      </c>
      <c r="E156" s="233" t="str">
        <f>+'2.CT1A'!B162</f>
        <v xml:space="preserve">               Монгол банк</v>
      </c>
      <c r="F156" s="399">
        <f>+'2.CT1A'!C162</f>
        <v>0</v>
      </c>
      <c r="S156" s="233" t="s">
        <v>1241</v>
      </c>
      <c r="T156" s="233">
        <v>41215</v>
      </c>
      <c r="U156" s="233" t="s">
        <v>1549</v>
      </c>
      <c r="X156" s="233" t="s">
        <v>1566</v>
      </c>
      <c r="Y156" s="233" t="s">
        <v>1567</v>
      </c>
      <c r="Z156" s="233" t="s">
        <v>1568</v>
      </c>
    </row>
    <row r="157" spans="1:26">
      <c r="A157" s="233" t="s">
        <v>1241</v>
      </c>
      <c r="B157" s="233">
        <v>41216</v>
      </c>
      <c r="C157" s="233">
        <f>+'2.CT1A'!A163</f>
        <v>41216</v>
      </c>
      <c r="D157" s="233">
        <f si="6" t="shared"/>
        <v>0</v>
      </c>
      <c r="E157" s="233" t="str">
        <f>+'2.CT1A'!B163</f>
        <v xml:space="preserve">               Арилжааны банк</v>
      </c>
      <c r="F157" s="399">
        <f>+'2.CT1A'!C163</f>
        <v>0</v>
      </c>
      <c r="S157" s="233" t="s">
        <v>1241</v>
      </c>
      <c r="T157" s="233">
        <v>41216</v>
      </c>
      <c r="U157" s="233" t="s">
        <v>1549</v>
      </c>
      <c r="X157" s="233" t="s">
        <v>1566</v>
      </c>
      <c r="Y157" s="233" t="s">
        <v>1567</v>
      </c>
      <c r="Z157" s="233" t="s">
        <v>1568</v>
      </c>
    </row>
    <row r="158" spans="1:26">
      <c r="A158" s="233" t="s">
        <v>1241</v>
      </c>
      <c r="B158" s="233">
        <v>41217</v>
      </c>
      <c r="C158" s="233">
        <f>+'2.CT1A'!A164</f>
        <v>41217</v>
      </c>
      <c r="D158" s="233">
        <f si="6" t="shared"/>
        <v>0</v>
      </c>
      <c r="E158" s="233" t="str">
        <f>+'2.CT1A'!B164</f>
        <v xml:space="preserve">               Санхүүгийн бусад байгууллага</v>
      </c>
      <c r="F158" s="399">
        <f>+'2.CT1A'!C164</f>
        <v>0</v>
      </c>
      <c r="S158" s="233" t="s">
        <v>1241</v>
      </c>
      <c r="T158" s="233">
        <v>41217</v>
      </c>
      <c r="U158" s="233" t="s">
        <v>1549</v>
      </c>
      <c r="X158" s="233" t="s">
        <v>1566</v>
      </c>
      <c r="Y158" s="233" t="s">
        <v>1567</v>
      </c>
      <c r="Z158" s="233" t="s">
        <v>1568</v>
      </c>
    </row>
    <row r="159" spans="1:26">
      <c r="A159" s="233" t="s">
        <v>1241</v>
      </c>
      <c r="B159" s="233">
        <v>4122</v>
      </c>
      <c r="C159" s="233">
        <f>+'2.CT1A'!A165</f>
        <v>4122</v>
      </c>
      <c r="D159" s="233">
        <f si="6" t="shared"/>
        <v>0</v>
      </c>
      <c r="E159" s="233" t="str">
        <f>+'2.CT1A'!B165</f>
        <v xml:space="preserve">         Гадаад валют</v>
      </c>
      <c r="F159" s="399">
        <f>+'2.CT1A'!C165</f>
        <v>0</v>
      </c>
      <c r="S159" s="233" t="s">
        <v>1241</v>
      </c>
      <c r="T159" s="233">
        <v>4122</v>
      </c>
      <c r="U159" s="233" t="s">
        <v>1549</v>
      </c>
      <c r="X159" s="233" t="s">
        <v>1566</v>
      </c>
      <c r="Y159" s="233" t="s">
        <v>1567</v>
      </c>
      <c r="Z159" s="233" t="s">
        <v>1568</v>
      </c>
    </row>
    <row r="160" spans="1:26">
      <c r="A160" s="233" t="s">
        <v>1241</v>
      </c>
      <c r="B160" s="233">
        <v>41221</v>
      </c>
      <c r="C160" s="233">
        <f>+'2.CT1A'!A166</f>
        <v>41221</v>
      </c>
      <c r="D160" s="233">
        <f si="6" t="shared"/>
        <v>0</v>
      </c>
      <c r="E160" s="233" t="str">
        <f>+'2.CT1A'!B166</f>
        <v xml:space="preserve">               Гадаадын Засгийн газар</v>
      </c>
      <c r="F160" s="399">
        <f>+'2.CT1A'!C166</f>
        <v>0</v>
      </c>
      <c r="S160" s="233" t="s">
        <v>1241</v>
      </c>
      <c r="T160" s="233">
        <v>41221</v>
      </c>
      <c r="U160" s="233" t="s">
        <v>1549</v>
      </c>
      <c r="X160" s="233" t="s">
        <v>1566</v>
      </c>
      <c r="Y160" s="233" t="s">
        <v>1567</v>
      </c>
      <c r="Z160" s="233" t="s">
        <v>1568</v>
      </c>
    </row>
    <row r="161" spans="1:26">
      <c r="A161" s="233" t="s">
        <v>1241</v>
      </c>
      <c r="B161" s="233">
        <v>41222</v>
      </c>
      <c r="C161" s="233">
        <f>+'2.CT1A'!A167</f>
        <v>41222</v>
      </c>
      <c r="D161" s="233">
        <f si="6" t="shared"/>
        <v>0</v>
      </c>
      <c r="E161" s="233" t="str">
        <f>+'2.CT1A'!B167</f>
        <v xml:space="preserve">               Олон улсын байгууллага</v>
      </c>
      <c r="F161" s="399">
        <f>+'2.CT1A'!C167</f>
        <v>0</v>
      </c>
      <c r="S161" s="233" t="s">
        <v>1241</v>
      </c>
      <c r="T161" s="233">
        <v>41222</v>
      </c>
      <c r="U161" s="233" t="s">
        <v>1549</v>
      </c>
      <c r="X161" s="233" t="s">
        <v>1566</v>
      </c>
      <c r="Y161" s="233" t="s">
        <v>1567</v>
      </c>
      <c r="Z161" s="233" t="s">
        <v>1568</v>
      </c>
    </row>
    <row r="162" spans="1:26">
      <c r="A162" s="233" t="s">
        <v>1241</v>
      </c>
      <c r="B162" s="233">
        <v>41223</v>
      </c>
      <c r="C162" s="233">
        <f>+'2.CT1A'!A168</f>
        <v>41223</v>
      </c>
      <c r="D162" s="233">
        <f si="6" t="shared"/>
        <v>0</v>
      </c>
      <c r="E162" s="233" t="str">
        <f>+'2.CT1A'!B168</f>
        <v xml:space="preserve">               Санхүүгийн зээл</v>
      </c>
      <c r="F162" s="399">
        <f>+'2.CT1A'!C168</f>
        <v>0</v>
      </c>
      <c r="S162" s="233" t="s">
        <v>1241</v>
      </c>
      <c r="T162" s="233">
        <v>41223</v>
      </c>
      <c r="U162" s="233" t="s">
        <v>1549</v>
      </c>
      <c r="X162" s="233" t="s">
        <v>1566</v>
      </c>
      <c r="Y162" s="233" t="s">
        <v>1567</v>
      </c>
      <c r="Z162" s="233" t="s">
        <v>1568</v>
      </c>
    </row>
    <row r="163" spans="1:26">
      <c r="A163" s="233" t="s">
        <v>1241</v>
      </c>
      <c r="B163" s="233">
        <v>41224</v>
      </c>
      <c r="C163" s="233">
        <f>+'2.CT1A'!A169</f>
        <v>41224</v>
      </c>
      <c r="D163" s="233">
        <f si="6" t="shared"/>
        <v>0</v>
      </c>
      <c r="E163" s="233" t="str">
        <f>+'2.CT1A'!B169</f>
        <v xml:space="preserve">               Төслийн зээл</v>
      </c>
      <c r="F163" s="399">
        <f>+'2.CT1A'!C169</f>
        <v>0</v>
      </c>
      <c r="S163" s="233" t="s">
        <v>1241</v>
      </c>
      <c r="T163" s="233">
        <v>41224</v>
      </c>
      <c r="U163" s="233" t="s">
        <v>1549</v>
      </c>
      <c r="X163" s="233" t="s">
        <v>1566</v>
      </c>
      <c r="Y163" s="233" t="s">
        <v>1567</v>
      </c>
      <c r="Z163" s="233" t="s">
        <v>1568</v>
      </c>
    </row>
    <row r="164" spans="1:26">
      <c r="A164" s="233" t="s">
        <v>1241</v>
      </c>
      <c r="B164" s="233">
        <v>41225</v>
      </c>
      <c r="C164" s="233">
        <f>+'2.CT1A'!A170</f>
        <v>41225</v>
      </c>
      <c r="D164" s="233">
        <f si="6" t="shared"/>
        <v>0</v>
      </c>
      <c r="E164" s="233" t="str">
        <f>+'2.CT1A'!B170</f>
        <v xml:space="preserve">               Бусад гадаад эх үүсвэрээс</v>
      </c>
      <c r="F164" s="399">
        <f>+'2.CT1A'!C170</f>
        <v>0</v>
      </c>
      <c r="S164" s="233" t="s">
        <v>1241</v>
      </c>
      <c r="T164" s="233">
        <v>41225</v>
      </c>
      <c r="U164" s="233" t="s">
        <v>1549</v>
      </c>
      <c r="X164" s="233" t="s">
        <v>1566</v>
      </c>
      <c r="Y164" s="233" t="s">
        <v>1567</v>
      </c>
      <c r="Z164" s="233" t="s">
        <v>1568</v>
      </c>
    </row>
    <row r="165" spans="1:26">
      <c r="A165" s="233" t="s">
        <v>1241</v>
      </c>
      <c r="B165" s="233">
        <v>413</v>
      </c>
      <c r="C165" s="233">
        <f>+'2.CT1A'!A171</f>
        <v>413</v>
      </c>
      <c r="D165" s="233">
        <f si="6" t="shared"/>
        <v>0</v>
      </c>
      <c r="E165" s="233" t="str">
        <f>+'2.CT1A'!B171</f>
        <v xml:space="preserve">      Өглөг</v>
      </c>
      <c r="F165" s="399">
        <f>+'2.CT1A'!C171</f>
        <v>0</v>
      </c>
      <c r="S165" s="233" t="s">
        <v>1241</v>
      </c>
      <c r="T165" s="233">
        <v>413</v>
      </c>
      <c r="U165" s="233" t="s">
        <v>1549</v>
      </c>
      <c r="X165" s="233" t="s">
        <v>1566</v>
      </c>
      <c r="Y165" s="233" t="s">
        <v>1567</v>
      </c>
      <c r="Z165" s="233" t="s">
        <v>1568</v>
      </c>
    </row>
    <row r="166" spans="1:26">
      <c r="A166" s="233" t="s">
        <v>1241</v>
      </c>
      <c r="B166" s="233">
        <v>41310</v>
      </c>
      <c r="C166" s="233">
        <f>+'2.CT1A'!A172</f>
        <v>41310</v>
      </c>
      <c r="D166" s="233">
        <f si="6" t="shared"/>
        <v>0</v>
      </c>
      <c r="E166" s="233" t="str">
        <f>+'2.CT1A'!B172</f>
        <v xml:space="preserve">           Ажилчидтай холбогдсон өглөг</v>
      </c>
      <c r="F166" s="399">
        <f>+'2.CT1A'!C172</f>
        <v>0</v>
      </c>
      <c r="S166" s="233" t="s">
        <v>1241</v>
      </c>
      <c r="T166" s="233">
        <v>41310</v>
      </c>
      <c r="U166" s="233" t="s">
        <v>1549</v>
      </c>
      <c r="X166" s="233" t="s">
        <v>1566</v>
      </c>
      <c r="Y166" s="233" t="s">
        <v>1567</v>
      </c>
      <c r="Z166" s="233" t="s">
        <v>1568</v>
      </c>
    </row>
    <row r="167" spans="1:26">
      <c r="A167" s="233" t="s">
        <v>1241</v>
      </c>
      <c r="B167" s="233">
        <v>41320</v>
      </c>
      <c r="C167" s="233">
        <f>+'2.CT1A'!A173</f>
        <v>41320</v>
      </c>
      <c r="D167" s="233">
        <f si="6" t="shared"/>
        <v>0</v>
      </c>
      <c r="E167" s="233" t="str">
        <f>+'2.CT1A'!B173</f>
        <v xml:space="preserve">           Бараа үйлчилгээний зардлын өглөг</v>
      </c>
      <c r="F167" s="399">
        <f>+'2.CT1A'!C173</f>
        <v>0</v>
      </c>
      <c r="S167" s="233" t="s">
        <v>1241</v>
      </c>
      <c r="T167" s="233">
        <v>41320</v>
      </c>
      <c r="U167" s="233" t="s">
        <v>1549</v>
      </c>
      <c r="X167" s="233" t="s">
        <v>1566</v>
      </c>
      <c r="Y167" s="233" t="s">
        <v>1567</v>
      </c>
      <c r="Z167" s="233" t="s">
        <v>1568</v>
      </c>
    </row>
    <row r="168" spans="1:26">
      <c r="A168" s="233" t="s">
        <v>1241</v>
      </c>
      <c r="B168" s="233">
        <v>41330</v>
      </c>
      <c r="C168" s="233">
        <f>+'2.CT1A'!A174</f>
        <v>41330</v>
      </c>
      <c r="D168" s="233">
        <f si="6" t="shared"/>
        <v>0</v>
      </c>
      <c r="E168" s="233" t="str">
        <f>+'2.CT1A'!B174</f>
        <v xml:space="preserve">           Татаас, санхүүжилт, шилжүүлгийн өглөг</v>
      </c>
      <c r="F168" s="399">
        <f>+'2.CT1A'!C174</f>
        <v>0</v>
      </c>
      <c r="S168" s="233" t="s">
        <v>1241</v>
      </c>
      <c r="T168" s="233">
        <v>41330</v>
      </c>
      <c r="U168" s="233" t="s">
        <v>1549</v>
      </c>
      <c r="X168" s="233" t="s">
        <v>1566</v>
      </c>
      <c r="Y168" s="233" t="s">
        <v>1567</v>
      </c>
      <c r="Z168" s="233" t="s">
        <v>1568</v>
      </c>
    </row>
    <row r="169" spans="1:26">
      <c r="A169" s="233" t="s">
        <v>1241</v>
      </c>
      <c r="B169" s="233">
        <v>41340</v>
      </c>
      <c r="C169" s="233">
        <f>+'2.CT1A'!A175</f>
        <v>41340</v>
      </c>
      <c r="D169" s="233">
        <f si="6" t="shared"/>
        <v>0</v>
      </c>
      <c r="E169" s="233" t="str">
        <f>+'2.CT1A'!B175</f>
        <v xml:space="preserve">           Хөрөнгө бэлтгэхтэй холбогдсон өглөг</v>
      </c>
      <c r="F169" s="399">
        <f>+'2.CT1A'!C175</f>
        <v>0</v>
      </c>
      <c r="S169" s="233" t="s">
        <v>1241</v>
      </c>
      <c r="T169" s="233">
        <v>41340</v>
      </c>
      <c r="U169" s="233" t="s">
        <v>1549</v>
      </c>
      <c r="X169" s="233" t="s">
        <v>1566</v>
      </c>
      <c r="Y169" s="233" t="s">
        <v>1567</v>
      </c>
      <c r="Z169" s="233" t="s">
        <v>1568</v>
      </c>
    </row>
    <row r="170" spans="1:26">
      <c r="A170" s="233" t="s">
        <v>1241</v>
      </c>
      <c r="B170" s="233">
        <v>41350</v>
      </c>
      <c r="C170" s="233">
        <f>+'2.CT1A'!A176</f>
        <v>41350</v>
      </c>
      <c r="D170" s="233">
        <f si="6" t="shared"/>
        <v>0</v>
      </c>
      <c r="E170" s="233" t="str">
        <f>+'2.CT1A'!B176</f>
        <v xml:space="preserve">           Зээлийн хүүгийн өглөг</v>
      </c>
      <c r="F170" s="399">
        <f>+'2.CT1A'!C176</f>
        <v>0</v>
      </c>
      <c r="S170" s="233" t="s">
        <v>1241</v>
      </c>
      <c r="T170" s="233">
        <v>41350</v>
      </c>
      <c r="U170" s="233" t="s">
        <v>1549</v>
      </c>
      <c r="X170" s="233" t="s">
        <v>1566</v>
      </c>
      <c r="Y170" s="233" t="s">
        <v>1567</v>
      </c>
      <c r="Z170" s="233" t="s">
        <v>1568</v>
      </c>
    </row>
    <row r="171" spans="1:26">
      <c r="A171" s="233" t="s">
        <v>1241</v>
      </c>
      <c r="B171" s="233">
        <v>4136</v>
      </c>
      <c r="C171" s="233">
        <f>+'2.CT1A'!A177</f>
        <v>4136</v>
      </c>
      <c r="D171" s="233">
        <f si="6" t="shared"/>
        <v>0</v>
      </c>
      <c r="E171" s="233" t="str">
        <f>+'2.CT1A'!B177</f>
        <v xml:space="preserve">           Бусад өглөг</v>
      </c>
      <c r="F171" s="399">
        <f>+'2.CT1A'!C177</f>
        <v>0</v>
      </c>
      <c r="S171" s="233" t="s">
        <v>1241</v>
      </c>
      <c r="T171" s="233">
        <v>4136</v>
      </c>
      <c r="U171" s="233" t="s">
        <v>1549</v>
      </c>
      <c r="X171" s="233" t="s">
        <v>1566</v>
      </c>
      <c r="Y171" s="233" t="s">
        <v>1567</v>
      </c>
      <c r="Z171" s="233" t="s">
        <v>1568</v>
      </c>
    </row>
    <row r="172" spans="1:26">
      <c r="A172" s="233" t="s">
        <v>1241</v>
      </c>
      <c r="B172" s="233">
        <v>41361</v>
      </c>
      <c r="C172" s="233">
        <f>+'2.CT1A'!A178</f>
        <v>41361</v>
      </c>
      <c r="D172" s="233">
        <f si="6" t="shared"/>
        <v>0</v>
      </c>
      <c r="E172" s="233" t="str">
        <f>+'2.CT1A'!B178</f>
        <v xml:space="preserve">               Байгууллагад төлөх өглөг</v>
      </c>
      <c r="F172" s="399">
        <f>+'2.CT1A'!C178</f>
        <v>0</v>
      </c>
      <c r="S172" s="233" t="s">
        <v>1241</v>
      </c>
      <c r="T172" s="233">
        <v>41361</v>
      </c>
      <c r="U172" s="233" t="s">
        <v>1549</v>
      </c>
      <c r="X172" s="233" t="s">
        <v>1566</v>
      </c>
      <c r="Y172" s="233" t="s">
        <v>1567</v>
      </c>
      <c r="Z172" s="233" t="s">
        <v>1568</v>
      </c>
    </row>
    <row r="173" spans="1:26">
      <c r="A173" s="233" t="s">
        <v>1241</v>
      </c>
      <c r="B173" s="233">
        <v>41362</v>
      </c>
      <c r="C173" s="233">
        <f>+'2.CT1A'!A179</f>
        <v>41362</v>
      </c>
      <c r="D173" s="233">
        <f si="6" t="shared"/>
        <v>0</v>
      </c>
      <c r="E173" s="233" t="str">
        <f>+'2.CT1A'!B179</f>
        <v xml:space="preserve">               Хувь хүмүүст төлөх өглөг</v>
      </c>
      <c r="F173" s="399">
        <f>+'2.CT1A'!C179</f>
        <v>0</v>
      </c>
      <c r="S173" s="233" t="s">
        <v>1241</v>
      </c>
      <c r="T173" s="233">
        <v>41362</v>
      </c>
      <c r="U173" s="233" t="s">
        <v>1549</v>
      </c>
      <c r="X173" s="233" t="s">
        <v>1566</v>
      </c>
      <c r="Y173" s="233" t="s">
        <v>1567</v>
      </c>
      <c r="Z173" s="233" t="s">
        <v>1568</v>
      </c>
    </row>
    <row r="174" spans="1:26">
      <c r="A174" s="233" t="s">
        <v>1241</v>
      </c>
      <c r="B174" s="233">
        <v>41363</v>
      </c>
      <c r="C174" s="233">
        <f>+'2.CT1A'!A180</f>
        <v>41363</v>
      </c>
      <c r="D174" s="233">
        <f si="6" t="shared"/>
        <v>0</v>
      </c>
      <c r="E174" s="233" t="str">
        <f>+'2.CT1A'!B180</f>
        <v xml:space="preserve">               Татварын өглөг  /ТӨҮГ/</v>
      </c>
      <c r="F174" s="399">
        <f>+'2.CT1A'!C180</f>
        <v>0</v>
      </c>
      <c r="S174" s="233" t="s">
        <v>1241</v>
      </c>
      <c r="T174" s="233">
        <v>41363</v>
      </c>
      <c r="U174" s="233" t="s">
        <v>1549</v>
      </c>
      <c r="X174" s="233" t="s">
        <v>1566</v>
      </c>
      <c r="Y174" s="233" t="s">
        <v>1567</v>
      </c>
      <c r="Z174" s="233" t="s">
        <v>1568</v>
      </c>
    </row>
    <row r="175" spans="1:26">
      <c r="A175" s="233" t="s">
        <v>1241</v>
      </c>
      <c r="B175" s="233">
        <v>41364</v>
      </c>
      <c r="C175" s="233">
        <f>+'2.CT1A'!A181</f>
        <v>41364</v>
      </c>
      <c r="D175" s="233">
        <f si="6" t="shared"/>
        <v>0</v>
      </c>
      <c r="E175" s="233" t="str">
        <f>+'2.CT1A'!B181</f>
        <v xml:space="preserve">               НДШ - ийн  өглөг   /ТӨҮГ/</v>
      </c>
      <c r="F175" s="399">
        <f>+'2.CT1A'!C181</f>
        <v>0</v>
      </c>
      <c r="S175" s="233" t="s">
        <v>1241</v>
      </c>
      <c r="T175" s="233">
        <v>41364</v>
      </c>
      <c r="U175" s="233" t="s">
        <v>1549</v>
      </c>
      <c r="X175" s="233" t="s">
        <v>1566</v>
      </c>
      <c r="Y175" s="233" t="s">
        <v>1567</v>
      </c>
      <c r="Z175" s="233" t="s">
        <v>1568</v>
      </c>
    </row>
    <row r="176" spans="1:26">
      <c r="A176" s="233" t="s">
        <v>1241</v>
      </c>
      <c r="B176" s="233">
        <v>41365</v>
      </c>
      <c r="C176" s="233">
        <f>+'2.CT1A'!A182</f>
        <v>41365</v>
      </c>
      <c r="D176" s="233">
        <f si="6" t="shared"/>
        <v>0</v>
      </c>
      <c r="E176" s="233" t="str">
        <f>+'2.CT1A'!B182</f>
        <v xml:space="preserve">               Ноогдол ашгийн өглөг   /ТӨҮГ/</v>
      </c>
      <c r="F176" s="399">
        <f>+'2.CT1A'!C182</f>
        <v>0</v>
      </c>
      <c r="S176" s="233" t="s">
        <v>1241</v>
      </c>
      <c r="T176" s="233">
        <v>41365</v>
      </c>
      <c r="U176" s="233" t="s">
        <v>1549</v>
      </c>
      <c r="X176" s="233" t="s">
        <v>1566</v>
      </c>
      <c r="Y176" s="233" t="s">
        <v>1567</v>
      </c>
      <c r="Z176" s="233" t="s">
        <v>1568</v>
      </c>
    </row>
    <row r="177" spans="1:26">
      <c r="A177" s="233" t="s">
        <v>1241</v>
      </c>
      <c r="B177" s="233">
        <v>41366</v>
      </c>
      <c r="C177" s="233">
        <f>+'2.CT1A'!A183</f>
        <v>41366</v>
      </c>
      <c r="D177" s="233">
        <f si="6" t="shared"/>
        <v>0</v>
      </c>
      <c r="E177" s="233" t="str">
        <f>+'2.CT1A'!B183</f>
        <v xml:space="preserve">               Дансны өглөг  /ТӨҮГ/</v>
      </c>
      <c r="F177" s="399">
        <f>+'2.CT1A'!C183</f>
        <v>0</v>
      </c>
      <c r="S177" s="233" t="s">
        <v>1241</v>
      </c>
      <c r="T177" s="233">
        <v>41366</v>
      </c>
      <c r="U177" s="233" t="s">
        <v>1549</v>
      </c>
      <c r="X177" s="233" t="s">
        <v>1566</v>
      </c>
      <c r="Y177" s="233" t="s">
        <v>1567</v>
      </c>
      <c r="Z177" s="233" t="s">
        <v>1568</v>
      </c>
    </row>
    <row r="178" spans="1:26">
      <c r="A178" s="233" t="s">
        <v>1241</v>
      </c>
      <c r="B178" s="233">
        <v>414</v>
      </c>
      <c r="C178" s="233">
        <f>+'2.CT1A'!A184</f>
        <v>414</v>
      </c>
      <c r="D178" s="233">
        <f si="6" t="shared"/>
        <v>0</v>
      </c>
      <c r="E178" s="233" t="str">
        <f>+'2.CT1A'!B184</f>
        <v xml:space="preserve">      Урьдчилж орсон орлого</v>
      </c>
      <c r="F178" s="399">
        <f>+'2.CT1A'!C184</f>
        <v>0</v>
      </c>
      <c r="S178" s="233" t="s">
        <v>1241</v>
      </c>
      <c r="T178" s="233">
        <v>414</v>
      </c>
      <c r="U178" s="233" t="s">
        <v>1549</v>
      </c>
      <c r="X178" s="233" t="s">
        <v>1566</v>
      </c>
      <c r="Y178" s="233" t="s">
        <v>1567</v>
      </c>
      <c r="Z178" s="233" t="s">
        <v>1568</v>
      </c>
    </row>
    <row r="179" spans="1:26">
      <c r="A179" s="233" t="s">
        <v>1241</v>
      </c>
      <c r="B179" s="233">
        <v>41410</v>
      </c>
      <c r="C179" s="233">
        <f>+'2.CT1A'!A185</f>
        <v>41410</v>
      </c>
      <c r="D179" s="233">
        <f si="6" t="shared"/>
        <v>0</v>
      </c>
      <c r="E179" s="233" t="str">
        <f>+'2.CT1A'!B185</f>
        <v xml:space="preserve">           Засгийн газрын байгууллага, бусад шатны төсөв</v>
      </c>
      <c r="F179" s="399">
        <f>+'2.CT1A'!C185</f>
        <v>0</v>
      </c>
      <c r="S179" s="233" t="s">
        <v>1241</v>
      </c>
      <c r="T179" s="233">
        <v>41410</v>
      </c>
      <c r="U179" s="233" t="s">
        <v>1549</v>
      </c>
      <c r="X179" s="233" t="s">
        <v>1566</v>
      </c>
      <c r="Y179" s="233" t="s">
        <v>1567</v>
      </c>
      <c r="Z179" s="233" t="s">
        <v>1568</v>
      </c>
    </row>
    <row r="180" spans="1:26">
      <c r="A180" s="233" t="s">
        <v>1241</v>
      </c>
      <c r="B180" s="233">
        <v>41420</v>
      </c>
      <c r="C180" s="233">
        <f>+'2.CT1A'!A186</f>
        <v>41420</v>
      </c>
      <c r="D180" s="233">
        <f si="6" t="shared"/>
        <v>0</v>
      </c>
      <c r="E180" s="233" t="str">
        <f>+'2.CT1A'!B186</f>
        <v xml:space="preserve">           Төлбөртэй ажил үйлчилгээний урьдчилж орсон орлого</v>
      </c>
      <c r="F180" s="399">
        <f>+'2.CT1A'!C186</f>
        <v>0</v>
      </c>
      <c r="S180" s="233" t="s">
        <v>1241</v>
      </c>
      <c r="T180" s="233">
        <v>41420</v>
      </c>
      <c r="U180" s="233" t="s">
        <v>1549</v>
      </c>
      <c r="X180" s="233" t="s">
        <v>1566</v>
      </c>
      <c r="Y180" s="233" t="s">
        <v>1567</v>
      </c>
      <c r="Z180" s="233" t="s">
        <v>1568</v>
      </c>
    </row>
    <row r="181" spans="1:26">
      <c r="A181" s="233" t="s">
        <v>1241</v>
      </c>
      <c r="B181" s="233">
        <v>41430</v>
      </c>
      <c r="C181" s="233">
        <f>+'2.CT1A'!A187</f>
        <v>41430</v>
      </c>
      <c r="D181" s="233">
        <f si="6" t="shared"/>
        <v>0</v>
      </c>
      <c r="E181" s="233" t="str">
        <f>+'2.CT1A'!B187</f>
        <v xml:space="preserve">           Барьцаа, дэнчингийн урьдчилж орсон орлого</v>
      </c>
      <c r="F181" s="399">
        <f>+'2.CT1A'!C187</f>
        <v>0</v>
      </c>
      <c r="S181" s="233" t="s">
        <v>1241</v>
      </c>
      <c r="T181" s="233">
        <v>41430</v>
      </c>
      <c r="U181" s="233" t="s">
        <v>1549</v>
      </c>
      <c r="X181" s="233" t="s">
        <v>1566</v>
      </c>
      <c r="Y181" s="233" t="s">
        <v>1567</v>
      </c>
      <c r="Z181" s="233" t="s">
        <v>1568</v>
      </c>
    </row>
    <row r="182" spans="1:26">
      <c r="A182" s="233" t="s">
        <v>1241</v>
      </c>
      <c r="B182" s="233">
        <v>41440</v>
      </c>
      <c r="C182" s="233">
        <f>+'2.CT1A'!A188</f>
        <v>41440</v>
      </c>
      <c r="D182" s="233">
        <f si="6" t="shared"/>
        <v>0</v>
      </c>
      <c r="E182" s="233" t="str">
        <f>+'2.CT1A'!B188</f>
        <v xml:space="preserve">           Бусад урьдчилж орсон орлого</v>
      </c>
      <c r="F182" s="399">
        <f>+'2.CT1A'!C188</f>
        <v>0</v>
      </c>
      <c r="S182" s="233" t="s">
        <v>1241</v>
      </c>
      <c r="T182" s="233">
        <v>41440</v>
      </c>
      <c r="U182" s="233" t="s">
        <v>1549</v>
      </c>
      <c r="X182" s="233" t="s">
        <v>1566</v>
      </c>
      <c r="Y182" s="233" t="s">
        <v>1567</v>
      </c>
      <c r="Z182" s="233" t="s">
        <v>1568</v>
      </c>
    </row>
    <row r="183" spans="1:26">
      <c r="A183" s="233" t="s">
        <v>1241</v>
      </c>
      <c r="B183" s="233">
        <v>41450</v>
      </c>
      <c r="C183" s="233">
        <f>+'2.CT1A'!A189</f>
        <v>41450</v>
      </c>
      <c r="D183" s="233">
        <f si="6" t="shared"/>
        <v>0</v>
      </c>
      <c r="E183" s="233" t="str">
        <f>+'2.CT1A'!B189</f>
        <v xml:space="preserve">           Төрийн өмчийн үйлдвэр, аж ахуйн газар</v>
      </c>
      <c r="F183" s="399">
        <f>+'2.CT1A'!C189</f>
        <v>0</v>
      </c>
      <c r="S183" s="233" t="s">
        <v>1241</v>
      </c>
      <c r="T183" s="233">
        <v>41450</v>
      </c>
      <c r="U183" s="233" t="s">
        <v>1549</v>
      </c>
      <c r="X183" s="233" t="s">
        <v>1566</v>
      </c>
      <c r="Y183" s="233" t="s">
        <v>1567</v>
      </c>
      <c r="Z183" s="233" t="s">
        <v>1568</v>
      </c>
    </row>
    <row r="184" spans="1:26">
      <c r="A184" s="233" t="s">
        <v>1241</v>
      </c>
      <c r="B184" s="233">
        <v>42</v>
      </c>
      <c r="C184" s="233">
        <f>+'2.CT1A'!A190</f>
        <v>42</v>
      </c>
      <c r="D184" s="233">
        <f si="6" t="shared"/>
        <v>0</v>
      </c>
      <c r="E184" s="233" t="str">
        <f>+'2.CT1A'!B190</f>
        <v xml:space="preserve">   УРТ ХУГАЦААТ ӨР ТӨЛБӨР</v>
      </c>
      <c r="F184" s="399">
        <f>+'2.CT1A'!C190</f>
        <v>0</v>
      </c>
      <c r="S184" s="233" t="s">
        <v>1241</v>
      </c>
      <c r="T184" s="233">
        <v>42</v>
      </c>
      <c r="U184" s="233" t="s">
        <v>1549</v>
      </c>
      <c r="X184" s="233" t="s">
        <v>1566</v>
      </c>
      <c r="Y184" s="233" t="s">
        <v>1567</v>
      </c>
      <c r="Z184" s="233" t="s">
        <v>1568</v>
      </c>
    </row>
    <row r="185" spans="1:26">
      <c r="A185" s="233" t="s">
        <v>1241</v>
      </c>
      <c r="B185" s="233">
        <v>421</v>
      </c>
      <c r="C185" s="233">
        <f>+'2.CT1A'!A191</f>
        <v>421</v>
      </c>
      <c r="D185" s="233">
        <f si="6" t="shared"/>
        <v>0</v>
      </c>
      <c r="E185" s="233" t="str">
        <f>+'2.CT1A'!B191</f>
        <v xml:space="preserve">      Урт хугацаат үнэт цаас</v>
      </c>
      <c r="F185" s="399">
        <f>+'2.CT1A'!C191</f>
        <v>0</v>
      </c>
      <c r="S185" s="233" t="s">
        <v>1241</v>
      </c>
      <c r="T185" s="233">
        <v>421</v>
      </c>
      <c r="U185" s="233" t="s">
        <v>1549</v>
      </c>
      <c r="X185" s="233" t="s">
        <v>1566</v>
      </c>
      <c r="Y185" s="233" t="s">
        <v>1567</v>
      </c>
      <c r="Z185" s="233" t="s">
        <v>1568</v>
      </c>
    </row>
    <row r="186" spans="1:26">
      <c r="A186" s="233" t="s">
        <v>1241</v>
      </c>
      <c r="B186" s="233">
        <v>4211</v>
      </c>
      <c r="C186" s="233">
        <f>+'2.CT1A'!A192</f>
        <v>4211</v>
      </c>
      <c r="D186" s="233">
        <f si="6" t="shared"/>
        <v>0</v>
      </c>
      <c r="E186" s="233" t="str">
        <f>+'2.CT1A'!B192</f>
        <v xml:space="preserve">         Төгрөг</v>
      </c>
      <c r="F186" s="399">
        <f>+'2.CT1A'!C192</f>
        <v>0</v>
      </c>
      <c r="S186" s="233" t="s">
        <v>1241</v>
      </c>
      <c r="T186" s="233">
        <v>4211</v>
      </c>
      <c r="U186" s="233" t="s">
        <v>1549</v>
      </c>
      <c r="X186" s="233" t="s">
        <v>1566</v>
      </c>
      <c r="Y186" s="233" t="s">
        <v>1567</v>
      </c>
      <c r="Z186" s="233" t="s">
        <v>1568</v>
      </c>
    </row>
    <row r="187" spans="1:26">
      <c r="A187" s="233" t="s">
        <v>1241</v>
      </c>
      <c r="B187" s="233">
        <v>42111</v>
      </c>
      <c r="C187" s="233">
        <f>+'2.CT1A'!A193</f>
        <v>42111</v>
      </c>
      <c r="D187" s="233">
        <f si="6" t="shared"/>
        <v>0</v>
      </c>
      <c r="E187" s="233" t="str">
        <f>+'2.CT1A'!B193</f>
        <v xml:space="preserve">               Бонд</v>
      </c>
      <c r="F187" s="399">
        <f>+'2.CT1A'!C193</f>
        <v>0</v>
      </c>
      <c r="S187" s="233" t="s">
        <v>1241</v>
      </c>
      <c r="T187" s="233">
        <v>42111</v>
      </c>
      <c r="U187" s="233" t="s">
        <v>1549</v>
      </c>
      <c r="X187" s="233" t="s">
        <v>1566</v>
      </c>
      <c r="Y187" s="233" t="s">
        <v>1567</v>
      </c>
      <c r="Z187" s="233" t="s">
        <v>1568</v>
      </c>
    </row>
    <row r="188" spans="1:26">
      <c r="A188" s="233" t="s">
        <v>1241</v>
      </c>
      <c r="B188" s="233">
        <v>42112</v>
      </c>
      <c r="C188" s="233">
        <f>+'2.CT1A'!A194</f>
        <v>42112</v>
      </c>
      <c r="D188" s="233">
        <f si="6" t="shared"/>
        <v>0</v>
      </c>
      <c r="E188" s="233" t="str">
        <f>+'2.CT1A'!B194</f>
        <v xml:space="preserve">               Бусад үнэт цаас</v>
      </c>
      <c r="F188" s="399">
        <f>+'2.CT1A'!C194</f>
        <v>0</v>
      </c>
      <c r="S188" s="233" t="s">
        <v>1241</v>
      </c>
      <c r="T188" s="233">
        <v>42112</v>
      </c>
      <c r="U188" s="233" t="s">
        <v>1549</v>
      </c>
      <c r="X188" s="233" t="s">
        <v>1566</v>
      </c>
      <c r="Y188" s="233" t="s">
        <v>1567</v>
      </c>
      <c r="Z188" s="233" t="s">
        <v>1568</v>
      </c>
    </row>
    <row r="189" spans="1:26">
      <c r="A189" s="233" t="s">
        <v>1241</v>
      </c>
      <c r="B189" s="233">
        <v>42113</v>
      </c>
      <c r="C189" s="233">
        <f>+'2.CT1A'!A195</f>
        <v>42113</v>
      </c>
      <c r="D189" s="233">
        <f si="6" t="shared"/>
        <v>0</v>
      </c>
      <c r="E189" s="233" t="str">
        <f>+'2.CT1A'!B195</f>
        <v xml:space="preserve">               Бондын хөнгөлөлт</v>
      </c>
      <c r="F189" s="399">
        <f>+'2.CT1A'!C195</f>
        <v>0</v>
      </c>
      <c r="S189" s="233" t="s">
        <v>1241</v>
      </c>
      <c r="T189" s="233">
        <v>42113</v>
      </c>
      <c r="U189" s="233" t="s">
        <v>1549</v>
      </c>
      <c r="X189" s="233" t="s">
        <v>1566</v>
      </c>
      <c r="Y189" s="233" t="s">
        <v>1567</v>
      </c>
      <c r="Z189" s="233" t="s">
        <v>1568</v>
      </c>
    </row>
    <row r="190" spans="1:26">
      <c r="A190" s="233" t="s">
        <v>1241</v>
      </c>
      <c r="B190" s="233">
        <v>4212</v>
      </c>
      <c r="C190" s="233">
        <f>+'2.CT1A'!A196</f>
        <v>4212</v>
      </c>
      <c r="D190" s="233">
        <f si="6" t="shared"/>
        <v>0</v>
      </c>
      <c r="E190" s="233" t="str">
        <f>+'2.CT1A'!B196</f>
        <v xml:space="preserve">         Гадаад валют</v>
      </c>
      <c r="F190" s="399">
        <f>+'2.CT1A'!C196</f>
        <v>0</v>
      </c>
      <c r="S190" s="233" t="s">
        <v>1241</v>
      </c>
      <c r="T190" s="233">
        <v>4212</v>
      </c>
      <c r="U190" s="233" t="s">
        <v>1549</v>
      </c>
      <c r="X190" s="233" t="s">
        <v>1566</v>
      </c>
      <c r="Y190" s="233" t="s">
        <v>1567</v>
      </c>
      <c r="Z190" s="233" t="s">
        <v>1568</v>
      </c>
    </row>
    <row r="191" spans="1:26">
      <c r="A191" s="233" t="s">
        <v>1241</v>
      </c>
      <c r="B191" s="233">
        <v>42121</v>
      </c>
      <c r="C191" s="233">
        <f>+'2.CT1A'!A197</f>
        <v>42121</v>
      </c>
      <c r="D191" s="233">
        <f si="6" t="shared"/>
        <v>0</v>
      </c>
      <c r="E191" s="233" t="str">
        <f>+'2.CT1A'!B197</f>
        <v xml:space="preserve">               Бонд</v>
      </c>
      <c r="F191" s="399">
        <f>+'2.CT1A'!C197</f>
        <v>0</v>
      </c>
      <c r="S191" s="233" t="s">
        <v>1241</v>
      </c>
      <c r="T191" s="233">
        <v>42121</v>
      </c>
      <c r="U191" s="233" t="s">
        <v>1549</v>
      </c>
      <c r="X191" s="233" t="s">
        <v>1566</v>
      </c>
      <c r="Y191" s="233" t="s">
        <v>1567</v>
      </c>
      <c r="Z191" s="233" t="s">
        <v>1568</v>
      </c>
    </row>
    <row r="192" spans="1:26">
      <c r="A192" s="233" t="s">
        <v>1241</v>
      </c>
      <c r="B192" s="233">
        <v>42122</v>
      </c>
      <c r="C192" s="233">
        <f>+'2.CT1A'!A198</f>
        <v>42122</v>
      </c>
      <c r="D192" s="233">
        <f si="6" t="shared"/>
        <v>0</v>
      </c>
      <c r="E192" s="233" t="str">
        <f>+'2.CT1A'!B198</f>
        <v xml:space="preserve">               Бусад үнэт цаас</v>
      </c>
      <c r="F192" s="399">
        <f>+'2.CT1A'!C198</f>
        <v>0</v>
      </c>
      <c r="S192" s="233" t="s">
        <v>1241</v>
      </c>
      <c r="T192" s="233">
        <v>42122</v>
      </c>
      <c r="U192" s="233" t="s">
        <v>1549</v>
      </c>
      <c r="X192" s="233" t="s">
        <v>1566</v>
      </c>
      <c r="Y192" s="233" t="s">
        <v>1567</v>
      </c>
      <c r="Z192" s="233" t="s">
        <v>1568</v>
      </c>
    </row>
    <row r="193" spans="1:26">
      <c r="A193" s="233" t="s">
        <v>1241</v>
      </c>
      <c r="B193" s="233">
        <v>42123</v>
      </c>
      <c r="C193" s="233">
        <f>+'2.CT1A'!A199</f>
        <v>42123</v>
      </c>
      <c r="D193" s="233">
        <f si="6" t="shared"/>
        <v>0</v>
      </c>
      <c r="E193" s="233" t="str">
        <f>+'2.CT1A'!B199</f>
        <v xml:space="preserve">               Бондын хөнгөлөлт</v>
      </c>
      <c r="F193" s="399">
        <f>+'2.CT1A'!C199</f>
        <v>0</v>
      </c>
      <c r="S193" s="233" t="s">
        <v>1241</v>
      </c>
      <c r="T193" s="233">
        <v>42123</v>
      </c>
      <c r="U193" s="233" t="s">
        <v>1549</v>
      </c>
      <c r="X193" s="233" t="s">
        <v>1566</v>
      </c>
      <c r="Y193" s="233" t="s">
        <v>1567</v>
      </c>
      <c r="Z193" s="233" t="s">
        <v>1568</v>
      </c>
    </row>
    <row r="194" spans="1:26">
      <c r="A194" s="233" t="s">
        <v>1241</v>
      </c>
      <c r="B194" s="233">
        <v>422</v>
      </c>
      <c r="C194" s="233">
        <f>+'2.CT1A'!A200</f>
        <v>422</v>
      </c>
      <c r="D194" s="233">
        <f si="6" t="shared"/>
        <v>0</v>
      </c>
      <c r="E194" s="233" t="str">
        <f>+'2.CT1A'!B200</f>
        <v xml:space="preserve">      Урт хугацаат зээл</v>
      </c>
      <c r="F194" s="399">
        <f>+'2.CT1A'!C200</f>
        <v>0</v>
      </c>
      <c r="S194" s="233" t="s">
        <v>1241</v>
      </c>
      <c r="T194" s="233">
        <v>422</v>
      </c>
      <c r="U194" s="233" t="s">
        <v>1549</v>
      </c>
      <c r="X194" s="233" t="s">
        <v>1566</v>
      </c>
      <c r="Y194" s="233" t="s">
        <v>1567</v>
      </c>
      <c r="Z194" s="233" t="s">
        <v>1568</v>
      </c>
    </row>
    <row r="195" spans="1:26">
      <c r="A195" s="233" t="s">
        <v>1241</v>
      </c>
      <c r="B195" s="233">
        <v>4221</v>
      </c>
      <c r="C195" s="233">
        <f>+'2.CT1A'!A201</f>
        <v>4221</v>
      </c>
      <c r="D195" s="233">
        <f ref="D195:D258" si="7" t="shared">IF(B195=VALUE(C195),0,1)</f>
        <v>0</v>
      </c>
      <c r="E195" s="233" t="str">
        <f>+'2.CT1A'!B201</f>
        <v xml:space="preserve">         Төгрөг</v>
      </c>
      <c r="F195" s="399">
        <f>+'2.CT1A'!C201</f>
        <v>0</v>
      </c>
      <c r="S195" s="233" t="s">
        <v>1241</v>
      </c>
      <c r="T195" s="233">
        <v>4221</v>
      </c>
      <c r="U195" s="233" t="s">
        <v>1549</v>
      </c>
      <c r="X195" s="233" t="s">
        <v>1566</v>
      </c>
      <c r="Y195" s="233" t="s">
        <v>1567</v>
      </c>
      <c r="Z195" s="233" t="s">
        <v>1568</v>
      </c>
    </row>
    <row r="196" spans="1:26">
      <c r="A196" s="233" t="s">
        <v>1241</v>
      </c>
      <c r="B196" s="233">
        <v>42211</v>
      </c>
      <c r="C196" s="233">
        <f>+'2.CT1A'!A202</f>
        <v>42211</v>
      </c>
      <c r="D196" s="233">
        <f si="7" t="shared"/>
        <v>0</v>
      </c>
      <c r="E196" s="233" t="str">
        <f>+'2.CT1A'!B202</f>
        <v xml:space="preserve">               Засгийн газрын байгууллага, бусад шатны төсөв</v>
      </c>
      <c r="F196" s="399">
        <f>+'2.CT1A'!C202</f>
        <v>0</v>
      </c>
      <c r="S196" s="233" t="s">
        <v>1241</v>
      </c>
      <c r="T196" s="233">
        <v>42211</v>
      </c>
      <c r="U196" s="233" t="s">
        <v>1549</v>
      </c>
      <c r="X196" s="233" t="s">
        <v>1566</v>
      </c>
      <c r="Y196" s="233" t="s">
        <v>1567</v>
      </c>
      <c r="Z196" s="233" t="s">
        <v>1568</v>
      </c>
    </row>
    <row r="197" spans="1:26">
      <c r="A197" s="233" t="s">
        <v>1241</v>
      </c>
      <c r="B197" s="233">
        <v>42212</v>
      </c>
      <c r="C197" s="233">
        <f>+'2.CT1A'!A203</f>
        <v>42212</v>
      </c>
      <c r="D197" s="233">
        <f si="7" t="shared"/>
        <v>0</v>
      </c>
      <c r="E197" s="233" t="str">
        <f>+'2.CT1A'!B203</f>
        <v xml:space="preserve">               Хувь хүмүүсийн зээл</v>
      </c>
      <c r="F197" s="399">
        <f>+'2.CT1A'!C203</f>
        <v>0</v>
      </c>
      <c r="S197" s="233" t="s">
        <v>1241</v>
      </c>
      <c r="T197" s="233">
        <v>42212</v>
      </c>
      <c r="U197" s="233" t="s">
        <v>1549</v>
      </c>
      <c r="X197" s="233" t="s">
        <v>1566</v>
      </c>
      <c r="Y197" s="233" t="s">
        <v>1567</v>
      </c>
      <c r="Z197" s="233" t="s">
        <v>1568</v>
      </c>
    </row>
    <row r="198" spans="1:26">
      <c r="A198" s="233" t="s">
        <v>1241</v>
      </c>
      <c r="B198" s="233">
        <v>42213</v>
      </c>
      <c r="C198" s="233">
        <f>+'2.CT1A'!A204</f>
        <v>42213</v>
      </c>
      <c r="D198" s="233">
        <f si="7" t="shared"/>
        <v>0</v>
      </c>
      <c r="E198" s="233" t="str">
        <f>+'2.CT1A'!B204</f>
        <v xml:space="preserve">               Сургалтын төрийн сангийн зээлийн өглөг</v>
      </c>
      <c r="F198" s="399">
        <f>+'2.CT1A'!C204</f>
        <v>0</v>
      </c>
      <c r="S198" s="233" t="s">
        <v>1241</v>
      </c>
      <c r="T198" s="233">
        <v>42213</v>
      </c>
      <c r="U198" s="233" t="s">
        <v>1549</v>
      </c>
      <c r="X198" s="233" t="s">
        <v>1566</v>
      </c>
      <c r="Y198" s="233" t="s">
        <v>1567</v>
      </c>
      <c r="Z198" s="233" t="s">
        <v>1568</v>
      </c>
    </row>
    <row r="199" spans="1:26">
      <c r="A199" s="233" t="s">
        <v>1241</v>
      </c>
      <c r="B199" s="233">
        <v>42214</v>
      </c>
      <c r="C199" s="233">
        <f>+'2.CT1A'!A205</f>
        <v>42214</v>
      </c>
      <c r="D199" s="233">
        <f si="7" t="shared"/>
        <v>0</v>
      </c>
      <c r="E199" s="233" t="str">
        <f>+'2.CT1A'!B205</f>
        <v xml:space="preserve">               Төрийн өмчит аж ахуйн нэгжүүдийн зээл</v>
      </c>
      <c r="F199" s="399">
        <f>+'2.CT1A'!C205</f>
        <v>0</v>
      </c>
      <c r="S199" s="233" t="s">
        <v>1241</v>
      </c>
      <c r="T199" s="233">
        <v>42214</v>
      </c>
      <c r="U199" s="233" t="s">
        <v>1549</v>
      </c>
      <c r="X199" s="233" t="s">
        <v>1566</v>
      </c>
      <c r="Y199" s="233" t="s">
        <v>1567</v>
      </c>
      <c r="Z199" s="233" t="s">
        <v>1568</v>
      </c>
    </row>
    <row r="200" spans="1:26">
      <c r="A200" s="233" t="s">
        <v>1241</v>
      </c>
      <c r="B200" s="233">
        <v>42215</v>
      </c>
      <c r="C200" s="233">
        <f>+'2.CT1A'!A206</f>
        <v>42215</v>
      </c>
      <c r="D200" s="233">
        <f si="7" t="shared"/>
        <v>0</v>
      </c>
      <c r="E200" s="233" t="str">
        <f>+'2.CT1A'!B206</f>
        <v xml:space="preserve">               Монгол банк</v>
      </c>
      <c r="F200" s="399">
        <f>+'2.CT1A'!C206</f>
        <v>0</v>
      </c>
      <c r="S200" s="233" t="s">
        <v>1241</v>
      </c>
      <c r="T200" s="233">
        <v>42215</v>
      </c>
      <c r="U200" s="233" t="s">
        <v>1549</v>
      </c>
      <c r="X200" s="233" t="s">
        <v>1566</v>
      </c>
      <c r="Y200" s="233" t="s">
        <v>1567</v>
      </c>
      <c r="Z200" s="233" t="s">
        <v>1568</v>
      </c>
    </row>
    <row r="201" spans="1:26">
      <c r="A201" s="233" t="s">
        <v>1241</v>
      </c>
      <c r="B201" s="233">
        <v>42216</v>
      </c>
      <c r="C201" s="233">
        <f>+'2.CT1A'!A207</f>
        <v>42216</v>
      </c>
      <c r="D201" s="233">
        <f si="7" t="shared"/>
        <v>0</v>
      </c>
      <c r="E201" s="233" t="str">
        <f>+'2.CT1A'!B207</f>
        <v xml:space="preserve">               Арилжааны банк</v>
      </c>
      <c r="F201" s="399">
        <f>+'2.CT1A'!C207</f>
        <v>0</v>
      </c>
      <c r="S201" s="233" t="s">
        <v>1241</v>
      </c>
      <c r="T201" s="233">
        <v>42216</v>
      </c>
      <c r="U201" s="233" t="s">
        <v>1549</v>
      </c>
      <c r="X201" s="233" t="s">
        <v>1566</v>
      </c>
      <c r="Y201" s="233" t="s">
        <v>1567</v>
      </c>
      <c r="Z201" s="233" t="s">
        <v>1568</v>
      </c>
    </row>
    <row r="202" spans="1:26">
      <c r="A202" s="233" t="s">
        <v>1241</v>
      </c>
      <c r="B202" s="233">
        <v>42217</v>
      </c>
      <c r="C202" s="233">
        <f>+'2.CT1A'!A208</f>
        <v>42217</v>
      </c>
      <c r="D202" s="233">
        <f si="7" t="shared"/>
        <v>0</v>
      </c>
      <c r="E202" s="233" t="str">
        <f>+'2.CT1A'!B208</f>
        <v xml:space="preserve">               Санхүүгийн бусад байгууллага</v>
      </c>
      <c r="F202" s="399">
        <f>+'2.CT1A'!C208</f>
        <v>0</v>
      </c>
      <c r="S202" s="233" t="s">
        <v>1241</v>
      </c>
      <c r="T202" s="233">
        <v>42217</v>
      </c>
      <c r="U202" s="233" t="s">
        <v>1549</v>
      </c>
      <c r="X202" s="233" t="s">
        <v>1566</v>
      </c>
      <c r="Y202" s="233" t="s">
        <v>1567</v>
      </c>
      <c r="Z202" s="233" t="s">
        <v>1568</v>
      </c>
    </row>
    <row r="203" spans="1:26">
      <c r="A203" s="233" t="s">
        <v>1241</v>
      </c>
      <c r="B203" s="233">
        <v>4222</v>
      </c>
      <c r="C203" s="233">
        <f>+'2.CT1A'!A209</f>
        <v>4222</v>
      </c>
      <c r="D203" s="233">
        <f si="7" t="shared"/>
        <v>0</v>
      </c>
      <c r="E203" s="233" t="str">
        <f>+'2.CT1A'!B209</f>
        <v xml:space="preserve">         Гадаад валют</v>
      </c>
      <c r="F203" s="399">
        <f>+'2.CT1A'!C209</f>
        <v>0</v>
      </c>
      <c r="S203" s="233" t="s">
        <v>1241</v>
      </c>
      <c r="T203" s="233">
        <v>4222</v>
      </c>
      <c r="U203" s="233" t="s">
        <v>1549</v>
      </c>
      <c r="X203" s="233" t="s">
        <v>1566</v>
      </c>
      <c r="Y203" s="233" t="s">
        <v>1567</v>
      </c>
      <c r="Z203" s="233" t="s">
        <v>1568</v>
      </c>
    </row>
    <row r="204" spans="1:26">
      <c r="A204" s="233" t="s">
        <v>1241</v>
      </c>
      <c r="B204" s="233">
        <v>42221</v>
      </c>
      <c r="C204" s="233">
        <f>+'2.CT1A'!A210</f>
        <v>42221</v>
      </c>
      <c r="D204" s="233">
        <f si="7" t="shared"/>
        <v>0</v>
      </c>
      <c r="E204" s="233" t="str">
        <f>+'2.CT1A'!B210</f>
        <v xml:space="preserve">               Гадаадын засгийн газраас</v>
      </c>
      <c r="F204" s="399">
        <f>+'2.CT1A'!C210</f>
        <v>0</v>
      </c>
      <c r="S204" s="233" t="s">
        <v>1241</v>
      </c>
      <c r="T204" s="233">
        <v>42221</v>
      </c>
      <c r="U204" s="233" t="s">
        <v>1549</v>
      </c>
      <c r="X204" s="233" t="s">
        <v>1566</v>
      </c>
      <c r="Y204" s="233" t="s">
        <v>1567</v>
      </c>
      <c r="Z204" s="233" t="s">
        <v>1568</v>
      </c>
    </row>
    <row r="205" spans="1:26">
      <c r="A205" s="233" t="s">
        <v>1241</v>
      </c>
      <c r="B205" s="233">
        <v>42222</v>
      </c>
      <c r="C205" s="233">
        <f>+'2.CT1A'!A211</f>
        <v>42222</v>
      </c>
      <c r="D205" s="233">
        <f si="7" t="shared"/>
        <v>0</v>
      </c>
      <c r="E205" s="233" t="str">
        <f>+'2.CT1A'!B211</f>
        <v xml:space="preserve">               Олон улсын санхүүгийн байгууллагаас</v>
      </c>
      <c r="F205" s="399">
        <f>+'2.CT1A'!C211</f>
        <v>0</v>
      </c>
      <c r="S205" s="233" t="s">
        <v>1241</v>
      </c>
      <c r="T205" s="233">
        <v>42222</v>
      </c>
      <c r="U205" s="233" t="s">
        <v>1549</v>
      </c>
      <c r="X205" s="233" t="s">
        <v>1566</v>
      </c>
      <c r="Y205" s="233" t="s">
        <v>1567</v>
      </c>
      <c r="Z205" s="233" t="s">
        <v>1568</v>
      </c>
    </row>
    <row r="206" spans="1:26">
      <c r="A206" s="233" t="s">
        <v>1241</v>
      </c>
      <c r="B206" s="233">
        <v>42223</v>
      </c>
      <c r="C206" s="233">
        <f>+'2.CT1A'!A212</f>
        <v>42223</v>
      </c>
      <c r="D206" s="233">
        <f si="7" t="shared"/>
        <v>0</v>
      </c>
      <c r="E206" s="233" t="str">
        <f>+'2.CT1A'!B212</f>
        <v xml:space="preserve">               Санхүүгийн зээл</v>
      </c>
      <c r="F206" s="399">
        <f>+'2.CT1A'!C212</f>
        <v>0</v>
      </c>
      <c r="S206" s="233" t="s">
        <v>1241</v>
      </c>
      <c r="T206" s="233">
        <v>42223</v>
      </c>
      <c r="U206" s="233" t="s">
        <v>1549</v>
      </c>
      <c r="X206" s="233" t="s">
        <v>1566</v>
      </c>
      <c r="Y206" s="233" t="s">
        <v>1567</v>
      </c>
      <c r="Z206" s="233" t="s">
        <v>1568</v>
      </c>
    </row>
    <row r="207" spans="1:26">
      <c r="A207" s="233" t="s">
        <v>1241</v>
      </c>
      <c r="B207" s="233">
        <v>42224</v>
      </c>
      <c r="C207" s="233">
        <f>+'2.CT1A'!A213</f>
        <v>42224</v>
      </c>
      <c r="D207" s="233">
        <f si="7" t="shared"/>
        <v>0</v>
      </c>
      <c r="E207" s="233" t="str">
        <f>+'2.CT1A'!B213</f>
        <v xml:space="preserve">               Төслийн зээл</v>
      </c>
      <c r="F207" s="399">
        <f>+'2.CT1A'!C213</f>
        <v>0</v>
      </c>
      <c r="S207" s="233" t="s">
        <v>1241</v>
      </c>
      <c r="T207" s="233">
        <v>42224</v>
      </c>
      <c r="U207" s="233" t="s">
        <v>1549</v>
      </c>
      <c r="X207" s="233" t="s">
        <v>1566</v>
      </c>
      <c r="Y207" s="233" t="s">
        <v>1567</v>
      </c>
      <c r="Z207" s="233" t="s">
        <v>1568</v>
      </c>
    </row>
    <row r="208" spans="1:26">
      <c r="A208" s="233" t="s">
        <v>1241</v>
      </c>
      <c r="B208" s="233">
        <v>42225</v>
      </c>
      <c r="C208" s="233">
        <f>+'2.CT1A'!A214</f>
        <v>42225</v>
      </c>
      <c r="D208" s="233">
        <f si="7" t="shared"/>
        <v>0</v>
      </c>
      <c r="E208" s="233" t="str">
        <f>+'2.CT1A'!B214</f>
        <v xml:space="preserve">               Гадаадын арилжааны банк</v>
      </c>
      <c r="F208" s="399">
        <f>+'2.CT1A'!C214</f>
        <v>0</v>
      </c>
      <c r="S208" s="233" t="s">
        <v>1241</v>
      </c>
      <c r="T208" s="233">
        <v>42225</v>
      </c>
      <c r="U208" s="233" t="s">
        <v>1549</v>
      </c>
      <c r="X208" s="233" t="s">
        <v>1566</v>
      </c>
      <c r="Y208" s="233" t="s">
        <v>1567</v>
      </c>
      <c r="Z208" s="233" t="s">
        <v>1568</v>
      </c>
    </row>
    <row r="209" spans="1:26">
      <c r="A209" s="233" t="s">
        <v>1241</v>
      </c>
      <c r="B209" s="233">
        <v>42226</v>
      </c>
      <c r="C209" s="233">
        <f>+'2.CT1A'!A215</f>
        <v>42226</v>
      </c>
      <c r="D209" s="233">
        <f si="7" t="shared"/>
        <v>0</v>
      </c>
      <c r="E209" s="233" t="str">
        <f>+'2.CT1A'!B215</f>
        <v xml:space="preserve">               Бусад гадаад эх үүсвэр</v>
      </c>
      <c r="F209" s="399">
        <f>+'2.CT1A'!C215</f>
        <v>0</v>
      </c>
      <c r="S209" s="233" t="s">
        <v>1241</v>
      </c>
      <c r="T209" s="233">
        <v>42226</v>
      </c>
      <c r="U209" s="233" t="s">
        <v>1549</v>
      </c>
      <c r="X209" s="233" t="s">
        <v>1566</v>
      </c>
      <c r="Y209" s="233" t="s">
        <v>1567</v>
      </c>
      <c r="Z209" s="233" t="s">
        <v>1568</v>
      </c>
    </row>
    <row r="210" spans="1:26">
      <c r="A210" s="233" t="s">
        <v>1241</v>
      </c>
      <c r="B210" s="233">
        <v>42227</v>
      </c>
      <c r="C210" s="233">
        <f>+'2.CT1A'!A216</f>
        <v>42227</v>
      </c>
      <c r="D210" s="233">
        <f si="7" t="shared"/>
        <v>0</v>
      </c>
      <c r="E210" s="399" t="str">
        <f>+'2.CT1A'!B216</f>
        <v xml:space="preserve">               ОУВС-ийн зээл</v>
      </c>
      <c r="F210" s="399">
        <f>+'2.CT1A'!C216</f>
        <v>0</v>
      </c>
      <c r="S210" s="233" t="s">
        <v>1241</v>
      </c>
      <c r="T210" s="233">
        <v>42227</v>
      </c>
      <c r="U210" s="233" t="s">
        <v>1549</v>
      </c>
      <c r="X210" s="233" t="s">
        <v>1566</v>
      </c>
      <c r="Y210" s="233" t="s">
        <v>1567</v>
      </c>
      <c r="Z210" s="233" t="s">
        <v>1568</v>
      </c>
    </row>
    <row r="211" spans="1:26">
      <c r="A211" s="233" t="s">
        <v>1241</v>
      </c>
      <c r="B211" s="233">
        <v>42228</v>
      </c>
      <c r="C211" s="233">
        <f>+'2.CT1A'!A217</f>
        <v>42228</v>
      </c>
      <c r="D211" s="233">
        <f si="7" t="shared"/>
        <v>0</v>
      </c>
      <c r="E211" s="399" t="str">
        <f>+'2.CT1A'!B217</f>
        <v xml:space="preserve">               Нөөц /өр төлбөр/    /ТӨҮГ/</v>
      </c>
      <c r="F211" s="399">
        <f>+'2.CT1A'!C217</f>
        <v>0</v>
      </c>
      <c r="S211" s="233" t="s">
        <v>1241</v>
      </c>
      <c r="T211" s="233">
        <v>42228</v>
      </c>
      <c r="U211" s="233" t="s">
        <v>1549</v>
      </c>
      <c r="X211" s="233" t="s">
        <v>1566</v>
      </c>
      <c r="Y211" s="233" t="s">
        <v>1567</v>
      </c>
      <c r="Z211" s="233" t="s">
        <v>1568</v>
      </c>
    </row>
    <row r="212" spans="1:26">
      <c r="A212" s="233" t="s">
        <v>1241</v>
      </c>
      <c r="B212" s="233">
        <v>42229</v>
      </c>
      <c r="C212" s="233">
        <f>+'2.CT1A'!A218</f>
        <v>42229</v>
      </c>
      <c r="D212" s="233">
        <f si="7" t="shared"/>
        <v>0</v>
      </c>
      <c r="E212" s="399" t="str">
        <f>+'2.CT1A'!B218</f>
        <v xml:space="preserve">               Хойшлогдсон татварын өр  /ТӨҮГ/</v>
      </c>
      <c r="F212" s="399">
        <f>+'2.CT1A'!C218</f>
        <v>0</v>
      </c>
      <c r="S212" s="233" t="s">
        <v>1241</v>
      </c>
      <c r="T212" s="233">
        <v>42229</v>
      </c>
      <c r="U212" s="233" t="s">
        <v>1549</v>
      </c>
      <c r="X212" s="233" t="s">
        <v>1566</v>
      </c>
      <c r="Y212" s="233" t="s">
        <v>1567</v>
      </c>
      <c r="Z212" s="233" t="s">
        <v>1568</v>
      </c>
    </row>
    <row r="213" spans="1:26">
      <c r="A213" s="233" t="s">
        <v>1241</v>
      </c>
      <c r="B213" s="233">
        <v>42230</v>
      </c>
      <c r="C213" s="233">
        <f>+'2.CT1A'!A219</f>
        <v>42230</v>
      </c>
      <c r="D213" s="233">
        <f si="7" t="shared"/>
        <v>0</v>
      </c>
      <c r="E213" s="399" t="str">
        <f>+'2.CT1A'!B219</f>
        <v xml:space="preserve">               Бусад урт хугацаат өр төлбөр   /ТӨҮГ/</v>
      </c>
      <c r="F213" s="399">
        <f>+'2.CT1A'!C219</f>
        <v>0</v>
      </c>
      <c r="S213" s="233" t="s">
        <v>1241</v>
      </c>
      <c r="T213" s="233">
        <v>42230</v>
      </c>
      <c r="U213" s="233" t="s">
        <v>1549</v>
      </c>
      <c r="X213" s="233" t="s">
        <v>1566</v>
      </c>
      <c r="Y213" s="233" t="s">
        <v>1567</v>
      </c>
      <c r="Z213" s="233" t="s">
        <v>1568</v>
      </c>
    </row>
    <row r="214" spans="1:26">
      <c r="A214" s="233" t="s">
        <v>1241</v>
      </c>
      <c r="B214" s="233">
        <v>42231</v>
      </c>
      <c r="C214" s="233">
        <f>+'2.CT1A'!A220</f>
        <v>42231</v>
      </c>
      <c r="D214" s="233">
        <f si="7" t="shared"/>
        <v>0</v>
      </c>
      <c r="E214" s="399" t="str">
        <f>+'2.CT1A'!B220</f>
        <v xml:space="preserve">               Санхүүгийн бусад  байгууллага  /ТӨҮГ/</v>
      </c>
      <c r="F214" s="399">
        <f>+'2.CT1A'!C220</f>
        <v>0</v>
      </c>
      <c r="S214" s="233" t="s">
        <v>1241</v>
      </c>
      <c r="T214" s="233">
        <v>42231</v>
      </c>
      <c r="U214" s="233" t="s">
        <v>1549</v>
      </c>
      <c r="X214" s="233" t="s">
        <v>1566</v>
      </c>
      <c r="Y214" s="233" t="s">
        <v>1567</v>
      </c>
      <c r="Z214" s="233" t="s">
        <v>1568</v>
      </c>
    </row>
    <row r="215" spans="1:26">
      <c r="A215" s="233" t="s">
        <v>1241</v>
      </c>
      <c r="B215" s="233">
        <v>5</v>
      </c>
      <c r="C215" s="233">
        <f>+'2.CT1A'!A221</f>
        <v>5</v>
      </c>
      <c r="D215" s="233">
        <f si="7" t="shared"/>
        <v>0</v>
      </c>
      <c r="E215" s="233" t="str">
        <f>+'2.CT1A'!B221</f>
        <v>ЦЭВЭР ХӨРӨНГӨ ӨМЧИЙН ДҮН</v>
      </c>
      <c r="F215" s="399">
        <f>+'2.CT1A'!C221</f>
        <v>0</v>
      </c>
      <c r="S215" s="233" t="s">
        <v>1241</v>
      </c>
      <c r="T215" s="233">
        <v>5</v>
      </c>
      <c r="U215" s="233" t="s">
        <v>1569</v>
      </c>
      <c r="X215" s="233" t="s">
        <v>1566</v>
      </c>
      <c r="Y215" s="233" t="s">
        <v>1567</v>
      </c>
      <c r="Z215" s="233" t="s">
        <v>1568</v>
      </c>
    </row>
    <row r="216" spans="1:26">
      <c r="A216" s="233" t="s">
        <v>1241</v>
      </c>
      <c r="B216" s="233">
        <v>51</v>
      </c>
      <c r="C216" s="233">
        <f>+'2.CT1A'!A222</f>
        <v>51</v>
      </c>
      <c r="D216" s="233">
        <f si="7" t="shared"/>
        <v>0</v>
      </c>
      <c r="E216" s="233" t="str">
        <f>+'2.CT1A'!B222</f>
        <v xml:space="preserve">   Засгийн газрын хувь оролцоо</v>
      </c>
      <c r="F216" s="399">
        <f>+'2.CT1A'!C222</f>
        <v>0</v>
      </c>
      <c r="S216" s="233" t="s">
        <v>1241</v>
      </c>
      <c r="T216" s="233">
        <v>51</v>
      </c>
      <c r="U216" s="233" t="s">
        <v>1569</v>
      </c>
      <c r="X216" s="233" t="s">
        <v>1566</v>
      </c>
      <c r="Y216" s="233" t="s">
        <v>1567</v>
      </c>
      <c r="Z216" s="233" t="s">
        <v>1568</v>
      </c>
    </row>
    <row r="217" spans="1:26">
      <c r="A217" s="233" t="s">
        <v>1241</v>
      </c>
      <c r="B217" s="233">
        <v>511</v>
      </c>
      <c r="C217" s="233">
        <f>+'2.CT1A'!A223</f>
        <v>511</v>
      </c>
      <c r="D217" s="233">
        <f si="7" t="shared"/>
        <v>0</v>
      </c>
      <c r="E217" s="233" t="str">
        <f>+'2.CT1A'!B223</f>
        <v xml:space="preserve">   Засгийн газрын оруулсан капитал /Засгийн газрын сан/ орон нутгийн сан</v>
      </c>
      <c r="F217" s="399">
        <f>+'2.CT1A'!C223</f>
        <v>0</v>
      </c>
      <c r="S217" s="233" t="s">
        <v>1241</v>
      </c>
      <c r="T217" s="233">
        <v>511</v>
      </c>
      <c r="U217" s="233" t="s">
        <v>1569</v>
      </c>
      <c r="X217" s="233" t="s">
        <v>1566</v>
      </c>
      <c r="Y217" s="233" t="s">
        <v>1567</v>
      </c>
      <c r="Z217" s="233" t="s">
        <v>1568</v>
      </c>
    </row>
    <row r="218" spans="1:26">
      <c r="A218" s="233" t="s">
        <v>1241</v>
      </c>
      <c r="B218" s="233">
        <v>51101</v>
      </c>
      <c r="C218" s="233">
        <f>+'2.CT1A'!A224</f>
        <v>51101</v>
      </c>
      <c r="D218" s="233">
        <f si="7" t="shared"/>
        <v>0</v>
      </c>
      <c r="E218" s="233" t="str">
        <f>+'2.CT1A'!B224</f>
        <v xml:space="preserve">        Өмч:  - төрийн </v>
      </c>
      <c r="F218" s="399">
        <f>+'2.CT1A'!C224</f>
        <v>0</v>
      </c>
      <c r="S218" s="233" t="s">
        <v>1241</v>
      </c>
      <c r="T218" s="233">
        <v>51101</v>
      </c>
      <c r="U218" s="233" t="s">
        <v>1569</v>
      </c>
      <c r="X218" s="233" t="s">
        <v>1566</v>
      </c>
      <c r="Y218" s="233" t="s">
        <v>1567</v>
      </c>
      <c r="Z218" s="233" t="s">
        <v>1568</v>
      </c>
    </row>
    <row r="219" spans="1:26">
      <c r="A219" s="233" t="s">
        <v>1241</v>
      </c>
      <c r="B219" s="233">
        <v>51102</v>
      </c>
      <c r="C219" s="233">
        <f>+'2.CT1A'!A225</f>
        <v>51102</v>
      </c>
      <c r="D219" s="233">
        <f si="7" t="shared"/>
        <v>0</v>
      </c>
      <c r="E219" s="233" t="str">
        <f>+'2.CT1A'!B225</f>
        <v xml:space="preserve">                  - хувийн </v>
      </c>
      <c r="F219" s="399">
        <f>+'2.CT1A'!C225</f>
        <v>0</v>
      </c>
      <c r="S219" s="233" t="s">
        <v>1241</v>
      </c>
      <c r="T219" s="233">
        <v>51102</v>
      </c>
      <c r="U219" s="233" t="s">
        <v>1569</v>
      </c>
      <c r="X219" s="233" t="s">
        <v>1566</v>
      </c>
      <c r="Y219" s="233" t="s">
        <v>1567</v>
      </c>
      <c r="Z219" s="233" t="s">
        <v>1568</v>
      </c>
    </row>
    <row r="220" spans="1:26">
      <c r="A220" s="233" t="s">
        <v>1241</v>
      </c>
      <c r="B220" s="233">
        <v>51103</v>
      </c>
      <c r="C220" s="233">
        <f>+'2.CT1A'!A226</f>
        <v>51103</v>
      </c>
      <c r="D220" s="233">
        <f si="7" t="shared"/>
        <v>0</v>
      </c>
      <c r="E220" s="233" t="str">
        <f>+'2.CT1A'!B226</f>
        <v xml:space="preserve">                  - хувьцаат </v>
      </c>
      <c r="F220" s="399">
        <f>+'2.CT1A'!C226</f>
        <v>0</v>
      </c>
      <c r="S220" s="233" t="s">
        <v>1241</v>
      </c>
      <c r="T220" s="233">
        <v>51103</v>
      </c>
      <c r="U220" s="233" t="s">
        <v>1569</v>
      </c>
      <c r="X220" s="233" t="s">
        <v>1566</v>
      </c>
      <c r="Y220" s="233" t="s">
        <v>1567</v>
      </c>
      <c r="Z220" s="233" t="s">
        <v>1568</v>
      </c>
    </row>
    <row r="221" spans="1:26">
      <c r="A221" s="233" t="s">
        <v>1241</v>
      </c>
      <c r="B221" s="233">
        <v>51104</v>
      </c>
      <c r="C221" s="233">
        <f>+'2.CT1A'!A227</f>
        <v>51104</v>
      </c>
      <c r="D221" s="233">
        <f si="7" t="shared"/>
        <v>0</v>
      </c>
      <c r="E221" s="233" t="str">
        <f>+'2.CT1A'!B227</f>
        <v xml:space="preserve">        Халаасны хувьцаа </v>
      </c>
      <c r="F221" s="399">
        <f>+'2.CT1A'!C227</f>
        <v>0</v>
      </c>
      <c r="S221" s="233" t="s">
        <v>1241</v>
      </c>
      <c r="T221" s="233">
        <v>51104</v>
      </c>
      <c r="U221" s="233" t="s">
        <v>1569</v>
      </c>
      <c r="X221" s="233" t="s">
        <v>1566</v>
      </c>
      <c r="Y221" s="233" t="s">
        <v>1567</v>
      </c>
      <c r="Z221" s="233" t="s">
        <v>1568</v>
      </c>
    </row>
    <row r="222" spans="1:26">
      <c r="A222" s="233" t="s">
        <v>1241</v>
      </c>
      <c r="B222" s="233">
        <v>51105</v>
      </c>
      <c r="C222" s="233">
        <f>+'2.CT1A'!A228</f>
        <v>51105</v>
      </c>
      <c r="D222" s="233">
        <f si="7" t="shared"/>
        <v>0</v>
      </c>
      <c r="E222" s="233" t="str">
        <f>+'2.CT1A'!B228</f>
        <v xml:space="preserve">        Нэмж төлөгдсөн капитал </v>
      </c>
      <c r="F222" s="399">
        <f>+'2.CT1A'!C228</f>
        <v>0</v>
      </c>
      <c r="S222" s="233" t="s">
        <v>1241</v>
      </c>
      <c r="T222" s="233">
        <v>51105</v>
      </c>
      <c r="U222" s="233" t="s">
        <v>1569</v>
      </c>
      <c r="X222" s="233" t="s">
        <v>1566</v>
      </c>
      <c r="Y222" s="233" t="s">
        <v>1567</v>
      </c>
      <c r="Z222" s="233" t="s">
        <v>1568</v>
      </c>
    </row>
    <row r="223" spans="1:26">
      <c r="A223" s="233" t="s">
        <v>1241</v>
      </c>
      <c r="B223" s="233">
        <v>51106</v>
      </c>
      <c r="C223" s="233">
        <f>+'2.CT1A'!A229</f>
        <v>51106</v>
      </c>
      <c r="D223" s="233">
        <f si="7" t="shared"/>
        <v>0</v>
      </c>
      <c r="E223" s="233" t="str">
        <f>+'2.CT1A'!B229</f>
        <v xml:space="preserve">        Эздийн өмчийн бусад хэсэг  </v>
      </c>
      <c r="F223" s="399">
        <f>+'2.CT1A'!C229</f>
        <v>0</v>
      </c>
      <c r="S223" s="233" t="s">
        <v>1241</v>
      </c>
      <c r="T223" s="233">
        <v>51106</v>
      </c>
      <c r="U223" s="233" t="s">
        <v>1569</v>
      </c>
      <c r="X223" s="233" t="s">
        <v>1566</v>
      </c>
      <c r="Y223" s="233" t="s">
        <v>1567</v>
      </c>
      <c r="Z223" s="233" t="s">
        <v>1568</v>
      </c>
    </row>
    <row r="224" spans="1:26">
      <c r="A224" s="233" t="s">
        <v>1241</v>
      </c>
      <c r="B224" s="233">
        <v>512</v>
      </c>
      <c r="C224" s="233">
        <f>+'2.CT1A'!A230</f>
        <v>512</v>
      </c>
      <c r="D224" s="233">
        <f si="7" t="shared"/>
        <v>0</v>
      </c>
      <c r="E224" s="233" t="str">
        <f>+'2.CT1A'!B230</f>
        <v xml:space="preserve">      Хуримтлагдсан үр дүн</v>
      </c>
      <c r="F224" s="399">
        <f>+'2.CT1A'!C230</f>
        <v>0</v>
      </c>
      <c r="S224" s="233" t="s">
        <v>1241</v>
      </c>
      <c r="T224" s="233">
        <v>512</v>
      </c>
      <c r="U224" s="233" t="s">
        <v>1569</v>
      </c>
      <c r="X224" s="233" t="s">
        <v>1566</v>
      </c>
      <c r="Y224" s="233" t="s">
        <v>1567</v>
      </c>
      <c r="Z224" s="233" t="s">
        <v>1568</v>
      </c>
    </row>
    <row r="225" spans="1:26">
      <c r="A225" s="233" t="s">
        <v>1241</v>
      </c>
      <c r="B225" s="233">
        <v>51210</v>
      </c>
      <c r="C225" s="233">
        <f>+'2.CT1A'!A231</f>
        <v>51210</v>
      </c>
      <c r="D225" s="233">
        <f si="7" t="shared"/>
        <v>0</v>
      </c>
      <c r="E225" s="233" t="str">
        <f>+'2.CT1A'!B231</f>
        <v xml:space="preserve">           Өмнөх үеийн үр дүн</v>
      </c>
      <c r="F225" s="399">
        <f>+'2.CT1A'!C231</f>
        <v>0</v>
      </c>
      <c r="S225" s="233" t="s">
        <v>1241</v>
      </c>
      <c r="T225" s="233">
        <v>51210</v>
      </c>
      <c r="U225" s="233" t="s">
        <v>1569</v>
      </c>
      <c r="X225" s="233" t="s">
        <v>1566</v>
      </c>
      <c r="Y225" s="233" t="s">
        <v>1567</v>
      </c>
      <c r="Z225" s="233" t="s">
        <v>1568</v>
      </c>
    </row>
    <row r="226" spans="1:26">
      <c r="A226" s="233" t="s">
        <v>1241</v>
      </c>
      <c r="B226" s="233">
        <v>51220</v>
      </c>
      <c r="C226" s="233">
        <f>+'2.CT1A'!A232</f>
        <v>51220</v>
      </c>
      <c r="D226" s="233">
        <f si="7" t="shared"/>
        <v>0</v>
      </c>
      <c r="E226" s="233" t="str">
        <f>+'2.CT1A'!B232</f>
        <v xml:space="preserve">           Тайлант үеийн үр дүн</v>
      </c>
      <c r="F226" s="399">
        <f>+'2.CT1A'!C232</f>
        <v>0</v>
      </c>
      <c r="S226" s="233" t="s">
        <v>1241</v>
      </c>
      <c r="T226" s="233">
        <v>51220</v>
      </c>
      <c r="U226" s="233" t="s">
        <v>1569</v>
      </c>
      <c r="X226" s="233" t="s">
        <v>1566</v>
      </c>
      <c r="Y226" s="233" t="s">
        <v>1567</v>
      </c>
      <c r="Z226" s="233" t="s">
        <v>1568</v>
      </c>
    </row>
    <row r="227" spans="1:26">
      <c r="A227" s="233" t="s">
        <v>1241</v>
      </c>
      <c r="B227" s="233">
        <v>51230</v>
      </c>
      <c r="C227" s="233">
        <f>+'2.CT1A'!A233</f>
        <v>51230</v>
      </c>
      <c r="D227" s="233">
        <f si="7" t="shared"/>
        <v>0</v>
      </c>
      <c r="E227" s="233" t="str">
        <f>+'2.CT1A'!B233</f>
        <v xml:space="preserve">           Давхардсан гүйлгээг цэвэрлэх данс</v>
      </c>
      <c r="F227" s="399">
        <f>+'2.CT1A'!C233</f>
        <v>0</v>
      </c>
      <c r="S227" s="233" t="s">
        <v>1241</v>
      </c>
      <c r="T227" s="233">
        <v>51230</v>
      </c>
      <c r="U227" s="233" t="s">
        <v>1569</v>
      </c>
      <c r="X227" s="233" t="s">
        <v>1566</v>
      </c>
      <c r="Y227" s="233" t="s">
        <v>1567</v>
      </c>
      <c r="Z227" s="233" t="s">
        <v>1568</v>
      </c>
    </row>
    <row r="228" spans="1:26">
      <c r="A228" s="233" t="s">
        <v>1241</v>
      </c>
      <c r="B228" s="233">
        <v>51300</v>
      </c>
      <c r="C228" s="233">
        <f>+'2.CT1A'!A234</f>
        <v>51300</v>
      </c>
      <c r="D228" s="233">
        <f si="7" t="shared"/>
        <v>0</v>
      </c>
      <c r="E228" s="233" t="str">
        <f>+'2.CT1A'!B234</f>
        <v xml:space="preserve">        Хөрөнгийн дахин үнэлгээний зөрүү</v>
      </c>
      <c r="F228" s="399">
        <f>+'2.CT1A'!C234</f>
        <v>0</v>
      </c>
      <c r="S228" s="233" t="s">
        <v>1241</v>
      </c>
      <c r="T228" s="233">
        <v>51300</v>
      </c>
      <c r="U228" s="233" t="s">
        <v>1569</v>
      </c>
      <c r="X228" s="233" t="s">
        <v>1566</v>
      </c>
      <c r="Y228" s="233" t="s">
        <v>1567</v>
      </c>
      <c r="Z228" s="233" t="s">
        <v>1568</v>
      </c>
    </row>
    <row r="229" spans="1:26">
      <c r="A229" s="233" t="s">
        <v>1241</v>
      </c>
      <c r="B229" s="233">
        <v>51400</v>
      </c>
      <c r="C229" s="233">
        <f>+'2.CT1A'!A235</f>
        <v>51400</v>
      </c>
      <c r="D229" s="233">
        <f si="7" t="shared"/>
        <v>0</v>
      </c>
      <c r="E229" s="233" t="str">
        <f>+'2.CT1A'!B235</f>
        <v xml:space="preserve">        Гадаад валютын хөрвүүлэлтийн зөрүү</v>
      </c>
      <c r="F229" s="399">
        <f>+'2.CT1A'!C235</f>
        <v>0</v>
      </c>
      <c r="S229" s="233" t="s">
        <v>1241</v>
      </c>
      <c r="T229" s="233">
        <v>51400</v>
      </c>
      <c r="U229" s="233" t="s">
        <v>1569</v>
      </c>
      <c r="X229" s="233" t="s">
        <v>1566</v>
      </c>
      <c r="Y229" s="233" t="s">
        <v>1567</v>
      </c>
      <c r="Z229" s="233" t="s">
        <v>1568</v>
      </c>
    </row>
    <row r="230" spans="1:26">
      <c r="A230" s="233" t="s">
        <v>1241</v>
      </c>
      <c r="B230" s="233">
        <v>51500</v>
      </c>
      <c r="C230" s="233">
        <f>+'2.CT1A'!A236</f>
        <v>51500</v>
      </c>
      <c r="D230" s="233">
        <f si="7" t="shared"/>
        <v>0</v>
      </c>
      <c r="E230" s="233" t="str">
        <f>+'2.CT1A'!B236</f>
        <v xml:space="preserve">        Бодлогын өөрчлөлт алдааны залруулга</v>
      </c>
      <c r="F230" s="399">
        <f>+'2.CT1A'!C236</f>
        <v>0</v>
      </c>
      <c r="S230" s="233" t="s">
        <v>1241</v>
      </c>
      <c r="T230" s="233">
        <v>51500</v>
      </c>
      <c r="U230" s="233" t="s">
        <v>1569</v>
      </c>
      <c r="X230" s="233" t="s">
        <v>1566</v>
      </c>
      <c r="Y230" s="233" t="s">
        <v>1567</v>
      </c>
      <c r="Z230" s="233" t="s">
        <v>1568</v>
      </c>
    </row>
    <row r="231" spans="1:26">
      <c r="A231" s="233" t="s">
        <v>1241</v>
      </c>
      <c r="B231" s="233">
        <v>51600</v>
      </c>
      <c r="C231" s="233">
        <f>+'2.CT1A'!A237</f>
        <v>51600</v>
      </c>
      <c r="D231" s="233">
        <f si="7" t="shared"/>
        <v>0</v>
      </c>
      <c r="E231" s="233" t="str">
        <f>+'2.CT1A'!B237</f>
        <v xml:space="preserve">        Нөөцийн сан</v>
      </c>
      <c r="F231" s="399">
        <f>+'2.CT1A'!C237</f>
        <v>0</v>
      </c>
      <c r="S231" s="233" t="s">
        <v>1241</v>
      </c>
      <c r="T231" s="233">
        <v>51600</v>
      </c>
      <c r="U231" s="233" t="s">
        <v>1569</v>
      </c>
      <c r="X231" s="233" t="s">
        <v>1566</v>
      </c>
      <c r="Y231" s="233" t="s">
        <v>1567</v>
      </c>
      <c r="Z231" s="233" t="s">
        <v>1568</v>
      </c>
    </row>
    <row r="232" spans="1:26">
      <c r="A232" s="233" t="s">
        <v>1241</v>
      </c>
      <c r="B232" s="233">
        <v>6</v>
      </c>
      <c r="C232" s="233">
        <f>+'2.CT1A'!A238</f>
        <v>6</v>
      </c>
      <c r="D232" s="233">
        <f si="7" t="shared"/>
        <v>0</v>
      </c>
      <c r="E232" s="233" t="str">
        <f>+'2.CT1A'!B238</f>
        <v>ӨР ТӨЛБӨР, ЦЭВЭР ХӨРӨНГӨ ӨМЧИЙН ДҮН VI=IV+V</v>
      </c>
      <c r="F232" s="399">
        <f>+'2.CT1A'!C238</f>
        <v>0</v>
      </c>
      <c r="S232" s="233" t="s">
        <v>1241</v>
      </c>
      <c r="T232" s="233">
        <v>6</v>
      </c>
      <c r="U232" s="233" t="s">
        <v>1569</v>
      </c>
      <c r="X232" s="233" t="s">
        <v>1566</v>
      </c>
      <c r="Y232" s="233" t="s">
        <v>1567</v>
      </c>
      <c r="Z232" s="233" t="s">
        <v>1568</v>
      </c>
    </row>
    <row r="233" spans="1:26">
      <c r="A233" s="233" t="s">
        <v>1242</v>
      </c>
      <c r="B233" s="233">
        <v>1</v>
      </c>
      <c r="C233" s="233">
        <f>+'3.CT2A'!A8</f>
        <v>1</v>
      </c>
      <c r="D233" s="233">
        <f si="7" t="shared"/>
        <v>0</v>
      </c>
      <c r="E233" s="233" t="str">
        <f>+'3.CT2A'!B8</f>
        <v>YЙЛ АЖИЛЛАГААНЫ ОРЛОГЫН ДYН (I)</v>
      </c>
      <c r="S233" s="233" t="s">
        <v>1242</v>
      </c>
      <c r="T233" s="233">
        <v>1</v>
      </c>
      <c r="U233" s="233" t="s">
        <v>32</v>
      </c>
    </row>
    <row r="234" spans="1:26">
      <c r="A234" s="233" t="s">
        <v>1242</v>
      </c>
      <c r="B234" s="233">
        <v>11</v>
      </c>
      <c r="C234" s="233">
        <f>+'3.CT2A'!A9</f>
        <v>11</v>
      </c>
      <c r="D234" s="233">
        <f si="7" t="shared"/>
        <v>0</v>
      </c>
      <c r="E234" s="233" t="str">
        <f>+'3.CT2A'!B9</f>
        <v xml:space="preserve"> ТАТВАРЫН ОРЛОГО</v>
      </c>
      <c r="S234" s="233" t="s">
        <v>1242</v>
      </c>
      <c r="T234" s="233">
        <v>11</v>
      </c>
      <c r="U234" s="233" t="s">
        <v>32</v>
      </c>
    </row>
    <row r="235" spans="1:26">
      <c r="A235" s="233" t="s">
        <v>1242</v>
      </c>
      <c r="B235" s="233">
        <v>110</v>
      </c>
      <c r="C235" s="233">
        <f>+'3.CT2A'!A10</f>
        <v>110</v>
      </c>
      <c r="D235" s="233">
        <f si="7" t="shared"/>
        <v>0</v>
      </c>
      <c r="E235" s="233" t="str">
        <f>+'3.CT2A'!B10</f>
        <v xml:space="preserve">   Орлогын албан татвар</v>
      </c>
      <c r="S235" s="233" t="s">
        <v>1242</v>
      </c>
      <c r="T235" s="233">
        <v>110</v>
      </c>
      <c r="U235" s="233" t="s">
        <v>32</v>
      </c>
    </row>
    <row r="236" spans="1:26">
      <c r="A236" s="233" t="s">
        <v>1242</v>
      </c>
      <c r="B236" s="233">
        <v>1100</v>
      </c>
      <c r="C236" s="233">
        <f>+'3.CT2A'!A11</f>
        <v>1100</v>
      </c>
      <c r="D236" s="233">
        <f si="7" t="shared"/>
        <v>0</v>
      </c>
      <c r="E236" s="233" t="str">
        <f>+'3.CT2A'!B11</f>
        <v xml:space="preserve">     Хувь хүний орлогын албан татвар</v>
      </c>
      <c r="S236" s="233" t="s">
        <v>1242</v>
      </c>
      <c r="T236" s="233">
        <v>1100</v>
      </c>
      <c r="U236" s="233" t="s">
        <v>32</v>
      </c>
    </row>
    <row r="237" spans="1:26">
      <c r="A237" s="233" t="s">
        <v>1242</v>
      </c>
      <c r="B237" s="233">
        <v>110001</v>
      </c>
      <c r="C237" s="233">
        <f>+'3.CT2A'!A12</f>
        <v>110001</v>
      </c>
      <c r="D237" s="233">
        <f si="7" t="shared"/>
        <v>0</v>
      </c>
      <c r="E237" s="233" t="str">
        <f>+'3.CT2A'!B12</f>
        <v xml:space="preserve">       Цалин, хөдөлмөрийн хөлс, шагнал, урамшуулал болон тэдгээртэй адилтгах хөдөлмөр эрх</v>
      </c>
      <c r="S237" s="233" t="s">
        <v>1242</v>
      </c>
      <c r="T237" s="233">
        <v>110001</v>
      </c>
      <c r="U237" s="233" t="s">
        <v>32</v>
      </c>
    </row>
    <row r="238" spans="1:26">
      <c r="A238" s="233" t="s">
        <v>1242</v>
      </c>
      <c r="B238" s="233">
        <v>110002</v>
      </c>
      <c r="C238" s="233">
        <f>+'3.CT2A'!A13</f>
        <v>110002</v>
      </c>
      <c r="D238" s="233">
        <f si="7" t="shared"/>
        <v>0</v>
      </c>
      <c r="E238" s="233" t="str">
        <f>+'3.CT2A'!B13</f>
        <v xml:space="preserve">       Үйл ажиллагааны орлого</v>
      </c>
      <c r="S238" s="233" t="s">
        <v>1242</v>
      </c>
      <c r="T238" s="233">
        <v>110002</v>
      </c>
      <c r="U238" s="233" t="s">
        <v>32</v>
      </c>
    </row>
    <row r="239" spans="1:26">
      <c r="A239" s="233" t="s">
        <v>1242</v>
      </c>
      <c r="B239" s="233">
        <v>110003</v>
      </c>
      <c r="C239" s="233">
        <f>+'3.CT2A'!A14</f>
        <v>110003</v>
      </c>
      <c r="D239" s="233">
        <f si="7" t="shared"/>
        <v>0</v>
      </c>
      <c r="E239" s="233" t="str">
        <f>+'3.CT2A'!B14</f>
        <v xml:space="preserve">       Хөрөнгийн орлого</v>
      </c>
      <c r="S239" s="233" t="s">
        <v>1242</v>
      </c>
      <c r="T239" s="233">
        <v>110003</v>
      </c>
      <c r="U239" s="233" t="s">
        <v>32</v>
      </c>
    </row>
    <row r="240" spans="1:26">
      <c r="A240" s="233" t="s">
        <v>1242</v>
      </c>
      <c r="B240" s="233">
        <v>110004</v>
      </c>
      <c r="C240" s="233">
        <f>+'3.CT2A'!A15</f>
        <v>110004</v>
      </c>
      <c r="D240" s="233">
        <f si="7" t="shared"/>
        <v>0</v>
      </c>
      <c r="E240" s="233" t="str">
        <f>+'3.CT2A'!B15</f>
        <v xml:space="preserve">       Хөрөнгө борлуулсны орлого</v>
      </c>
      <c r="S240" s="233" t="s">
        <v>1242</v>
      </c>
      <c r="T240" s="233">
        <v>110004</v>
      </c>
      <c r="U240" s="233" t="s">
        <v>32</v>
      </c>
    </row>
    <row r="241" spans="1:21">
      <c r="A241" s="233" t="s">
        <v>1242</v>
      </c>
      <c r="B241" s="233">
        <v>110005</v>
      </c>
      <c r="C241" s="233">
        <f>+'3.CT2A'!A16</f>
        <v>110005</v>
      </c>
      <c r="D241" s="233">
        <f si="7" t="shared"/>
        <v>0</v>
      </c>
      <c r="E241" s="233" t="str">
        <f>+'3.CT2A'!B16</f>
        <v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v>
      </c>
      <c r="S241" s="233" t="s">
        <v>1242</v>
      </c>
      <c r="T241" s="233">
        <v>110005</v>
      </c>
      <c r="U241" s="233" t="s">
        <v>32</v>
      </c>
    </row>
    <row r="242" spans="1:21">
      <c r="A242" s="233" t="s">
        <v>1242</v>
      </c>
      <c r="B242" s="233">
        <v>110006</v>
      </c>
      <c r="C242" s="233">
        <f>+'3.CT2A'!A17</f>
        <v>110006</v>
      </c>
      <c r="D242" s="233">
        <f si="7" t="shared"/>
        <v>0</v>
      </c>
      <c r="E242" s="233" t="str">
        <f>+'3.CT2A'!B17</f>
        <v xml:space="preserve">        Урлагийн тоглолт, спортын тэмцээний шагнал, наадмын бай шагнал</v>
      </c>
      <c r="S242" s="233" t="s">
        <v>1242</v>
      </c>
      <c r="T242" s="233">
        <v>110006</v>
      </c>
      <c r="U242" s="233" t="s">
        <v>32</v>
      </c>
    </row>
    <row r="243" spans="1:21">
      <c r="A243" s="233" t="s">
        <v>1242</v>
      </c>
      <c r="B243" s="233">
        <v>110007</v>
      </c>
      <c r="C243" s="233">
        <f>+'3.CT2A'!A18</f>
        <v>110007</v>
      </c>
      <c r="D243" s="233">
        <f si="7" t="shared"/>
        <v>0</v>
      </c>
      <c r="E243" s="233" t="str">
        <f>+'3.CT2A'!B18</f>
        <v xml:space="preserve">        Төлбөрт таавар, бооцоот тоглоом, эд мөнгөний хонжворт сугалааны орлого</v>
      </c>
      <c r="S243" s="233" t="s">
        <v>1242</v>
      </c>
      <c r="T243" s="233">
        <v>110007</v>
      </c>
      <c r="U243" s="233" t="s">
        <v>32</v>
      </c>
    </row>
    <row r="244" spans="1:21">
      <c r="A244" s="233" t="s">
        <v>1242</v>
      </c>
      <c r="B244" s="233">
        <v>110008</v>
      </c>
      <c r="C244" s="233">
        <f>+'3.CT2A'!A19</f>
        <v>110008</v>
      </c>
      <c r="D244" s="233">
        <f si="7" t="shared"/>
        <v>0</v>
      </c>
      <c r="E244" s="233" t="str">
        <f>+'3.CT2A'!B19</f>
        <v xml:space="preserve">        Шууд бус орлого</v>
      </c>
      <c r="S244" s="233" t="s">
        <v>1242</v>
      </c>
      <c r="T244" s="233">
        <v>110008</v>
      </c>
      <c r="U244" s="233" t="s">
        <v>32</v>
      </c>
    </row>
    <row r="245" spans="1:21">
      <c r="A245" s="233" t="s">
        <v>1242</v>
      </c>
      <c r="B245" s="233">
        <v>1101</v>
      </c>
      <c r="C245" s="233">
        <f>+'3.CT2A'!A20</f>
        <v>1101</v>
      </c>
      <c r="D245" s="233">
        <f si="7" t="shared"/>
        <v>0</v>
      </c>
      <c r="E245" s="233" t="str">
        <f>+'3.CT2A'!B20</f>
        <v xml:space="preserve">     Хувь хүний орлогын албан татварын буцаан олголт</v>
      </c>
      <c r="S245" s="233" t="s">
        <v>1242</v>
      </c>
      <c r="T245" s="233">
        <v>1101</v>
      </c>
      <c r="U245" s="233" t="s">
        <v>32</v>
      </c>
    </row>
    <row r="246" spans="1:21">
      <c r="A246" s="233" t="s">
        <v>1242</v>
      </c>
      <c r="B246" s="233">
        <v>110101</v>
      </c>
      <c r="C246" s="233">
        <f>+'3.CT2A'!A21</f>
        <v>110101</v>
      </c>
      <c r="D246" s="233">
        <f si="7" t="shared"/>
        <v>0</v>
      </c>
      <c r="E246" s="233" t="str">
        <f>+'3.CT2A'!B21</f>
        <v xml:space="preserve">        Хувь хүний орлогын албан татварын буцаан олголт</v>
      </c>
      <c r="S246" s="233" t="s">
        <v>1242</v>
      </c>
      <c r="T246" s="233">
        <v>110101</v>
      </c>
      <c r="U246" s="233" t="s">
        <v>32</v>
      </c>
    </row>
    <row r="247" spans="1:21">
      <c r="A247" s="233" t="s">
        <v>1242</v>
      </c>
      <c r="B247" s="233">
        <v>1102</v>
      </c>
      <c r="C247" s="233">
        <f>+'3.CT2A'!A22</f>
        <v>1102</v>
      </c>
      <c r="D247" s="233">
        <f si="7" t="shared"/>
        <v>0</v>
      </c>
      <c r="E247" s="233" t="str">
        <f>+'3.CT2A'!B22</f>
        <v xml:space="preserve">     Орлогыг нь тухай бүр тодорхойлох боломжгүй ажил, үйлчилгээ хувиараа эрхлэгч</v>
      </c>
      <c r="S247" s="233" t="s">
        <v>1242</v>
      </c>
      <c r="T247" s="233">
        <v>1102</v>
      </c>
      <c r="U247" s="233" t="s">
        <v>32</v>
      </c>
    </row>
    <row r="248" spans="1:21">
      <c r="A248" s="233" t="s">
        <v>1242</v>
      </c>
      <c r="B248" s="233">
        <v>110201</v>
      </c>
      <c r="C248" s="233">
        <f>+'3.CT2A'!A23</f>
        <v>110201</v>
      </c>
      <c r="D248" s="233">
        <f si="7" t="shared"/>
        <v>0</v>
      </c>
      <c r="E248" s="233" t="str">
        <f>+'3.CT2A'!B23</f>
        <v xml:space="preserve">       Орлогыг нь тухай бүр тодорхойлох боломжгүй ажил, үйлчилгээ хувиараа эрхлэгч иргэний орлогын албан татвар</v>
      </c>
      <c r="S248" s="233" t="s">
        <v>1242</v>
      </c>
      <c r="T248" s="233">
        <v>110201</v>
      </c>
      <c r="U248" s="233" t="s">
        <v>32</v>
      </c>
    </row>
    <row r="249" spans="1:21">
      <c r="A249" s="233" t="s">
        <v>1242</v>
      </c>
      <c r="B249" s="233">
        <v>1103</v>
      </c>
      <c r="C249" s="233">
        <f>+'3.CT2A'!A24</f>
        <v>1103</v>
      </c>
      <c r="D249" s="233">
        <f si="7" t="shared"/>
        <v>0</v>
      </c>
      <c r="E249" s="233" t="str">
        <f>+'3.CT2A'!B24</f>
        <v xml:space="preserve">     ААН-ын орлогын албан татвар</v>
      </c>
      <c r="S249" s="233" t="s">
        <v>1242</v>
      </c>
      <c r="T249" s="233">
        <v>1103</v>
      </c>
      <c r="U249" s="233" t="s">
        <v>32</v>
      </c>
    </row>
    <row r="250" spans="1:21">
      <c r="A250" s="233" t="s">
        <v>1242</v>
      </c>
      <c r="B250" s="233">
        <v>110301</v>
      </c>
      <c r="C250" s="233">
        <f>+'3.CT2A'!A25</f>
        <v>110301</v>
      </c>
      <c r="D250" s="233">
        <f si="7" t="shared"/>
        <v>0</v>
      </c>
      <c r="E250" s="233" t="str">
        <f>+'3.CT2A'!B25</f>
        <v xml:space="preserve">        ААН-ын орлогын албан татвар</v>
      </c>
      <c r="S250" s="233" t="s">
        <v>1242</v>
      </c>
      <c r="T250" s="233">
        <v>110301</v>
      </c>
      <c r="U250" s="233" t="s">
        <v>32</v>
      </c>
    </row>
    <row r="251" spans="1:21">
      <c r="A251" s="233" t="s">
        <v>1242</v>
      </c>
      <c r="B251" s="233">
        <v>1104</v>
      </c>
      <c r="C251" s="233">
        <f>+'3.CT2A'!A26</f>
        <v>1104</v>
      </c>
      <c r="D251" s="233">
        <f si="7" t="shared"/>
        <v>0</v>
      </c>
      <c r="E251" s="233" t="str">
        <f>+'3.CT2A'!B26</f>
        <v xml:space="preserve">     Зарим бүтээгдэхүүний үнийн өсөлтийн албан татвар</v>
      </c>
      <c r="S251" s="233" t="s">
        <v>1242</v>
      </c>
      <c r="T251" s="233">
        <v>1104</v>
      </c>
      <c r="U251" s="233" t="s">
        <v>32</v>
      </c>
    </row>
    <row r="252" spans="1:21">
      <c r="A252" s="233" t="s">
        <v>1242</v>
      </c>
      <c r="B252" s="233">
        <v>110401</v>
      </c>
      <c r="C252" s="233">
        <f>+'3.CT2A'!A27</f>
        <v>110401</v>
      </c>
      <c r="D252" s="233">
        <f si="7" t="shared"/>
        <v>0</v>
      </c>
      <c r="E252" s="233" t="str">
        <f>+'3.CT2A'!B27</f>
        <v xml:space="preserve">               Зарим бүтээгдэхүүний үнийн өсөлтийн албан татвар</v>
      </c>
      <c r="S252" s="233" t="s">
        <v>1242</v>
      </c>
      <c r="T252" s="233">
        <v>110401</v>
      </c>
      <c r="U252" s="233" t="s">
        <v>32</v>
      </c>
    </row>
    <row r="253" spans="1:21">
      <c r="A253" s="233" t="s">
        <v>1242</v>
      </c>
      <c r="B253" s="233">
        <v>112</v>
      </c>
      <c r="C253" s="233">
        <f>+'3.CT2A'!A28</f>
        <v>112</v>
      </c>
      <c r="D253" s="233">
        <f si="7" t="shared"/>
        <v>0</v>
      </c>
      <c r="E253" s="233" t="str">
        <f>+'3.CT2A'!B28</f>
        <v xml:space="preserve">  Нийгмийн даатгалын шимтгэлийн орлого</v>
      </c>
      <c r="S253" s="233" t="s">
        <v>1242</v>
      </c>
      <c r="T253" s="233">
        <v>112</v>
      </c>
      <c r="U253" s="233" t="s">
        <v>32</v>
      </c>
    </row>
    <row r="254" spans="1:21">
      <c r="A254" s="233" t="s">
        <v>1242</v>
      </c>
      <c r="B254" s="233">
        <v>112001</v>
      </c>
      <c r="C254" s="233">
        <f>+'3.CT2A'!A29</f>
        <v>112001</v>
      </c>
      <c r="D254" s="233">
        <f si="7" t="shared"/>
        <v>0</v>
      </c>
      <c r="E254" s="233" t="str">
        <f>+'3.CT2A'!B29</f>
        <v xml:space="preserve">    Тэтгэврийн даатгалын шимтгэл</v>
      </c>
      <c r="S254" s="233" t="s">
        <v>1242</v>
      </c>
      <c r="T254" s="233">
        <v>112001</v>
      </c>
      <c r="U254" s="233" t="s">
        <v>32</v>
      </c>
    </row>
    <row r="255" spans="1:21">
      <c r="A255" s="233" t="s">
        <v>1242</v>
      </c>
      <c r="B255" s="233">
        <v>112002</v>
      </c>
      <c r="C255" s="233">
        <f>+'3.CT2A'!A30</f>
        <v>112002</v>
      </c>
      <c r="D255" s="233">
        <f si="7" t="shared"/>
        <v>0</v>
      </c>
      <c r="E255" s="233" t="str">
        <f>+'3.CT2A'!B30</f>
        <v xml:space="preserve">    Тэтгэмжийн даатгалын шимтгэл</v>
      </c>
      <c r="S255" s="233" t="s">
        <v>1242</v>
      </c>
      <c r="T255" s="233">
        <v>112002</v>
      </c>
      <c r="U255" s="233" t="s">
        <v>32</v>
      </c>
    </row>
    <row r="256" spans="1:21">
      <c r="A256" s="233" t="s">
        <v>1242</v>
      </c>
      <c r="B256" s="233">
        <v>112003</v>
      </c>
      <c r="C256" s="233">
        <f>+'3.CT2A'!A31</f>
        <v>112003</v>
      </c>
      <c r="D256" s="233">
        <f si="7" t="shared"/>
        <v>0</v>
      </c>
      <c r="E256" s="233" t="str">
        <f>+'3.CT2A'!B31</f>
        <v xml:space="preserve">    ҮОМШ өвчний даатгалын шимтгэл</v>
      </c>
      <c r="S256" s="233" t="s">
        <v>1242</v>
      </c>
      <c r="T256" s="233">
        <v>112003</v>
      </c>
      <c r="U256" s="233" t="s">
        <v>32</v>
      </c>
    </row>
    <row r="257" spans="1:21">
      <c r="A257" s="233" t="s">
        <v>1242</v>
      </c>
      <c r="B257" s="233">
        <v>112004</v>
      </c>
      <c r="C257" s="233">
        <f>+'3.CT2A'!A32</f>
        <v>112004</v>
      </c>
      <c r="D257" s="233">
        <f si="7" t="shared"/>
        <v>0</v>
      </c>
      <c r="E257" s="233" t="str">
        <f>+'3.CT2A'!B32</f>
        <v xml:space="preserve">    Ажилгүйдлийн даатгалын шимтгэл</v>
      </c>
      <c r="S257" s="233" t="s">
        <v>1242</v>
      </c>
      <c r="T257" s="233">
        <v>112004</v>
      </c>
      <c r="U257" s="233" t="s">
        <v>32</v>
      </c>
    </row>
    <row r="258" spans="1:21">
      <c r="A258" s="233" t="s">
        <v>1242</v>
      </c>
      <c r="B258" s="233">
        <v>112005</v>
      </c>
      <c r="C258" s="233">
        <f>+'3.CT2A'!A33</f>
        <v>112005</v>
      </c>
      <c r="D258" s="233">
        <f si="7" t="shared"/>
        <v>0</v>
      </c>
      <c r="E258" s="233" t="str">
        <f>+'3.CT2A'!B33</f>
        <v xml:space="preserve">    Эрүүл мэндийн даатгалын шимтгэл</v>
      </c>
      <c r="S258" s="233" t="s">
        <v>1242</v>
      </c>
      <c r="T258" s="233">
        <v>112005</v>
      </c>
      <c r="U258" s="233" t="s">
        <v>32</v>
      </c>
    </row>
    <row r="259" spans="1:21">
      <c r="A259" s="233" t="s">
        <v>1242</v>
      </c>
      <c r="B259" s="233">
        <v>113</v>
      </c>
      <c r="C259" s="233">
        <f>+'3.CT2A'!A34</f>
        <v>113</v>
      </c>
      <c r="D259" s="233">
        <f ref="D259:D322" si="8" t="shared">IF(B259=VALUE(C259),0,1)</f>
        <v>0</v>
      </c>
      <c r="E259" s="233" t="str">
        <f>+'3.CT2A'!B34</f>
        <v xml:space="preserve">  Хөрөнгийн албан татвар</v>
      </c>
      <c r="S259" s="233" t="s">
        <v>1242</v>
      </c>
      <c r="T259" s="233">
        <v>113</v>
      </c>
      <c r="U259" s="233" t="s">
        <v>32</v>
      </c>
    </row>
    <row r="260" spans="1:21">
      <c r="A260" s="233" t="s">
        <v>1242</v>
      </c>
      <c r="B260" s="233">
        <v>113001</v>
      </c>
      <c r="C260" s="233">
        <f>+'3.CT2A'!A35</f>
        <v>113001</v>
      </c>
      <c r="D260" s="233">
        <f si="8" t="shared"/>
        <v>0</v>
      </c>
      <c r="E260" s="233" t="str">
        <f>+'3.CT2A'!B35</f>
        <v xml:space="preserve">    Үл хөдлөх эд хөрөнгийн албан татвар</v>
      </c>
      <c r="S260" s="233" t="s">
        <v>1242</v>
      </c>
      <c r="T260" s="233">
        <v>113001</v>
      </c>
      <c r="U260" s="233" t="s">
        <v>32</v>
      </c>
    </row>
    <row r="261" spans="1:21">
      <c r="A261" s="233" t="s">
        <v>1242</v>
      </c>
      <c r="B261" s="233">
        <v>113002</v>
      </c>
      <c r="C261" s="233">
        <f>+'3.CT2A'!A36</f>
        <v>113002</v>
      </c>
      <c r="D261" s="233">
        <f si="8" t="shared"/>
        <v>0</v>
      </c>
      <c r="E261" s="233" t="str">
        <f>+'3.CT2A'!B36</f>
        <v xml:space="preserve">    Бууны албан татвар</v>
      </c>
      <c r="S261" s="233" t="s">
        <v>1242</v>
      </c>
      <c r="T261" s="233">
        <v>113002</v>
      </c>
      <c r="U261" s="233" t="s">
        <v>32</v>
      </c>
    </row>
    <row r="262" spans="1:21">
      <c r="A262" s="233" t="s">
        <v>1242</v>
      </c>
      <c r="B262" s="233">
        <v>113003</v>
      </c>
      <c r="C262" s="233">
        <f>+'3.CT2A'!A37</f>
        <v>113003</v>
      </c>
      <c r="D262" s="233">
        <f si="8" t="shared"/>
        <v>0</v>
      </c>
      <c r="E262" s="233" t="str">
        <f>+'3.CT2A'!B37</f>
        <v xml:space="preserve">    Автотээврийн болон өөрөө явагч хэрэгслийн албан татвар</v>
      </c>
      <c r="S262" s="233" t="s">
        <v>1242</v>
      </c>
      <c r="T262" s="233">
        <v>113003</v>
      </c>
      <c r="U262" s="233" t="s">
        <v>32</v>
      </c>
    </row>
    <row r="263" spans="1:21">
      <c r="A263" s="233" t="s">
        <v>1242</v>
      </c>
      <c r="B263" s="233">
        <v>113004</v>
      </c>
      <c r="C263" s="233">
        <f>+'3.CT2A'!A38</f>
        <v>113004</v>
      </c>
      <c r="D263" s="233">
        <f si="8" t="shared"/>
        <v>0</v>
      </c>
      <c r="E263" s="233" t="str">
        <f>+'3.CT2A'!B38</f>
        <v xml:space="preserve">    Малд ногдуулах албан татвар</v>
      </c>
      <c r="S263" s="233" t="s">
        <v>1242</v>
      </c>
      <c r="T263" s="233">
        <v>113004</v>
      </c>
      <c r="U263" s="233" t="s">
        <v>32</v>
      </c>
    </row>
    <row r="264" spans="1:21">
      <c r="A264" s="233" t="s">
        <v>1242</v>
      </c>
      <c r="B264" s="233">
        <v>114</v>
      </c>
      <c r="C264" s="233">
        <f>+'3.CT2A'!A39</f>
        <v>114</v>
      </c>
      <c r="D264" s="233">
        <f si="8" t="shared"/>
        <v>0</v>
      </c>
      <c r="E264" s="233" t="str">
        <f>+'3.CT2A'!B39</f>
        <v xml:space="preserve">  Нэмэгдсэн өртгийн албан татвар</v>
      </c>
      <c r="S264" s="233" t="s">
        <v>1242</v>
      </c>
      <c r="T264" s="233">
        <v>114</v>
      </c>
      <c r="U264" s="233" t="s">
        <v>32</v>
      </c>
    </row>
    <row r="265" spans="1:21">
      <c r="A265" s="233" t="s">
        <v>1242</v>
      </c>
      <c r="B265" s="233">
        <v>114001</v>
      </c>
      <c r="C265" s="233">
        <f>+'3.CT2A'!A40</f>
        <v>114001</v>
      </c>
      <c r="D265" s="233">
        <f si="8" t="shared"/>
        <v>0</v>
      </c>
      <c r="E265" s="233" t="str">
        <f>+'3.CT2A'!B40</f>
        <v xml:space="preserve">    Дотоодын барааны НӨАТ</v>
      </c>
      <c r="S265" s="233" t="s">
        <v>1242</v>
      </c>
      <c r="T265" s="233">
        <v>114001</v>
      </c>
      <c r="U265" s="233" t="s">
        <v>32</v>
      </c>
    </row>
    <row r="266" spans="1:21">
      <c r="A266" s="233" t="s">
        <v>1242</v>
      </c>
      <c r="B266" s="233">
        <v>114002</v>
      </c>
      <c r="C266" s="233">
        <f>+'3.CT2A'!A41</f>
        <v>114002</v>
      </c>
      <c r="D266" s="233">
        <f si="8" t="shared"/>
        <v>0</v>
      </c>
      <c r="E266" s="233" t="str">
        <f>+'3.CT2A'!B41</f>
        <v xml:space="preserve">    Импортын барааны НӨАТ</v>
      </c>
      <c r="S266" s="233" t="s">
        <v>1242</v>
      </c>
      <c r="T266" s="233">
        <v>114002</v>
      </c>
      <c r="U266" s="233" t="s">
        <v>32</v>
      </c>
    </row>
    <row r="267" spans="1:21">
      <c r="A267" s="233" t="s">
        <v>1242</v>
      </c>
      <c r="B267" s="233">
        <v>114003</v>
      </c>
      <c r="C267" s="233">
        <f>+'3.CT2A'!A42</f>
        <v>114003</v>
      </c>
      <c r="D267" s="233">
        <f si="8" t="shared"/>
        <v>0</v>
      </c>
      <c r="E267" s="233" t="str">
        <f>+'3.CT2A'!B42</f>
        <v xml:space="preserve">    НӨАТ-ын буцаан олголт</v>
      </c>
      <c r="S267" s="233" t="s">
        <v>1242</v>
      </c>
      <c r="T267" s="233">
        <v>114003</v>
      </c>
      <c r="U267" s="233" t="s">
        <v>32</v>
      </c>
    </row>
    <row r="268" spans="1:21">
      <c r="A268" s="233" t="s">
        <v>1242</v>
      </c>
      <c r="B268" s="233">
        <v>115</v>
      </c>
      <c r="C268" s="233">
        <f>+'3.CT2A'!A43</f>
        <v>115</v>
      </c>
      <c r="D268" s="233">
        <f si="8" t="shared"/>
        <v>0</v>
      </c>
      <c r="E268" s="233" t="str">
        <f>+'3.CT2A'!B43</f>
        <v xml:space="preserve">  Онцгой албан татвар</v>
      </c>
      <c r="S268" s="233" t="s">
        <v>1242</v>
      </c>
      <c r="T268" s="233">
        <v>115</v>
      </c>
      <c r="U268" s="233" t="s">
        <v>32</v>
      </c>
    </row>
    <row r="269" spans="1:21">
      <c r="A269" s="233" t="s">
        <v>1242</v>
      </c>
      <c r="B269" s="233">
        <v>115001</v>
      </c>
      <c r="C269" s="233">
        <f>+'3.CT2A'!A44</f>
        <v>115001</v>
      </c>
      <c r="D269" s="233">
        <f si="8" t="shared"/>
        <v>0</v>
      </c>
      <c r="E269" s="233" t="str">
        <f>+'3.CT2A'!B44</f>
        <v xml:space="preserve">    Дотоодын архи, дарсны онцгой албан татвар</v>
      </c>
      <c r="S269" s="233" t="s">
        <v>1242</v>
      </c>
      <c r="T269" s="233">
        <v>115001</v>
      </c>
      <c r="U269" s="233" t="s">
        <v>32</v>
      </c>
    </row>
    <row r="270" spans="1:21">
      <c r="A270" s="233" t="s">
        <v>1242</v>
      </c>
      <c r="B270" s="233">
        <v>115002</v>
      </c>
      <c r="C270" s="233">
        <f>+'3.CT2A'!A45</f>
        <v>115002</v>
      </c>
      <c r="D270" s="233">
        <f si="8" t="shared"/>
        <v>0</v>
      </c>
      <c r="E270" s="233" t="str">
        <f>+'3.CT2A'!B45</f>
        <v xml:space="preserve">    Дотоодын тамхины онцгой албан татвар</v>
      </c>
      <c r="S270" s="233" t="s">
        <v>1242</v>
      </c>
      <c r="T270" s="233">
        <v>115002</v>
      </c>
      <c r="U270" s="233" t="s">
        <v>32</v>
      </c>
    </row>
    <row r="271" spans="1:21">
      <c r="A271" s="233" t="s">
        <v>1242</v>
      </c>
      <c r="B271" s="233">
        <v>115003</v>
      </c>
      <c r="C271" s="233">
        <f>+'3.CT2A'!A46</f>
        <v>115003</v>
      </c>
      <c r="D271" s="233">
        <f si="8" t="shared"/>
        <v>0</v>
      </c>
      <c r="E271" s="233" t="str">
        <f>+'3.CT2A'!B46</f>
        <v xml:space="preserve">    Дотоодын пивоны онцгой албан татвар</v>
      </c>
      <c r="S271" s="233" t="s">
        <v>1242</v>
      </c>
      <c r="T271" s="233">
        <v>115003</v>
      </c>
      <c r="U271" s="233" t="s">
        <v>32</v>
      </c>
    </row>
    <row r="272" spans="1:21">
      <c r="A272" s="233" t="s">
        <v>1242</v>
      </c>
      <c r="B272" s="233">
        <v>115004</v>
      </c>
      <c r="C272" s="233">
        <f>+'3.CT2A'!A47</f>
        <v>115004</v>
      </c>
      <c r="D272" s="233">
        <f si="8" t="shared"/>
        <v>0</v>
      </c>
      <c r="E272" s="233" t="str">
        <f>+'3.CT2A'!B47</f>
        <v xml:space="preserve">    Имтортын архи, дарсны онцгой албан татвар</v>
      </c>
      <c r="S272" s="233" t="s">
        <v>1242</v>
      </c>
      <c r="T272" s="233">
        <v>115004</v>
      </c>
      <c r="U272" s="233" t="s">
        <v>32</v>
      </c>
    </row>
    <row r="273" spans="1:21">
      <c r="A273" s="233" t="s">
        <v>1242</v>
      </c>
      <c r="B273" s="233">
        <v>115005</v>
      </c>
      <c r="C273" s="233">
        <f>+'3.CT2A'!A48</f>
        <v>115005</v>
      </c>
      <c r="D273" s="233">
        <f si="8" t="shared"/>
        <v>0</v>
      </c>
      <c r="E273" s="233" t="str">
        <f>+'3.CT2A'!B48</f>
        <v xml:space="preserve">    Имтортын тамхины онцгой албан татвар</v>
      </c>
      <c r="S273" s="233" t="s">
        <v>1242</v>
      </c>
      <c r="T273" s="233">
        <v>115005</v>
      </c>
      <c r="U273" s="233" t="s">
        <v>32</v>
      </c>
    </row>
    <row r="274" spans="1:21">
      <c r="A274" s="233" t="s">
        <v>1242</v>
      </c>
      <c r="B274" s="233">
        <v>115006</v>
      </c>
      <c r="C274" s="233">
        <f>+'3.CT2A'!A49</f>
        <v>115006</v>
      </c>
      <c r="D274" s="233">
        <f si="8" t="shared"/>
        <v>0</v>
      </c>
      <c r="E274" s="233" t="str">
        <f>+'3.CT2A'!B49</f>
        <v xml:space="preserve">    Имтортын пивоны онцгой албан татвар</v>
      </c>
      <c r="S274" s="233" t="s">
        <v>1242</v>
      </c>
      <c r="T274" s="233">
        <v>115006</v>
      </c>
      <c r="U274" s="233" t="s">
        <v>32</v>
      </c>
    </row>
    <row r="275" spans="1:21">
      <c r="A275" s="233" t="s">
        <v>1242</v>
      </c>
      <c r="B275" s="233">
        <v>115007</v>
      </c>
      <c r="C275" s="233">
        <f>+'3.CT2A'!A50</f>
        <v>115007</v>
      </c>
      <c r="D275" s="233">
        <f si="8" t="shared"/>
        <v>0</v>
      </c>
      <c r="E275" s="233" t="str">
        <f>+'3.CT2A'!B50</f>
        <v xml:space="preserve">    Суудлын автомашины онцгой албан татвар</v>
      </c>
      <c r="S275" s="233" t="s">
        <v>1242</v>
      </c>
      <c r="T275" s="233">
        <v>115007</v>
      </c>
      <c r="U275" s="233" t="s">
        <v>32</v>
      </c>
    </row>
    <row r="276" spans="1:21">
      <c r="A276" s="233" t="s">
        <v>1242</v>
      </c>
      <c r="B276" s="233">
        <v>115008</v>
      </c>
      <c r="C276" s="233">
        <f>+'3.CT2A'!A51</f>
        <v>115008</v>
      </c>
      <c r="D276" s="233">
        <f si="8" t="shared"/>
        <v>0</v>
      </c>
      <c r="E276" s="233" t="str">
        <f>+'3.CT2A'!B51</f>
        <v xml:space="preserve">    Автобензин, дизелийн түлшний онцгой албан татвар</v>
      </c>
      <c r="S276" s="233" t="s">
        <v>1242</v>
      </c>
      <c r="T276" s="233">
        <v>115008</v>
      </c>
      <c r="U276" s="233" t="s">
        <v>32</v>
      </c>
    </row>
    <row r="277" spans="1:21">
      <c r="A277" s="233" t="s">
        <v>1242</v>
      </c>
      <c r="B277" s="233">
        <v>116</v>
      </c>
      <c r="C277" s="233">
        <f>+'3.CT2A'!A52</f>
        <v>116</v>
      </c>
      <c r="D277" s="233">
        <f si="8" t="shared"/>
        <v>0</v>
      </c>
      <c r="E277" s="233" t="str">
        <f>+'3.CT2A'!B52</f>
        <v xml:space="preserve">  Тусгай зориулалтын орлого</v>
      </c>
      <c r="S277" s="233" t="s">
        <v>1242</v>
      </c>
      <c r="T277" s="233">
        <v>116</v>
      </c>
      <c r="U277" s="233" t="s">
        <v>32</v>
      </c>
    </row>
    <row r="278" spans="1:21">
      <c r="A278" s="233" t="s">
        <v>1242</v>
      </c>
      <c r="B278" s="233">
        <v>116001</v>
      </c>
      <c r="C278" s="233">
        <f>+'3.CT2A'!A53</f>
        <v>116001</v>
      </c>
      <c r="D278" s="233">
        <f si="8" t="shared"/>
        <v>0</v>
      </c>
      <c r="E278" s="233" t="str">
        <f>+'3.CT2A'!B53</f>
        <v xml:space="preserve">    Автобензин, дизелийн түлшний албан татвар</v>
      </c>
      <c r="S278" s="233" t="s">
        <v>1242</v>
      </c>
      <c r="T278" s="233">
        <v>116001</v>
      </c>
      <c r="U278" s="233" t="s">
        <v>32</v>
      </c>
    </row>
    <row r="279" spans="1:21">
      <c r="A279" s="233" t="s">
        <v>1242</v>
      </c>
      <c r="B279" s="233">
        <v>117</v>
      </c>
      <c r="C279" s="233">
        <f>+'3.CT2A'!A54</f>
        <v>117</v>
      </c>
      <c r="D279" s="233">
        <f si="8" t="shared"/>
        <v>0</v>
      </c>
      <c r="E279" s="233" t="str">
        <f>+'3.CT2A'!B54</f>
        <v xml:space="preserve">  Гадаад үйл ажиллагааны орлого</v>
      </c>
      <c r="S279" s="233" t="s">
        <v>1242</v>
      </c>
      <c r="T279" s="233">
        <v>117</v>
      </c>
      <c r="U279" s="233" t="s">
        <v>32</v>
      </c>
    </row>
    <row r="280" spans="1:21">
      <c r="A280" s="233" t="s">
        <v>1242</v>
      </c>
      <c r="B280" s="233">
        <v>117001</v>
      </c>
      <c r="C280" s="233">
        <f>+'3.CT2A'!A55</f>
        <v>117001</v>
      </c>
      <c r="D280" s="233">
        <f si="8" t="shared"/>
        <v>0</v>
      </c>
      <c r="E280" s="233" t="str">
        <f>+'3.CT2A'!B55</f>
        <v xml:space="preserve">    Импортын гаалийн албан татвар</v>
      </c>
      <c r="S280" s="233" t="s">
        <v>1242</v>
      </c>
      <c r="T280" s="233">
        <v>117001</v>
      </c>
      <c r="U280" s="233" t="s">
        <v>32</v>
      </c>
    </row>
    <row r="281" spans="1:21">
      <c r="A281" s="233" t="s">
        <v>1242</v>
      </c>
      <c r="B281" s="233">
        <v>117002</v>
      </c>
      <c r="C281" s="233">
        <f>+'3.CT2A'!A56</f>
        <v>117002</v>
      </c>
      <c r="D281" s="233">
        <f si="8" t="shared"/>
        <v>0</v>
      </c>
      <c r="E281" s="233" t="str">
        <f>+'3.CT2A'!B56</f>
        <v xml:space="preserve">    Экспортын гаалийн албан татвар</v>
      </c>
      <c r="S281" s="233" t="s">
        <v>1242</v>
      </c>
      <c r="T281" s="233">
        <v>117002</v>
      </c>
      <c r="U281" s="233" t="s">
        <v>32</v>
      </c>
    </row>
    <row r="282" spans="1:21">
      <c r="A282" s="233" t="s">
        <v>1242</v>
      </c>
      <c r="B282" s="233">
        <v>118</v>
      </c>
      <c r="C282" s="233">
        <f>+'3.CT2A'!A57</f>
        <v>118</v>
      </c>
      <c r="D282" s="233">
        <f si="8" t="shared"/>
        <v>0</v>
      </c>
      <c r="E282" s="233" t="str">
        <f>+'3.CT2A'!B57</f>
        <v xml:space="preserve">  Бусад татвар, төлбөр, хураамж</v>
      </c>
      <c r="S282" s="233" t="s">
        <v>1242</v>
      </c>
      <c r="T282" s="233">
        <v>118</v>
      </c>
      <c r="U282" s="233" t="s">
        <v>32</v>
      </c>
    </row>
    <row r="283" spans="1:21">
      <c r="A283" s="233" t="s">
        <v>1242</v>
      </c>
      <c r="B283" s="233">
        <v>1180</v>
      </c>
      <c r="C283" s="233">
        <f>+'3.CT2A'!A58</f>
        <v>1180</v>
      </c>
      <c r="D283" s="233">
        <f si="8" t="shared"/>
        <v>0</v>
      </c>
      <c r="E283" s="233" t="str">
        <f>+'3.CT2A'!B58</f>
        <v xml:space="preserve">    Бусад нийтлэг төлбөр, хураамж</v>
      </c>
      <c r="S283" s="233" t="s">
        <v>1242</v>
      </c>
      <c r="T283" s="233">
        <v>1180</v>
      </c>
      <c r="U283" s="233" t="s">
        <v>32</v>
      </c>
    </row>
    <row r="284" spans="1:21">
      <c r="A284" s="233" t="s">
        <v>1242</v>
      </c>
      <c r="B284" s="233">
        <v>118001</v>
      </c>
      <c r="C284" s="233">
        <f>+'3.CT2A'!A59</f>
        <v>118001</v>
      </c>
      <c r="D284" s="233">
        <f si="8" t="shared"/>
        <v>0</v>
      </c>
      <c r="E284" s="233" t="str">
        <f>+'3.CT2A'!B59</f>
        <v xml:space="preserve">      Улсын тэмдэгтийн хураамж</v>
      </c>
      <c r="S284" s="233" t="s">
        <v>1242</v>
      </c>
      <c r="T284" s="233">
        <v>118001</v>
      </c>
      <c r="U284" s="233" t="s">
        <v>32</v>
      </c>
    </row>
    <row r="285" spans="1:21">
      <c r="A285" s="233" t="s">
        <v>1242</v>
      </c>
      <c r="B285" s="233">
        <v>118002</v>
      </c>
      <c r="C285" s="233">
        <f>+'3.CT2A'!A60</f>
        <v>118002</v>
      </c>
      <c r="D285" s="233">
        <f si="8" t="shared"/>
        <v>0</v>
      </c>
      <c r="E285" s="233" t="str">
        <f>+'3.CT2A'!B60</f>
        <v xml:space="preserve">      Ашигт малтмалын хайгуулын болон ашиглалтын тусгай зөвшөөрлийн төлбөр</v>
      </c>
      <c r="S285" s="233" t="s">
        <v>1242</v>
      </c>
      <c r="T285" s="233">
        <v>118002</v>
      </c>
      <c r="U285" s="233" t="s">
        <v>32</v>
      </c>
    </row>
    <row r="286" spans="1:21">
      <c r="A286" s="233" t="s">
        <v>1242</v>
      </c>
      <c r="B286" s="233">
        <v>118003</v>
      </c>
      <c r="C286" s="233">
        <f>+'3.CT2A'!A61</f>
        <v>118003</v>
      </c>
      <c r="D286" s="233">
        <f si="8" t="shared"/>
        <v>0</v>
      </c>
      <c r="E286" s="233" t="str">
        <f>+'3.CT2A'!B61</f>
        <v xml:space="preserve">      Улсын төсвийн хөрөнгөөр хайгуул хийсэн ордын нөхөн төлбөр</v>
      </c>
      <c r="S286" s="233" t="s">
        <v>1242</v>
      </c>
      <c r="T286" s="233">
        <v>118003</v>
      </c>
      <c r="U286" s="233" t="s">
        <v>32</v>
      </c>
    </row>
    <row r="287" spans="1:21">
      <c r="A287" s="233" t="s">
        <v>1242</v>
      </c>
      <c r="B287" s="233">
        <v>118004</v>
      </c>
      <c r="C287" s="233">
        <f>+'3.CT2A'!A62</f>
        <v>118004</v>
      </c>
      <c r="D287" s="233">
        <f si="8" t="shared"/>
        <v>0</v>
      </c>
      <c r="E287" s="233" t="str">
        <f>+'3.CT2A'!B62</f>
        <v xml:space="preserve">      Ашигт малтмалын нөөц ашигласны төлбөр</v>
      </c>
      <c r="S287" s="233" t="s">
        <v>1242</v>
      </c>
      <c r="T287" s="233">
        <v>118004</v>
      </c>
      <c r="U287" s="233" t="s">
        <v>32</v>
      </c>
    </row>
    <row r="288" spans="1:21">
      <c r="A288" s="233" t="s">
        <v>1242</v>
      </c>
      <c r="B288" s="233">
        <v>118005</v>
      </c>
      <c r="C288" s="233">
        <f>+'3.CT2A'!A63</f>
        <v>118005</v>
      </c>
      <c r="D288" s="233">
        <f si="8" t="shared"/>
        <v>0</v>
      </c>
      <c r="E288" s="233" t="str">
        <f>+'3.CT2A'!B63</f>
        <v xml:space="preserve">      Агаарын бохирдлын төлбөр</v>
      </c>
      <c r="S288" s="233" t="s">
        <v>1242</v>
      </c>
      <c r="T288" s="233">
        <v>118005</v>
      </c>
      <c r="U288" s="233" t="s">
        <v>32</v>
      </c>
    </row>
    <row r="289" spans="1:21">
      <c r="A289" s="233" t="s">
        <v>1242</v>
      </c>
      <c r="B289" s="233">
        <v>118006</v>
      </c>
      <c r="C289" s="233">
        <f>+'3.CT2A'!A64</f>
        <v>118006</v>
      </c>
      <c r="D289" s="233">
        <f si="8" t="shared"/>
        <v>0</v>
      </c>
      <c r="E289" s="233" t="str">
        <f>+'3.CT2A'!B64</f>
        <v xml:space="preserve">      Түгээмэл тархацтай ашигт малтмал ашигласны төлбөр</v>
      </c>
      <c r="S289" s="233" t="s">
        <v>1242</v>
      </c>
      <c r="T289" s="233">
        <v>118006</v>
      </c>
      <c r="U289" s="233" t="s">
        <v>32</v>
      </c>
    </row>
    <row r="290" spans="1:21">
      <c r="A290" s="233" t="s">
        <v>1242</v>
      </c>
      <c r="B290" s="233">
        <v>118007</v>
      </c>
      <c r="C290" s="233">
        <f>+'3.CT2A'!A65</f>
        <v>118007</v>
      </c>
      <c r="D290" s="233">
        <f si="8" t="shared"/>
        <v>0</v>
      </c>
      <c r="E290" s="233" t="str">
        <f>+'3.CT2A'!B65</f>
        <v xml:space="preserve">      Ус бохирдлын төлбөр</v>
      </c>
      <c r="S290" s="233" t="s">
        <v>1242</v>
      </c>
      <c r="T290" s="233">
        <v>118007</v>
      </c>
      <c r="U290" s="233" t="s">
        <v>32</v>
      </c>
    </row>
    <row r="291" spans="1:21">
      <c r="A291" s="233" t="s">
        <v>1242</v>
      </c>
      <c r="B291" s="233">
        <v>118008</v>
      </c>
      <c r="C291" s="233">
        <f>+'3.CT2A'!A66</f>
        <v>118008</v>
      </c>
      <c r="D291" s="233">
        <f si="8" t="shared"/>
        <v>0</v>
      </c>
      <c r="E291" s="233" t="str">
        <f>+'3.CT2A'!B66</f>
        <v xml:space="preserve">      Улсын төсвийн хөрөнгөөр тогтоосон усны нөөцийн зардлын нөхөн төлбөр</v>
      </c>
      <c r="S291" s="233" t="s">
        <v>1242</v>
      </c>
      <c r="T291" s="233">
        <v>118008</v>
      </c>
      <c r="U291" s="233" t="s">
        <v>32</v>
      </c>
    </row>
    <row r="292" spans="1:21">
      <c r="A292" s="233" t="s">
        <v>1242</v>
      </c>
      <c r="B292" s="233">
        <v>118009</v>
      </c>
      <c r="C292" s="233">
        <f>+'3.CT2A'!A67</f>
        <v>118009</v>
      </c>
      <c r="D292" s="233">
        <f si="8" t="shared"/>
        <v>0</v>
      </c>
      <c r="E292" s="233" t="str">
        <f>+'3.CT2A'!B67</f>
        <v xml:space="preserve">      Хог хаягдлын үйлчилгээний хураамж</v>
      </c>
      <c r="S292" s="233" t="s">
        <v>1242</v>
      </c>
      <c r="T292" s="233">
        <v>118009</v>
      </c>
      <c r="U292" s="233" t="s">
        <v>32</v>
      </c>
    </row>
    <row r="293" spans="1:21">
      <c r="A293" s="233" t="s">
        <v>1242</v>
      </c>
      <c r="B293" s="233">
        <v>118010</v>
      </c>
      <c r="C293" s="233">
        <f>+'3.CT2A'!A68</f>
        <v>118010</v>
      </c>
      <c r="D293" s="233">
        <f si="8" t="shared"/>
        <v>0</v>
      </c>
      <c r="E293" s="233" t="str">
        <f>+'3.CT2A'!B68</f>
        <v xml:space="preserve">      Ашигт малтмалаас бусад байгалийн баялаг ашиглахад олгох эрхийн зөвшөөрлийн хураамж</v>
      </c>
      <c r="S293" s="233" t="s">
        <v>1242</v>
      </c>
      <c r="T293" s="233">
        <v>118010</v>
      </c>
      <c r="U293" s="233" t="s">
        <v>32</v>
      </c>
    </row>
    <row r="294" spans="1:21">
      <c r="A294" s="233" t="s">
        <v>1242</v>
      </c>
      <c r="B294" s="233">
        <v>118011</v>
      </c>
      <c r="C294" s="233">
        <f>+'3.CT2A'!A69</f>
        <v>118011</v>
      </c>
      <c r="D294" s="233">
        <f si="8" t="shared"/>
        <v>0</v>
      </c>
      <c r="E294" s="233" t="str">
        <f>+'3.CT2A'!B69</f>
        <v xml:space="preserve">      Бусад татвар</v>
      </c>
      <c r="S294" s="233" t="s">
        <v>1242</v>
      </c>
      <c r="T294" s="233">
        <v>118011</v>
      </c>
      <c r="U294" s="233" t="s">
        <v>32</v>
      </c>
    </row>
    <row r="295" spans="1:21">
      <c r="A295" s="233" t="s">
        <v>1242</v>
      </c>
      <c r="B295" s="233">
        <v>1181</v>
      </c>
      <c r="C295" s="233">
        <f>+'3.CT2A'!A70</f>
        <v>1181</v>
      </c>
      <c r="D295" s="233">
        <f si="8" t="shared"/>
        <v>0</v>
      </c>
      <c r="E295" s="233" t="str">
        <f>+'3.CT2A'!B70</f>
        <v xml:space="preserve">    Газрын төлбөр</v>
      </c>
      <c r="S295" s="233" t="s">
        <v>1242</v>
      </c>
      <c r="T295" s="233">
        <v>1181</v>
      </c>
      <c r="U295" s="233" t="s">
        <v>32</v>
      </c>
    </row>
    <row r="296" spans="1:21">
      <c r="A296" s="233" t="s">
        <v>1242</v>
      </c>
      <c r="B296" s="233">
        <v>118101</v>
      </c>
      <c r="C296" s="233">
        <f>+'3.CT2A'!A71</f>
        <v>118101</v>
      </c>
      <c r="D296" s="233">
        <f si="8" t="shared"/>
        <v>0</v>
      </c>
      <c r="E296" s="233" t="str">
        <f>+'3.CT2A'!B71</f>
        <v xml:space="preserve">      Газрын төлбөр</v>
      </c>
      <c r="S296" s="233" t="s">
        <v>1242</v>
      </c>
      <c r="T296" s="233">
        <v>118101</v>
      </c>
      <c r="U296" s="233" t="s">
        <v>32</v>
      </c>
    </row>
    <row r="297" spans="1:21">
      <c r="A297" s="233" t="s">
        <v>1242</v>
      </c>
      <c r="B297" s="233">
        <v>118102</v>
      </c>
      <c r="C297" s="233">
        <f>+'3.CT2A'!A72</f>
        <v>118102</v>
      </c>
      <c r="D297" s="233">
        <f si="8" t="shared"/>
        <v>0</v>
      </c>
      <c r="E297" s="233" t="str">
        <f>+'3.CT2A'!B72</f>
        <v xml:space="preserve">      Дуудлага худалдаа</v>
      </c>
      <c r="S297" s="233" t="s">
        <v>1242</v>
      </c>
      <c r="T297" s="233">
        <v>118102</v>
      </c>
      <c r="U297" s="233" t="s">
        <v>32</v>
      </c>
    </row>
    <row r="298" spans="1:21">
      <c r="A298" s="233" t="s">
        <v>1242</v>
      </c>
      <c r="B298" s="233">
        <v>1182</v>
      </c>
      <c r="C298" s="233">
        <f>+'3.CT2A'!A73</f>
        <v>1182</v>
      </c>
      <c r="D298" s="233">
        <f si="8" t="shared"/>
        <v>0</v>
      </c>
      <c r="E298" s="233" t="str">
        <f>+'3.CT2A'!B73</f>
        <v xml:space="preserve">    Байгалийн нөөц ашигласны төлбөр</v>
      </c>
      <c r="S298" s="233" t="s">
        <v>1242</v>
      </c>
      <c r="T298" s="233">
        <v>1182</v>
      </c>
      <c r="U298" s="233" t="s">
        <v>32</v>
      </c>
    </row>
    <row r="299" spans="1:21">
      <c r="A299" s="233" t="s">
        <v>1242</v>
      </c>
      <c r="B299" s="233">
        <v>118201</v>
      </c>
      <c r="C299" s="233">
        <f>+'3.CT2A'!A74</f>
        <v>118201</v>
      </c>
      <c r="D299" s="233">
        <f si="8" t="shared"/>
        <v>0</v>
      </c>
      <c r="E299" s="233" t="str">
        <f>+'3.CT2A'!B74</f>
        <v xml:space="preserve">      Ойн нөөц ашигласны төлбөр</v>
      </c>
      <c r="S299" s="233" t="s">
        <v>1242</v>
      </c>
      <c r="T299" s="233">
        <v>118201</v>
      </c>
      <c r="U299" s="233" t="s">
        <v>32</v>
      </c>
    </row>
    <row r="300" spans="1:21">
      <c r="A300" s="233" t="s">
        <v>1242</v>
      </c>
      <c r="B300" s="233">
        <v>118202</v>
      </c>
      <c r="C300" s="233">
        <f>+'3.CT2A'!A75</f>
        <v>118202</v>
      </c>
      <c r="D300" s="233">
        <f si="8" t="shared"/>
        <v>0</v>
      </c>
      <c r="E300" s="233" t="str">
        <f>+'3.CT2A'!B75</f>
        <v xml:space="preserve">      Ан амьтны нөөц ашигласны төлбөр</v>
      </c>
      <c r="S300" s="233" t="s">
        <v>1242</v>
      </c>
      <c r="T300" s="233">
        <v>118202</v>
      </c>
      <c r="U300" s="233" t="s">
        <v>32</v>
      </c>
    </row>
    <row r="301" spans="1:21">
      <c r="A301" s="233" t="s">
        <v>1242</v>
      </c>
      <c r="B301" s="233">
        <v>118203</v>
      </c>
      <c r="C301" s="233">
        <f>+'3.CT2A'!A76</f>
        <v>118203</v>
      </c>
      <c r="D301" s="233">
        <f si="8" t="shared"/>
        <v>0</v>
      </c>
      <c r="E301" s="233" t="str">
        <f>+'3.CT2A'!B76</f>
        <v xml:space="preserve">      Ус, рашааны нөөц ашигласны төлбөр</v>
      </c>
      <c r="S301" s="233" t="s">
        <v>1242</v>
      </c>
      <c r="T301" s="233">
        <v>118203</v>
      </c>
      <c r="U301" s="233" t="s">
        <v>32</v>
      </c>
    </row>
    <row r="302" spans="1:21">
      <c r="A302" s="233" t="s">
        <v>1242</v>
      </c>
      <c r="B302" s="233">
        <v>118204</v>
      </c>
      <c r="C302" s="233">
        <f>+'3.CT2A'!A77</f>
        <v>118204</v>
      </c>
      <c r="D302" s="233">
        <f si="8" t="shared"/>
        <v>0</v>
      </c>
      <c r="E302" s="233" t="str">
        <f>+'3.CT2A'!B77</f>
        <v xml:space="preserve">      Байгалийн ургамлын нөөц ашигласны төлбөр</v>
      </c>
      <c r="S302" s="233" t="s">
        <v>1242</v>
      </c>
      <c r="T302" s="233">
        <v>118204</v>
      </c>
      <c r="U302" s="233" t="s">
        <v>32</v>
      </c>
    </row>
    <row r="303" spans="1:21">
      <c r="A303" s="233" t="s">
        <v>1242</v>
      </c>
      <c r="B303" s="233">
        <v>1183</v>
      </c>
      <c r="C303" s="233">
        <f>+'3.CT2A'!A78</f>
        <v>1183</v>
      </c>
      <c r="D303" s="233">
        <f si="8" t="shared"/>
        <v>0</v>
      </c>
      <c r="E303" s="233" t="str">
        <f>+'3.CT2A'!B78</f>
        <v xml:space="preserve">   Бусад татвар</v>
      </c>
      <c r="S303" s="233" t="s">
        <v>1242</v>
      </c>
      <c r="T303" s="233">
        <v>1183</v>
      </c>
      <c r="U303" s="233" t="s">
        <v>32</v>
      </c>
    </row>
    <row r="304" spans="1:21">
      <c r="A304" s="233" t="s">
        <v>1242</v>
      </c>
      <c r="B304" s="233">
        <v>118301</v>
      </c>
      <c r="C304" s="233">
        <f>+'3.CT2A'!A79</f>
        <v>118301</v>
      </c>
      <c r="D304" s="233">
        <f si="8" t="shared"/>
        <v>0</v>
      </c>
      <c r="E304" s="233" t="str">
        <f>+'3.CT2A'!B79</f>
        <v xml:space="preserve">      Бусад татвар</v>
      </c>
      <c r="S304" s="233" t="s">
        <v>1242</v>
      </c>
      <c r="T304" s="233">
        <v>118301</v>
      </c>
      <c r="U304" s="233" t="s">
        <v>32</v>
      </c>
    </row>
    <row r="305" spans="1:21">
      <c r="A305" s="233" t="s">
        <v>1242</v>
      </c>
      <c r="B305" s="233">
        <v>118302</v>
      </c>
      <c r="C305" s="233">
        <f>+'3.CT2A'!A80</f>
        <v>118302</v>
      </c>
      <c r="D305" s="233">
        <f si="8" t="shared"/>
        <v>0</v>
      </c>
      <c r="E305" s="233" t="str">
        <f>+'3.CT2A'!B80</f>
        <v xml:space="preserve">      Нийслэл хотын албан татвар</v>
      </c>
      <c r="S305" s="233" t="s">
        <v>1242</v>
      </c>
      <c r="T305" s="233">
        <v>118302</v>
      </c>
      <c r="U305" s="233" t="s">
        <v>32</v>
      </c>
    </row>
    <row r="306" spans="1:21">
      <c r="A306" s="233" t="s">
        <v>1242</v>
      </c>
      <c r="B306" s="233">
        <v>118303</v>
      </c>
      <c r="C306" s="233">
        <f>+'3.CT2A'!A81</f>
        <v>118303</v>
      </c>
      <c r="D306" s="233">
        <f si="8" t="shared"/>
        <v>0</v>
      </c>
      <c r="E306" s="233" t="str">
        <f>+'3.CT2A'!B81</f>
        <v xml:space="preserve">      Өв, залгамжлал, бэлэглэлийн албан татвар</v>
      </c>
      <c r="S306" s="233" t="s">
        <v>1242</v>
      </c>
      <c r="T306" s="233">
        <v>118303</v>
      </c>
      <c r="U306" s="233" t="s">
        <v>32</v>
      </c>
    </row>
    <row r="307" spans="1:21">
      <c r="A307" s="233" t="s">
        <v>1242</v>
      </c>
      <c r="B307" s="233">
        <v>118304</v>
      </c>
      <c r="C307" s="233">
        <f>+'3.CT2A'!A82</f>
        <v>118304</v>
      </c>
      <c r="D307" s="233">
        <f si="8" t="shared"/>
        <v>0</v>
      </c>
      <c r="E307" s="233" t="str">
        <f>+'3.CT2A'!B82</f>
        <v xml:space="preserve">      Нохойны албан татвар</v>
      </c>
      <c r="S307" s="233" t="s">
        <v>1242</v>
      </c>
      <c r="T307" s="233">
        <v>118304</v>
      </c>
      <c r="U307" s="233" t="s">
        <v>32</v>
      </c>
    </row>
    <row r="308" spans="1:21">
      <c r="A308" s="233" t="s">
        <v>1242</v>
      </c>
      <c r="B308" s="233">
        <v>12</v>
      </c>
      <c r="C308" s="233">
        <f>+'3.CT2A'!A83</f>
        <v>12</v>
      </c>
      <c r="D308" s="233">
        <f si="8" t="shared"/>
        <v>0</v>
      </c>
      <c r="E308" s="233" t="str">
        <f>+'3.CT2A'!B83</f>
        <v xml:space="preserve"> ТАТВАРЫН БУС ОРЛОГО</v>
      </c>
      <c r="S308" s="233" t="s">
        <v>1242</v>
      </c>
      <c r="T308" s="233">
        <v>12</v>
      </c>
      <c r="U308" s="233" t="s">
        <v>32</v>
      </c>
    </row>
    <row r="309" spans="1:21">
      <c r="A309" s="233" t="s">
        <v>1242</v>
      </c>
      <c r="B309" s="233">
        <v>120</v>
      </c>
      <c r="C309" s="233">
        <f>+'3.CT2A'!A84</f>
        <v>120</v>
      </c>
      <c r="D309" s="233">
        <f si="8" t="shared"/>
        <v>0</v>
      </c>
      <c r="E309" s="233" t="str">
        <f>+'3.CT2A'!B84</f>
        <v xml:space="preserve">    Нийтлэг татварын бус орлого</v>
      </c>
      <c r="S309" s="233" t="s">
        <v>1242</v>
      </c>
      <c r="T309" s="233">
        <v>120</v>
      </c>
      <c r="U309" s="233" t="s">
        <v>32</v>
      </c>
    </row>
    <row r="310" spans="1:21">
      <c r="A310" s="233" t="s">
        <v>1242</v>
      </c>
      <c r="B310" s="233">
        <v>120001</v>
      </c>
      <c r="C310" s="233">
        <f>+'3.CT2A'!A85</f>
        <v>120001</v>
      </c>
      <c r="D310" s="233">
        <f si="8" t="shared"/>
        <v>0</v>
      </c>
      <c r="E310" s="233" t="str">
        <f>+'3.CT2A'!B85</f>
        <v xml:space="preserve">       Хувьцааны ногдол ашиг</v>
      </c>
      <c r="S310" s="233" t="s">
        <v>1242</v>
      </c>
      <c r="T310" s="233">
        <v>120001</v>
      </c>
      <c r="U310" s="233" t="s">
        <v>32</v>
      </c>
    </row>
    <row r="311" spans="1:21">
      <c r="A311" s="233" t="s">
        <v>1242</v>
      </c>
      <c r="B311" s="233">
        <v>120002</v>
      </c>
      <c r="C311" s="233">
        <f>+'3.CT2A'!A86</f>
        <v>120002</v>
      </c>
      <c r="D311" s="233">
        <f si="8" t="shared"/>
        <v>0</v>
      </c>
      <c r="E311" s="233" t="str">
        <f>+'3.CT2A'!B86</f>
        <v xml:space="preserve">       Хүүгийн орлого</v>
      </c>
      <c r="S311" s="233" t="s">
        <v>1242</v>
      </c>
      <c r="T311" s="233">
        <v>120002</v>
      </c>
      <c r="U311" s="233" t="s">
        <v>32</v>
      </c>
    </row>
    <row r="312" spans="1:21">
      <c r="A312" s="233" t="s">
        <v>1242</v>
      </c>
      <c r="B312" s="233">
        <v>120003</v>
      </c>
      <c r="C312" s="233">
        <f>+'3.CT2A'!A87</f>
        <v>120003</v>
      </c>
      <c r="D312" s="233">
        <f si="8" t="shared"/>
        <v>0</v>
      </c>
      <c r="E312" s="233" t="str">
        <f>+'3.CT2A'!B87</f>
        <v xml:space="preserve">       Торгуулийн орлого</v>
      </c>
      <c r="S312" s="233" t="s">
        <v>1242</v>
      </c>
      <c r="T312" s="233">
        <v>120003</v>
      </c>
      <c r="U312" s="233" t="s">
        <v>32</v>
      </c>
    </row>
    <row r="313" spans="1:21">
      <c r="A313" s="233" t="s">
        <v>1242</v>
      </c>
      <c r="B313" s="233">
        <v>120004</v>
      </c>
      <c r="C313" s="233">
        <f>+'3.CT2A'!A88</f>
        <v>120004</v>
      </c>
      <c r="D313" s="233">
        <f si="8" t="shared"/>
        <v>0</v>
      </c>
      <c r="E313" s="233" t="str">
        <f>+'3.CT2A'!B88</f>
        <v xml:space="preserve">       Төсөвт байгууллагын өөрийн орлого</v>
      </c>
      <c r="S313" s="233" t="s">
        <v>1242</v>
      </c>
      <c r="T313" s="233">
        <v>120004</v>
      </c>
      <c r="U313" s="233" t="s">
        <v>32</v>
      </c>
    </row>
    <row r="314" spans="1:21">
      <c r="A314" s="233" t="s">
        <v>1242</v>
      </c>
      <c r="B314" s="233">
        <v>1200041</v>
      </c>
      <c r="C314" s="233">
        <f>+'3.CT2A'!A89</f>
        <v>1200041</v>
      </c>
      <c r="D314" s="233">
        <f si="8" t="shared"/>
        <v>0</v>
      </c>
      <c r="E314" s="233" t="str">
        <f>+'3.CT2A'!B89</f>
        <v xml:space="preserve">            Үндсэн үйл ажиллагааны орлогоос санхүүжих</v>
      </c>
      <c r="S314" s="233" t="s">
        <v>1242</v>
      </c>
      <c r="T314" s="233">
        <v>1200041</v>
      </c>
      <c r="U314" s="233" t="s">
        <v>32</v>
      </c>
    </row>
    <row r="315" spans="1:21">
      <c r="A315" s="233" t="s">
        <v>1242</v>
      </c>
      <c r="B315" s="233">
        <v>1200042</v>
      </c>
      <c r="C315" s="233">
        <f>+'3.CT2A'!A90</f>
        <v>1200042</v>
      </c>
      <c r="D315" s="233">
        <f si="8" t="shared"/>
        <v>0</v>
      </c>
      <c r="E315" s="233" t="str">
        <f>+'3.CT2A'!B90</f>
        <v xml:space="preserve">            Туслах үйл ажиллагааны орлогоос санхүүжих</v>
      </c>
      <c r="S315" s="233" t="s">
        <v>1242</v>
      </c>
      <c r="T315" s="233">
        <v>1200042</v>
      </c>
      <c r="U315" s="233" t="s">
        <v>32</v>
      </c>
    </row>
    <row r="316" spans="1:21">
      <c r="A316" s="233" t="s">
        <v>1242</v>
      </c>
      <c r="B316" s="233">
        <v>1200043</v>
      </c>
      <c r="C316" s="233">
        <f>+'3.CT2A'!A91</f>
        <v>1200043</v>
      </c>
      <c r="D316" s="233">
        <f si="8" t="shared"/>
        <v>0</v>
      </c>
      <c r="E316" s="233" t="str">
        <f>+'3.CT2A'!B91</f>
        <v xml:space="preserve">            Урьд оны үлдэгдэлээс санхүүжих</v>
      </c>
      <c r="S316" s="233" t="s">
        <v>1242</v>
      </c>
      <c r="T316" s="233">
        <v>1200043</v>
      </c>
      <c r="U316" s="233" t="s">
        <v>32</v>
      </c>
    </row>
    <row r="317" spans="1:21">
      <c r="A317" s="233" t="s">
        <v>1242</v>
      </c>
      <c r="B317" s="233">
        <v>1200044</v>
      </c>
      <c r="C317" s="233">
        <f>+'3.CT2A'!A92</f>
        <v>1200044</v>
      </c>
      <c r="D317" s="233">
        <f si="8" t="shared"/>
        <v>0</v>
      </c>
      <c r="E317" s="233" t="str">
        <f>+'3.CT2A'!B92</f>
        <v xml:space="preserve">             Гадаадын эх үүсвэрээс санхүүжих</v>
      </c>
      <c r="S317" s="233" t="s">
        <v>1242</v>
      </c>
      <c r="T317" s="233">
        <v>1200044</v>
      </c>
      <c r="U317" s="233" t="s">
        <v>32</v>
      </c>
    </row>
    <row r="318" spans="1:21">
      <c r="A318" s="233" t="s">
        <v>1242</v>
      </c>
      <c r="B318" s="233">
        <v>1200045</v>
      </c>
      <c r="C318" s="233">
        <f>+'3.CT2A'!A93</f>
        <v>1200045</v>
      </c>
      <c r="D318" s="233">
        <f si="8" t="shared"/>
        <v>0</v>
      </c>
      <c r="E318" s="233" t="str">
        <f>+'3.CT2A'!B93</f>
        <v xml:space="preserve">             Үнэ төлбөргүй хүлээн авсан орлого</v>
      </c>
      <c r="S318" s="233" t="s">
        <v>1242</v>
      </c>
      <c r="T318" s="233">
        <v>1200045</v>
      </c>
      <c r="U318" s="233" t="s">
        <v>32</v>
      </c>
    </row>
    <row r="319" spans="1:21">
      <c r="A319" s="233" t="s">
        <v>1242</v>
      </c>
      <c r="B319" s="233">
        <v>120005</v>
      </c>
      <c r="C319" s="233">
        <f>+'3.CT2A'!A94</f>
        <v>120005</v>
      </c>
      <c r="D319" s="233">
        <f si="8" t="shared"/>
        <v>0</v>
      </c>
      <c r="E319" s="233" t="str">
        <f>+'3.CT2A'!B94</f>
        <v xml:space="preserve">       Түрээсийн орлого</v>
      </c>
      <c r="S319" s="233" t="s">
        <v>1242</v>
      </c>
      <c r="T319" s="233">
        <v>120005</v>
      </c>
      <c r="U319" s="233" t="s">
        <v>32</v>
      </c>
    </row>
    <row r="320" spans="1:21">
      <c r="A320" s="233" t="s">
        <v>1242</v>
      </c>
      <c r="B320" s="233">
        <v>120006</v>
      </c>
      <c r="C320" s="233">
        <f>+'3.CT2A'!A95</f>
        <v>120006</v>
      </c>
      <c r="D320" s="233">
        <f si="8" t="shared"/>
        <v>0</v>
      </c>
      <c r="E320" s="233" t="str">
        <f>+'3.CT2A'!B95</f>
        <v xml:space="preserve">       Газрын тосны орлого</v>
      </c>
      <c r="S320" s="233" t="s">
        <v>1242</v>
      </c>
      <c r="T320" s="233">
        <v>120006</v>
      </c>
      <c r="U320" s="233" t="s">
        <v>32</v>
      </c>
    </row>
    <row r="321" spans="1:21">
      <c r="A321" s="233" t="s">
        <v>1242</v>
      </c>
      <c r="B321" s="233">
        <v>120007</v>
      </c>
      <c r="C321" s="233">
        <f>+'3.CT2A'!A96</f>
        <v>120007</v>
      </c>
      <c r="D321" s="233">
        <f si="8" t="shared"/>
        <v>0</v>
      </c>
      <c r="E321" s="233" t="str">
        <f>+'3.CT2A'!B96</f>
        <v xml:space="preserve">       Навигацийн орлого</v>
      </c>
      <c r="S321" s="233" t="s">
        <v>1242</v>
      </c>
      <c r="T321" s="233">
        <v>120007</v>
      </c>
      <c r="U321" s="233" t="s">
        <v>32</v>
      </c>
    </row>
    <row r="322" spans="1:21">
      <c r="A322" s="233" t="s">
        <v>1242</v>
      </c>
      <c r="B322" s="233">
        <v>120008</v>
      </c>
      <c r="C322" s="233">
        <f>+'3.CT2A'!A97</f>
        <v>120008</v>
      </c>
      <c r="D322" s="233">
        <f si="8" t="shared"/>
        <v>0</v>
      </c>
      <c r="E322" s="233" t="str">
        <f>+'3.CT2A'!B97</f>
        <v xml:space="preserve">       Монгол банкны ашиг</v>
      </c>
      <c r="S322" s="233" t="s">
        <v>1242</v>
      </c>
      <c r="T322" s="233">
        <v>120008</v>
      </c>
      <c r="U322" s="233" t="s">
        <v>32</v>
      </c>
    </row>
    <row r="323" spans="1:21">
      <c r="A323" s="233" t="s">
        <v>1242</v>
      </c>
      <c r="B323" s="233">
        <v>120009</v>
      </c>
      <c r="C323" s="233">
        <f>+'3.CT2A'!A98</f>
        <v>120009</v>
      </c>
      <c r="D323" s="233">
        <f ref="D323:D386" si="9" t="shared">IF(B323=VALUE(C323),0,1)</f>
        <v>0</v>
      </c>
      <c r="E323" s="233" t="str">
        <f>+'3.CT2A'!B98</f>
        <v xml:space="preserve">       Бусад орлого</v>
      </c>
      <c r="S323" s="233" t="s">
        <v>1242</v>
      </c>
      <c r="T323" s="233">
        <v>120009</v>
      </c>
      <c r="U323" s="233" t="s">
        <v>32</v>
      </c>
    </row>
    <row r="324" spans="1:21">
      <c r="A324" s="233" t="s">
        <v>1242</v>
      </c>
      <c r="B324" s="233">
        <v>120010</v>
      </c>
      <c r="C324" s="233">
        <f>+'3.CT2A'!A99</f>
        <v>120010</v>
      </c>
      <c r="D324" s="233">
        <f si="9" t="shared"/>
        <v>0</v>
      </c>
      <c r="E324" s="233" t="str">
        <f>+'3.CT2A'!B99</f>
        <v xml:space="preserve">       Борлуулалтын орлого (цэвэр)  /ТӨҮГ/</v>
      </c>
      <c r="S324" s="233" t="s">
        <v>1242</v>
      </c>
      <c r="T324" s="233">
        <v>120010</v>
      </c>
      <c r="U324" s="233" t="s">
        <v>32</v>
      </c>
    </row>
    <row r="325" spans="1:21">
      <c r="A325" s="233" t="s">
        <v>1242</v>
      </c>
      <c r="B325" s="233">
        <v>120011</v>
      </c>
      <c r="C325" s="233">
        <f>+'3.CT2A'!A100</f>
        <v>120011</v>
      </c>
      <c r="D325" s="233">
        <f si="9" t="shared"/>
        <v>0</v>
      </c>
      <c r="E325" s="233" t="str">
        <f>+'3.CT2A'!B100</f>
        <v xml:space="preserve">       Борлуулалтын өртөг   /ТӨҮГ/</v>
      </c>
      <c r="S325" s="233" t="s">
        <v>1242</v>
      </c>
      <c r="T325" s="233">
        <v>120011</v>
      </c>
      <c r="U325" s="233" t="s">
        <v>32</v>
      </c>
    </row>
    <row r="326" spans="1:21">
      <c r="A326" s="233" t="s">
        <v>1242</v>
      </c>
      <c r="B326" s="233">
        <v>120012</v>
      </c>
      <c r="C326" s="233">
        <f>+'3.CT2A'!A101</f>
        <v>120012</v>
      </c>
      <c r="D326" s="233">
        <f si="9" t="shared"/>
        <v>0</v>
      </c>
      <c r="E326" s="233" t="str">
        <f>+'3.CT2A'!B101</f>
        <v xml:space="preserve">       Эрхийн шимтгэлийн орлого   /ТӨҮГ/</v>
      </c>
      <c r="S326" s="233" t="s">
        <v>1242</v>
      </c>
      <c r="T326" s="233">
        <v>120012</v>
      </c>
      <c r="U326" s="233" t="s">
        <v>32</v>
      </c>
    </row>
    <row r="327" spans="1:21">
      <c r="A327" s="233" t="s">
        <v>1242</v>
      </c>
      <c r="B327" s="233">
        <v>121</v>
      </c>
      <c r="C327" s="233">
        <f>+'3.CT2A'!A102</f>
        <v>121</v>
      </c>
      <c r="D327" s="233">
        <f si="9" t="shared"/>
        <v>0</v>
      </c>
      <c r="E327" s="233" t="str">
        <f>+'3.CT2A'!B102</f>
        <v xml:space="preserve">    Хөрөнгийн орлого</v>
      </c>
      <c r="S327" s="233" t="s">
        <v>1242</v>
      </c>
      <c r="T327" s="233">
        <v>121</v>
      </c>
      <c r="U327" s="233" t="s">
        <v>32</v>
      </c>
    </row>
    <row r="328" spans="1:21">
      <c r="A328" s="233" t="s">
        <v>1242</v>
      </c>
      <c r="B328" s="233">
        <v>121001</v>
      </c>
      <c r="C328" s="233">
        <f>+'3.CT2A'!A103</f>
        <v>121001</v>
      </c>
      <c r="D328" s="233">
        <f si="9" t="shared"/>
        <v>0</v>
      </c>
      <c r="E328" s="233" t="str">
        <f>+'3.CT2A'!B103</f>
        <v xml:space="preserve">     Төрийн болон орон нутгийн өмчид бүртгэлтэй хөрөнгө борлуулсны орлого</v>
      </c>
      <c r="S328" s="233" t="s">
        <v>1242</v>
      </c>
      <c r="T328" s="233">
        <v>121001</v>
      </c>
      <c r="U328" s="233" t="s">
        <v>32</v>
      </c>
    </row>
    <row r="329" spans="1:21">
      <c r="A329" s="233" t="s">
        <v>1242</v>
      </c>
      <c r="B329" s="233">
        <v>121002</v>
      </c>
      <c r="C329" s="233">
        <f>+'3.CT2A'!A104</f>
        <v>121002</v>
      </c>
      <c r="D329" s="233">
        <f si="9" t="shared"/>
        <v>0</v>
      </c>
      <c r="E329" s="233" t="str">
        <f>+'3.CT2A'!B104</f>
        <v xml:space="preserve">     Өмч хувьчлалын орлого</v>
      </c>
      <c r="S329" s="233" t="s">
        <v>1242</v>
      </c>
      <c r="T329" s="233">
        <v>121002</v>
      </c>
      <c r="U329" s="233" t="s">
        <v>32</v>
      </c>
    </row>
    <row r="330" spans="1:21">
      <c r="A330" s="233" t="s">
        <v>1242</v>
      </c>
      <c r="B330" s="233">
        <v>122</v>
      </c>
      <c r="C330" s="233">
        <f>+'3.CT2A'!A105</f>
        <v>122</v>
      </c>
      <c r="D330" s="233">
        <f si="9" t="shared"/>
        <v>0</v>
      </c>
      <c r="E330" s="233" t="str">
        <f>+'3.CT2A'!B105</f>
        <v xml:space="preserve">      Тусламжийн орлого</v>
      </c>
      <c r="S330" s="233" t="s">
        <v>1242</v>
      </c>
      <c r="T330" s="233">
        <v>122</v>
      </c>
      <c r="U330" s="233" t="s">
        <v>32</v>
      </c>
    </row>
    <row r="331" spans="1:21">
      <c r="A331" s="233" t="s">
        <v>1242</v>
      </c>
      <c r="B331" s="233">
        <v>122001</v>
      </c>
      <c r="C331" s="233">
        <f>+'3.CT2A'!A106</f>
        <v>122001</v>
      </c>
      <c r="D331" s="233">
        <f si="9" t="shared"/>
        <v>0</v>
      </c>
      <c r="E331" s="233" t="str">
        <f>+'3.CT2A'!B106</f>
        <v xml:space="preserve">               Хандив тусламж /дотоод/</v>
      </c>
      <c r="S331" s="233" t="s">
        <v>1242</v>
      </c>
      <c r="T331" s="233">
        <v>122001</v>
      </c>
      <c r="U331" s="233" t="s">
        <v>32</v>
      </c>
    </row>
    <row r="332" spans="1:21">
      <c r="A332" s="233" t="s">
        <v>1242</v>
      </c>
      <c r="B332" s="233">
        <v>122002</v>
      </c>
      <c r="C332" s="233">
        <f>+'3.CT2A'!A107</f>
        <v>122002</v>
      </c>
      <c r="D332" s="233">
        <f si="9" t="shared"/>
        <v>0</v>
      </c>
      <c r="E332" s="233" t="str">
        <f>+'3.CT2A'!B107</f>
        <v xml:space="preserve">               Хандив тусламж /гадаад/</v>
      </c>
      <c r="S332" s="233" t="s">
        <v>1242</v>
      </c>
      <c r="T332" s="233">
        <v>122002</v>
      </c>
      <c r="U332" s="233" t="s">
        <v>32</v>
      </c>
    </row>
    <row r="333" spans="1:21">
      <c r="A333" s="233" t="s">
        <v>1242</v>
      </c>
      <c r="B333" s="233">
        <v>123</v>
      </c>
      <c r="C333" s="233">
        <f>+'3.CT2A'!A108</f>
        <v>123</v>
      </c>
      <c r="D333" s="233">
        <f si="9" t="shared"/>
        <v>0</v>
      </c>
      <c r="E333" s="233" t="str">
        <f>+'3.CT2A'!B108</f>
        <v xml:space="preserve">      Улсын төсөв орон нутгийн төсөв хоорондын шилжүүлэг</v>
      </c>
      <c r="S333" s="233" t="s">
        <v>1242</v>
      </c>
      <c r="T333" s="233">
        <v>123</v>
      </c>
      <c r="U333" s="233" t="s">
        <v>32</v>
      </c>
    </row>
    <row r="334" spans="1:21">
      <c r="A334" s="233" t="s">
        <v>1242</v>
      </c>
      <c r="B334" s="233">
        <v>123001</v>
      </c>
      <c r="C334" s="233">
        <f>+'3.CT2A'!A109</f>
        <v>123001</v>
      </c>
      <c r="D334" s="233">
        <f si="9" t="shared"/>
        <v>0</v>
      </c>
      <c r="E334" s="233" t="str">
        <f>+'3.CT2A'!B109</f>
        <v xml:space="preserve">               Тусгай зориулалтын шилжүүлгийн орлого</v>
      </c>
      <c r="S334" s="233" t="s">
        <v>1242</v>
      </c>
      <c r="T334" s="233">
        <v>123001</v>
      </c>
      <c r="U334" s="233" t="s">
        <v>32</v>
      </c>
    </row>
    <row r="335" spans="1:21">
      <c r="A335" s="233" t="s">
        <v>1242</v>
      </c>
      <c r="B335" s="233">
        <v>123002</v>
      </c>
      <c r="C335" s="233">
        <f>+'3.CT2A'!A110</f>
        <v>123002</v>
      </c>
      <c r="D335" s="233">
        <f si="9" t="shared"/>
        <v>0</v>
      </c>
      <c r="E335" s="233" t="str">
        <f>+'3.CT2A'!B110</f>
        <v xml:space="preserve">               Орон нутгийн хөгжлийн нэгдсэн сангаас шилжүүлсэн орлого</v>
      </c>
      <c r="S335" s="233" t="s">
        <v>1242</v>
      </c>
      <c r="T335" s="233">
        <v>123002</v>
      </c>
      <c r="U335" s="233" t="s">
        <v>32</v>
      </c>
    </row>
    <row r="336" spans="1:21">
      <c r="A336" s="233" t="s">
        <v>1242</v>
      </c>
      <c r="B336" s="233">
        <v>123003</v>
      </c>
      <c r="C336" s="233">
        <f>+'3.CT2A'!A111</f>
        <v>123003</v>
      </c>
      <c r="D336" s="233">
        <f si="9" t="shared"/>
        <v>0</v>
      </c>
      <c r="E336" s="233" t="str">
        <f>+'3.CT2A'!B111</f>
        <v xml:space="preserve">               Улсын төсвөөс орон нутгийн төсөвт олгох санхүүгийн дэмжлэг</v>
      </c>
      <c r="S336" s="233" t="s">
        <v>1242</v>
      </c>
      <c r="T336" s="233">
        <v>123003</v>
      </c>
      <c r="U336" s="233" t="s">
        <v>32</v>
      </c>
    </row>
    <row r="337" spans="1:21">
      <c r="A337" s="233" t="s">
        <v>1242</v>
      </c>
      <c r="B337" s="233">
        <v>123004</v>
      </c>
      <c r="C337" s="233">
        <f>+'3.CT2A'!A112</f>
        <v>123004</v>
      </c>
      <c r="D337" s="233">
        <f si="9" t="shared"/>
        <v>0</v>
      </c>
      <c r="E337" s="233" t="str">
        <f>+'3.CT2A'!B112</f>
        <v xml:space="preserve">               Улсын төсвөөс орон нутгийн төсвөөс төвлөрүүлэх шилжүүлэг</v>
      </c>
      <c r="S337" s="233" t="s">
        <v>1242</v>
      </c>
      <c r="T337" s="233">
        <v>123004</v>
      </c>
      <c r="U337" s="233" t="s">
        <v>32</v>
      </c>
    </row>
    <row r="338" spans="1:21">
      <c r="A338" s="233" t="s">
        <v>1242</v>
      </c>
      <c r="B338" s="233">
        <v>124</v>
      </c>
      <c r="C338" s="233">
        <f>+'3.CT2A'!A113</f>
        <v>124</v>
      </c>
      <c r="D338" s="233">
        <f si="9" t="shared"/>
        <v>0</v>
      </c>
      <c r="E338" s="233" t="str">
        <f>+'3.CT2A'!B113</f>
        <v xml:space="preserve">       Зээлийн орлого</v>
      </c>
      <c r="S338" s="233" t="s">
        <v>1242</v>
      </c>
      <c r="T338" s="233">
        <v>124</v>
      </c>
      <c r="U338" s="233" t="s">
        <v>32</v>
      </c>
    </row>
    <row r="339" spans="1:21">
      <c r="A339" s="233" t="s">
        <v>1242</v>
      </c>
      <c r="B339" s="233">
        <v>140002</v>
      </c>
      <c r="C339" s="233">
        <f>+'3.CT2A'!A114</f>
        <v>140002</v>
      </c>
      <c r="D339" s="233">
        <f si="9" t="shared"/>
        <v>0</v>
      </c>
      <c r="E339" s="233" t="str">
        <f>+'3.CT2A'!B114</f>
        <v xml:space="preserve">               Улсын төсвөөс олгосон зээл</v>
      </c>
      <c r="S339" s="233" t="s">
        <v>1242</v>
      </c>
      <c r="T339" s="233">
        <v>140002</v>
      </c>
      <c r="U339" s="233" t="s">
        <v>32</v>
      </c>
    </row>
    <row r="340" spans="1:21">
      <c r="A340" s="233" t="s">
        <v>1242</v>
      </c>
      <c r="B340" s="233">
        <v>140003</v>
      </c>
      <c r="C340" s="233">
        <f>+'3.CT2A'!A115</f>
        <v>140003</v>
      </c>
      <c r="D340" s="233">
        <f si="9" t="shared"/>
        <v>0</v>
      </c>
      <c r="E340" s="233" t="str">
        <f>+'3.CT2A'!B115</f>
        <v xml:space="preserve">               Бусдад олгосон зээл болон урьдчилгааны эргэн төлөлт</v>
      </c>
      <c r="S340" s="233" t="s">
        <v>1242</v>
      </c>
      <c r="T340" s="233">
        <v>140003</v>
      </c>
      <c r="U340" s="233" t="s">
        <v>32</v>
      </c>
    </row>
    <row r="341" spans="1:21">
      <c r="A341" s="233" t="s">
        <v>1242</v>
      </c>
      <c r="B341" s="233">
        <v>141001</v>
      </c>
      <c r="C341" s="233">
        <f>+'3.CT2A'!A116</f>
        <v>141001</v>
      </c>
      <c r="D341" s="233">
        <f si="9" t="shared"/>
        <v>0</v>
      </c>
      <c r="E341" s="233" t="str">
        <f>+'3.CT2A'!B116</f>
        <v xml:space="preserve">               Гадаадын санхүүгийн зээлийн эх үүсвэр</v>
      </c>
      <c r="S341" s="233" t="s">
        <v>1242</v>
      </c>
      <c r="T341" s="233">
        <v>141001</v>
      </c>
      <c r="U341" s="233" t="s">
        <v>32</v>
      </c>
    </row>
    <row r="342" spans="1:21">
      <c r="A342" s="233" t="s">
        <v>1242</v>
      </c>
      <c r="B342" s="233">
        <v>13</v>
      </c>
      <c r="C342" s="233">
        <f>+'3.CT2A'!A117</f>
        <v>13</v>
      </c>
      <c r="D342" s="233">
        <f si="9" t="shared"/>
        <v>0</v>
      </c>
      <c r="E342" s="233" t="str">
        <f>+'3.CT2A'!B117</f>
        <v xml:space="preserve"> ТУСЛАМЖ, САНХҮҮЖИЛТИЙН ОРЛОГО</v>
      </c>
      <c r="S342" s="233" t="s">
        <v>1242</v>
      </c>
      <c r="T342" s="233">
        <v>13</v>
      </c>
      <c r="U342" s="233" t="s">
        <v>32</v>
      </c>
    </row>
    <row r="343" spans="1:21">
      <c r="A343" s="233" t="s">
        <v>1242</v>
      </c>
      <c r="B343" s="233">
        <v>1310</v>
      </c>
      <c r="C343" s="233">
        <f>+'3.CT2A'!A118</f>
        <v>1310</v>
      </c>
      <c r="D343" s="233">
        <f si="9" t="shared"/>
        <v>0</v>
      </c>
      <c r="E343" s="233" t="str">
        <f>+'3.CT2A'!B118</f>
        <v xml:space="preserve">    Улсын төвлөрсөн төсвөөс</v>
      </c>
      <c r="S343" s="233" t="s">
        <v>1242</v>
      </c>
      <c r="T343" s="233">
        <v>1310</v>
      </c>
      <c r="U343" s="233" t="s">
        <v>32</v>
      </c>
    </row>
    <row r="344" spans="1:21">
      <c r="A344" s="233" t="s">
        <v>1242</v>
      </c>
      <c r="B344" s="233">
        <v>131001</v>
      </c>
      <c r="C344" s="233">
        <f>+'3.CT2A'!A119</f>
        <v>131001</v>
      </c>
      <c r="D344" s="233">
        <f si="9" t="shared"/>
        <v>0</v>
      </c>
      <c r="E344" s="233" t="str">
        <f>+'3.CT2A'!B119</f>
        <v xml:space="preserve">      Урсгал үйл ажиллагааны санхүүжилт</v>
      </c>
      <c r="S344" s="233" t="s">
        <v>1242</v>
      </c>
      <c r="T344" s="233">
        <v>131001</v>
      </c>
      <c r="U344" s="233" t="s">
        <v>32</v>
      </c>
    </row>
    <row r="345" spans="1:21">
      <c r="A345" s="233" t="s">
        <v>1242</v>
      </c>
      <c r="B345" s="233">
        <v>131002</v>
      </c>
      <c r="C345" s="233">
        <f>+'3.CT2A'!A120</f>
        <v>131002</v>
      </c>
      <c r="D345" s="233">
        <f si="9" t="shared"/>
        <v>0</v>
      </c>
      <c r="E345" s="233" t="str">
        <f>+'3.CT2A'!B120</f>
        <v xml:space="preserve">      Засгийн газрын, Засаг даргын нөөц хөрөнгийн санхүүжилт</v>
      </c>
      <c r="S345" s="233" t="s">
        <v>1242</v>
      </c>
      <c r="T345" s="233">
        <v>131002</v>
      </c>
      <c r="U345" s="233" t="s">
        <v>32</v>
      </c>
    </row>
    <row r="346" spans="1:21">
      <c r="A346" s="233" t="s">
        <v>1242</v>
      </c>
      <c r="B346" s="233">
        <v>131003</v>
      </c>
      <c r="C346" s="233">
        <f>+'3.CT2A'!A121</f>
        <v>131003</v>
      </c>
      <c r="D346" s="233">
        <f si="9" t="shared"/>
        <v>0</v>
      </c>
      <c r="E346" s="233" t="str">
        <f>+'3.CT2A'!B121</f>
        <v xml:space="preserve">      Төвлөрүүлэх шилжүүлэг</v>
      </c>
      <c r="S346" s="233" t="s">
        <v>1242</v>
      </c>
      <c r="T346" s="233">
        <v>131003</v>
      </c>
      <c r="U346" s="233" t="s">
        <v>32</v>
      </c>
    </row>
    <row r="347" spans="1:21">
      <c r="A347" s="233" t="s">
        <v>1242</v>
      </c>
      <c r="B347" s="233">
        <v>131004</v>
      </c>
      <c r="C347" s="233">
        <f>+'3.CT2A'!A122</f>
        <v>131004</v>
      </c>
      <c r="D347" s="233">
        <f si="9" t="shared"/>
        <v>0</v>
      </c>
      <c r="E347" s="233" t="str">
        <f>+'3.CT2A'!B122</f>
        <v xml:space="preserve">      Төсөв болон дамжуулан зээлдүүлсэн зээлээс эргэж төлөгдөх	</v>
      </c>
      <c r="S347" s="233" t="s">
        <v>1242</v>
      </c>
      <c r="T347" s="233">
        <v>131004</v>
      </c>
      <c r="U347" s="233" t="s">
        <v>32</v>
      </c>
    </row>
    <row r="348" spans="1:21">
      <c r="A348" s="233" t="s">
        <v>1242</v>
      </c>
      <c r="B348" s="233">
        <v>131005</v>
      </c>
      <c r="C348" s="233">
        <f>+'3.CT2A'!A123</f>
        <v>131005</v>
      </c>
      <c r="D348" s="233">
        <f si="9" t="shared"/>
        <v>0</v>
      </c>
      <c r="E348" s="233" t="str">
        <f>+'3.CT2A'!B123</f>
        <v xml:space="preserve">      Хөрөнгийн санхүүжилт</v>
      </c>
      <c r="S348" s="233" t="s">
        <v>1242</v>
      </c>
      <c r="T348" s="233">
        <v>131005</v>
      </c>
      <c r="U348" s="233" t="s">
        <v>32</v>
      </c>
    </row>
    <row r="349" spans="1:21">
      <c r="A349" s="233" t="s">
        <v>1242</v>
      </c>
      <c r="B349" s="233">
        <v>131006</v>
      </c>
      <c r="C349" s="233">
        <f>+'3.CT2A'!A124</f>
        <v>131006</v>
      </c>
      <c r="D349" s="233">
        <f si="9" t="shared"/>
        <v>0</v>
      </c>
      <c r="E349" s="233" t="str">
        <f>+'3.CT2A'!B124</f>
        <v xml:space="preserve">      Засгийн газрын тусгай сангаас санхүүжих</v>
      </c>
      <c r="S349" s="233" t="s">
        <v>1242</v>
      </c>
      <c r="T349" s="233">
        <v>131006</v>
      </c>
      <c r="U349" s="233" t="s">
        <v>32</v>
      </c>
    </row>
    <row r="350" spans="1:21">
      <c r="A350" s="233" t="s">
        <v>1242</v>
      </c>
      <c r="B350" s="233">
        <v>131007</v>
      </c>
      <c r="C350" s="233">
        <f>+'3.CT2A'!A125</f>
        <v>131007</v>
      </c>
      <c r="D350" s="233">
        <f si="9" t="shared"/>
        <v>0</v>
      </c>
      <c r="E350" s="233" t="str">
        <f>+'3.CT2A'!B125</f>
        <v xml:space="preserve">      Тусгай зориулалтын шилжүүлгээс санхүүжих</v>
      </c>
      <c r="S350" s="233" t="s">
        <v>1242</v>
      </c>
      <c r="T350" s="233">
        <v>131007</v>
      </c>
      <c r="U350" s="233" t="s">
        <v>32</v>
      </c>
    </row>
    <row r="351" spans="1:21">
      <c r="A351" s="233" t="s">
        <v>1242</v>
      </c>
      <c r="B351" s="233">
        <v>131008</v>
      </c>
      <c r="C351" s="233">
        <f>+'3.CT2A'!A126</f>
        <v>131008</v>
      </c>
      <c r="D351" s="233">
        <f si="9" t="shared"/>
        <v>0</v>
      </c>
      <c r="E351" s="233" t="str">
        <f>+'3.CT2A'!B126</f>
        <v xml:space="preserve">      Орон нутгийн хөгжлийн нэгдсэн сангаас санхүүжих</v>
      </c>
      <c r="S351" s="233" t="s">
        <v>1242</v>
      </c>
      <c r="T351" s="233">
        <v>131008</v>
      </c>
      <c r="U351" s="233" t="s">
        <v>32</v>
      </c>
    </row>
    <row r="352" spans="1:21">
      <c r="A352" s="233" t="s">
        <v>1242</v>
      </c>
      <c r="B352" s="233">
        <v>131009</v>
      </c>
      <c r="C352" s="233">
        <f>+'3.CT2A'!A127</f>
        <v>131009</v>
      </c>
      <c r="D352" s="233">
        <f si="9" t="shared"/>
        <v>0</v>
      </c>
      <c r="E352" s="233" t="str">
        <f>+'3.CT2A'!B127</f>
        <v xml:space="preserve">     Оны эхний үлдэгдлээс санхүүжих</v>
      </c>
      <c r="S352" s="233" t="s">
        <v>1242</v>
      </c>
      <c r="T352" s="233">
        <v>131009</v>
      </c>
      <c r="U352" s="233" t="s">
        <v>32</v>
      </c>
    </row>
    <row r="353" spans="1:21">
      <c r="A353" s="233" t="s">
        <v>1242</v>
      </c>
      <c r="B353" s="233">
        <v>1311</v>
      </c>
      <c r="C353" s="233">
        <f>+'3.CT2A'!A128</f>
        <v>1311</v>
      </c>
      <c r="D353" s="233">
        <f si="9" t="shared"/>
        <v>0</v>
      </c>
      <c r="E353" s="233" t="str">
        <f>+'3.CT2A'!B128</f>
        <v xml:space="preserve">   Нэмэлт санхүүжилтийн орлого</v>
      </c>
      <c r="S353" s="233" t="s">
        <v>1242</v>
      </c>
      <c r="T353" s="233">
        <v>1311</v>
      </c>
      <c r="U353" s="233" t="s">
        <v>32</v>
      </c>
    </row>
    <row r="354" spans="1:21">
      <c r="A354" s="233" t="s">
        <v>1242</v>
      </c>
      <c r="B354" s="233">
        <v>131101</v>
      </c>
      <c r="C354" s="233">
        <f>+'3.CT2A'!A129</f>
        <v>131101</v>
      </c>
      <c r="D354" s="233">
        <f si="9" t="shared"/>
        <v>0</v>
      </c>
      <c r="E354" s="233" t="str">
        <f>+'3.CT2A'!B129</f>
        <v xml:space="preserve">      Төрийн болон орон нутгийн өмчит бус этгээдээс авсан хандив, тусламж</v>
      </c>
      <c r="S354" s="233" t="s">
        <v>1242</v>
      </c>
      <c r="T354" s="233">
        <v>131101</v>
      </c>
      <c r="U354" s="233" t="s">
        <v>32</v>
      </c>
    </row>
    <row r="355" spans="1:21">
      <c r="A355" s="233" t="s">
        <v>1242</v>
      </c>
      <c r="B355" s="233">
        <v>131102</v>
      </c>
      <c r="C355" s="233">
        <f>+'3.CT2A'!A130</f>
        <v>131102</v>
      </c>
      <c r="D355" s="233">
        <f si="9" t="shared"/>
        <v>0</v>
      </c>
      <c r="E355" s="233" t="str">
        <f>+'3.CT2A'!B130</f>
        <v xml:space="preserve">      Төсвийн жилийн явцад УИХ-аас соёрхон баталсан, ЗГ хоорондын гэрээ болон ОУ байгууллагаас авах хөнгөлөлттэй зээл</v>
      </c>
      <c r="S355" s="233" t="s">
        <v>1242</v>
      </c>
      <c r="T355" s="233">
        <v>131102</v>
      </c>
      <c r="U355" s="233" t="s">
        <v>32</v>
      </c>
    </row>
    <row r="356" spans="1:21">
      <c r="A356" s="233" t="s">
        <v>1242</v>
      </c>
      <c r="B356" s="233">
        <v>131103</v>
      </c>
      <c r="C356" s="233">
        <f>+'3.CT2A'!A131</f>
        <v>131103</v>
      </c>
      <c r="D356" s="233">
        <f si="9" t="shared"/>
        <v>0</v>
      </c>
      <c r="E356" s="233" t="str">
        <f>+'3.CT2A'!B131</f>
        <v xml:space="preserve">      ЗГНХ,ЗДНХөрөнгө,түүнтэй адилтгах ангилагдаагүй нөөц хөрөнгөөс тухайн төсвийн захирагчид хуваарилсан хөрөнгө</v>
      </c>
      <c r="S356" s="233" t="s">
        <v>1242</v>
      </c>
      <c r="T356" s="233">
        <v>131103</v>
      </c>
      <c r="U356" s="233" t="s">
        <v>32</v>
      </c>
    </row>
    <row r="357" spans="1:21">
      <c r="A357" s="233" t="s">
        <v>1242</v>
      </c>
      <c r="B357" s="233">
        <v>131104</v>
      </c>
      <c r="C357" s="233">
        <f>+'3.CT2A'!A132</f>
        <v>131104</v>
      </c>
      <c r="D357" s="233">
        <f si="9" t="shared"/>
        <v>0</v>
      </c>
      <c r="E357" s="233" t="str">
        <f>+'3.CT2A'!B132</f>
        <v xml:space="preserve">      Дээд шатны төсвийн захирагчийн төсөвт тусгагдсан төсвөөс доод шатны төсвийн захирагчид хуваарилсан хөрөнгө</v>
      </c>
      <c r="S357" s="233" t="s">
        <v>1242</v>
      </c>
      <c r="T357" s="233">
        <v>131104</v>
      </c>
      <c r="U357" s="233" t="s">
        <v>32</v>
      </c>
    </row>
    <row r="358" spans="1:21">
      <c r="A358" s="233" t="s">
        <v>1242</v>
      </c>
      <c r="B358" s="233">
        <v>131105</v>
      </c>
      <c r="C358" s="233">
        <f>+'3.CT2A'!A133</f>
        <v>131105</v>
      </c>
      <c r="D358" s="233">
        <f si="9" t="shared"/>
        <v>0</v>
      </c>
      <c r="E358" s="233" t="str">
        <f>+'3.CT2A'!B133</f>
        <v xml:space="preserve">      Төсвийн байгууллагын үндсэн үйл ажиллагааны хүрээнд бий болсон нэмэлт орлого</v>
      </c>
      <c r="S358" s="233" t="s">
        <v>1242</v>
      </c>
      <c r="T358" s="233">
        <v>131105</v>
      </c>
      <c r="U358" s="233" t="s">
        <v>32</v>
      </c>
    </row>
    <row r="359" spans="1:21">
      <c r="A359" s="233" t="s">
        <v>1242</v>
      </c>
      <c r="B359" s="233">
        <v>131106</v>
      </c>
      <c r="C359" s="233">
        <f>+'3.CT2A'!A134</f>
        <v>131106</v>
      </c>
      <c r="D359" s="233">
        <f si="9" t="shared"/>
        <v>0</v>
      </c>
      <c r="E359" s="233" t="str">
        <f>+'3.CT2A'!B134</f>
        <v xml:space="preserve">      Төсвийн урамшуулал</v>
      </c>
      <c r="S359" s="233" t="s">
        <v>1242</v>
      </c>
      <c r="T359" s="233">
        <v>131106</v>
      </c>
      <c r="U359" s="233" t="s">
        <v>32</v>
      </c>
    </row>
    <row r="360" spans="1:21">
      <c r="A360" s="233" t="s">
        <v>1242</v>
      </c>
      <c r="B360" s="233">
        <v>1320</v>
      </c>
      <c r="C360" s="233">
        <f>+'3.CT2A'!A135</f>
        <v>1320</v>
      </c>
      <c r="D360" s="233">
        <f si="9" t="shared"/>
        <v>0</v>
      </c>
      <c r="E360" s="233" t="str">
        <f>+'3.CT2A'!B135</f>
        <v xml:space="preserve">   Орон нутгийн төсвөөс санхүүжих</v>
      </c>
      <c r="S360" s="233" t="s">
        <v>1242</v>
      </c>
      <c r="T360" s="233">
        <v>1320</v>
      </c>
      <c r="U360" s="233" t="s">
        <v>32</v>
      </c>
    </row>
    <row r="361" spans="1:21">
      <c r="A361" s="233" t="s">
        <v>1242</v>
      </c>
      <c r="B361" s="233">
        <v>132001</v>
      </c>
      <c r="C361" s="233">
        <f>+'3.CT2A'!A136</f>
        <v>132001</v>
      </c>
      <c r="D361" s="233">
        <f si="9" t="shared"/>
        <v>0</v>
      </c>
      <c r="E361" s="233" t="str">
        <f>+'3.CT2A'!B136</f>
        <v xml:space="preserve">      Урсгал үйл ажиллагааны санхүүжилт /орон нутгийн төсөвт байгууллага/</v>
      </c>
      <c r="S361" s="233" t="s">
        <v>1242</v>
      </c>
      <c r="T361" s="233">
        <v>132001</v>
      </c>
      <c r="U361" s="233" t="s">
        <v>32</v>
      </c>
    </row>
    <row r="362" spans="1:21">
      <c r="A362" s="233" t="s">
        <v>1242</v>
      </c>
      <c r="B362" s="233">
        <v>132002</v>
      </c>
      <c r="C362" s="233">
        <f>+'3.CT2A'!A137</f>
        <v>132002</v>
      </c>
      <c r="D362" s="233">
        <f si="9" t="shared"/>
        <v>0</v>
      </c>
      <c r="E362" s="233" t="str">
        <f>+'3.CT2A'!B137</f>
        <v xml:space="preserve">      Засгийн газрын, Засаг даргын нөөц хөрөнгийн санхүүжилт</v>
      </c>
      <c r="S362" s="233" t="s">
        <v>1242</v>
      </c>
      <c r="T362" s="233">
        <v>132002</v>
      </c>
      <c r="U362" s="233" t="s">
        <v>32</v>
      </c>
    </row>
    <row r="363" spans="1:21">
      <c r="A363" s="233" t="s">
        <v>1242</v>
      </c>
      <c r="B363" s="233">
        <v>132003</v>
      </c>
      <c r="C363" s="233">
        <f>+'3.CT2A'!A138</f>
        <v>132003</v>
      </c>
      <c r="D363" s="233">
        <f si="9" t="shared"/>
        <v>0</v>
      </c>
      <c r="E363" s="233" t="str">
        <f>+'3.CT2A'!B138</f>
        <v xml:space="preserve">      Төвлөрүүлэх шилжүүлэг /орон нутгийн төсөвт байгууллага улсад төвлөрүүлэх орлого/</v>
      </c>
      <c r="S363" s="233" t="s">
        <v>1242</v>
      </c>
      <c r="T363" s="233">
        <v>132003</v>
      </c>
      <c r="U363" s="233" t="s">
        <v>32</v>
      </c>
    </row>
    <row r="364" spans="1:21">
      <c r="A364" s="233" t="s">
        <v>1242</v>
      </c>
      <c r="B364" s="233">
        <v>132004</v>
      </c>
      <c r="C364" s="233">
        <f>+'3.CT2A'!A139</f>
        <v>132004</v>
      </c>
      <c r="D364" s="233">
        <f si="9" t="shared"/>
        <v>0</v>
      </c>
      <c r="E364" s="233" t="str">
        <f>+'3.CT2A'!B139</f>
        <v xml:space="preserve">      Оны эхний үлдэгдлээс санхүүжих / орон нутгийн төсөв/</v>
      </c>
      <c r="S364" s="233" t="s">
        <v>1242</v>
      </c>
      <c r="T364" s="233">
        <v>132004</v>
      </c>
      <c r="U364" s="233" t="s">
        <v>32</v>
      </c>
    </row>
    <row r="365" spans="1:21">
      <c r="A365" s="233" t="s">
        <v>1242</v>
      </c>
      <c r="B365" s="233">
        <v>132005</v>
      </c>
      <c r="C365" s="233">
        <f>+'3.CT2A'!A140</f>
        <v>132005</v>
      </c>
      <c r="D365" s="233">
        <f si="9" t="shared"/>
        <v>0</v>
      </c>
      <c r="E365" s="233" t="str">
        <f>+'3.CT2A'!B140</f>
        <v xml:space="preserve">      Хөрөнгийн санхүүжилт / орон нутгийн төсөвт байгууллага/</v>
      </c>
      <c r="S365" s="233" t="s">
        <v>1242</v>
      </c>
      <c r="T365" s="233">
        <v>132005</v>
      </c>
      <c r="U365" s="233" t="s">
        <v>32</v>
      </c>
    </row>
    <row r="366" spans="1:21">
      <c r="A366" s="233" t="s">
        <v>1242</v>
      </c>
      <c r="B366" s="233">
        <v>132006</v>
      </c>
      <c r="C366" s="233">
        <f>+'3.CT2A'!A141</f>
        <v>132006</v>
      </c>
      <c r="D366" s="233">
        <f si="9" t="shared"/>
        <v>0</v>
      </c>
      <c r="E366" s="233" t="str">
        <f>+'3.CT2A'!B141</f>
        <v xml:space="preserve">      Урсгал үйл ажиллагааны санхүүжилт / аймгаас авсан санхүүгийн дэмжлэг/</v>
      </c>
      <c r="S366" s="233" t="s">
        <v>1242</v>
      </c>
      <c r="T366" s="233">
        <v>132006</v>
      </c>
      <c r="U366" s="233" t="s">
        <v>32</v>
      </c>
    </row>
    <row r="367" spans="1:21">
      <c r="A367" s="233" t="s">
        <v>1242</v>
      </c>
      <c r="B367" s="233">
        <v>132007</v>
      </c>
      <c r="C367" s="233">
        <f>+'3.CT2A'!A142</f>
        <v>132007</v>
      </c>
      <c r="D367" s="233">
        <f si="9" t="shared"/>
        <v>0</v>
      </c>
      <c r="E367" s="233" t="str">
        <f>+'3.CT2A'!B142</f>
        <v xml:space="preserve">      Орон нутгийн хөгжлийн сангаас санхүүжих</v>
      </c>
      <c r="S367" s="233" t="s">
        <v>1242</v>
      </c>
      <c r="T367" s="233">
        <v>132007</v>
      </c>
      <c r="U367" s="233" t="s">
        <v>32</v>
      </c>
    </row>
    <row r="368" spans="1:21">
      <c r="A368" s="233" t="s">
        <v>1242</v>
      </c>
      <c r="B368" s="233">
        <v>1330</v>
      </c>
      <c r="C368" s="233">
        <f>+'3.CT2A'!A143</f>
        <v>1330</v>
      </c>
      <c r="D368" s="233">
        <f si="9" t="shared"/>
        <v>0</v>
      </c>
      <c r="E368" s="233" t="str">
        <f>+'3.CT2A'!B143</f>
        <v xml:space="preserve">   Төсвийн захирагчдаас </v>
      </c>
      <c r="S368" s="233" t="s">
        <v>1242</v>
      </c>
      <c r="T368" s="233">
        <v>1330</v>
      </c>
      <c r="U368" s="233" t="s">
        <v>32</v>
      </c>
    </row>
    <row r="369" spans="1:21">
      <c r="A369" s="233" t="s">
        <v>1242</v>
      </c>
      <c r="B369" s="233">
        <v>133001</v>
      </c>
      <c r="C369" s="233">
        <f>+'3.CT2A'!A144</f>
        <v>133001</v>
      </c>
      <c r="D369" s="233">
        <f si="9" t="shared"/>
        <v>0</v>
      </c>
      <c r="E369" s="233" t="str">
        <f>+'3.CT2A'!B144</f>
        <v xml:space="preserve">      Урсгал үйл ажиллагааны санхүүжилт</v>
      </c>
      <c r="S369" s="233" t="s">
        <v>1242</v>
      </c>
      <c r="T369" s="233">
        <v>133001</v>
      </c>
      <c r="U369" s="233" t="s">
        <v>32</v>
      </c>
    </row>
    <row r="370" spans="1:21">
      <c r="A370" s="233" t="s">
        <v>1242</v>
      </c>
      <c r="B370" s="233">
        <v>133002</v>
      </c>
      <c r="C370" s="233">
        <f>+'3.CT2A'!A145</f>
        <v>133002</v>
      </c>
      <c r="D370" s="233">
        <f si="9" t="shared"/>
        <v>0</v>
      </c>
      <c r="E370" s="233" t="str">
        <f>+'3.CT2A'!B145</f>
        <v xml:space="preserve">      Төвлөрүүлэх шилжүүлэг</v>
      </c>
      <c r="S370" s="233" t="s">
        <v>1242</v>
      </c>
      <c r="T370" s="233">
        <v>133002</v>
      </c>
      <c r="U370" s="233" t="s">
        <v>32</v>
      </c>
    </row>
    <row r="371" spans="1:21">
      <c r="A371" s="233" t="s">
        <v>1242</v>
      </c>
      <c r="B371" s="233">
        <v>133003</v>
      </c>
      <c r="C371" s="233">
        <f>+'3.CT2A'!A146</f>
        <v>133003</v>
      </c>
      <c r="D371" s="233">
        <f si="9" t="shared"/>
        <v>0</v>
      </c>
      <c r="E371" s="233" t="str">
        <f>+'3.CT2A'!B146</f>
        <v xml:space="preserve">      Хөрөнгийн</v>
      </c>
      <c r="S371" s="233" t="s">
        <v>1242</v>
      </c>
      <c r="T371" s="233">
        <v>133003</v>
      </c>
      <c r="U371" s="233" t="s">
        <v>32</v>
      </c>
    </row>
    <row r="372" spans="1:21">
      <c r="A372" s="233" t="s">
        <v>1242</v>
      </c>
      <c r="B372" s="233">
        <v>133004</v>
      </c>
      <c r="C372" s="233">
        <f>+'3.CT2A'!A147</f>
        <v>133004</v>
      </c>
      <c r="D372" s="233">
        <f si="9" t="shared"/>
        <v>0</v>
      </c>
      <c r="E372" s="233" t="str">
        <f>+'3.CT2A'!B147</f>
        <v xml:space="preserve">      Төсвийн ерөнхийлөн захирагчаас олгосон санхүүжилт</v>
      </c>
      <c r="S372" s="233" t="s">
        <v>1242</v>
      </c>
      <c r="T372" s="233">
        <v>133004</v>
      </c>
      <c r="U372" s="233" t="s">
        <v>32</v>
      </c>
    </row>
    <row r="373" spans="1:21">
      <c r="A373" s="233" t="s">
        <v>1242</v>
      </c>
      <c r="B373" s="233">
        <v>133005</v>
      </c>
      <c r="C373" s="233">
        <f>+'3.CT2A'!A148</f>
        <v>133005</v>
      </c>
      <c r="D373" s="233">
        <f si="9" t="shared"/>
        <v>0</v>
      </c>
      <c r="E373" s="233" t="str">
        <f>+'3.CT2A'!B148</f>
        <v xml:space="preserve">      Төсвийн ерөнхийлөн захирагч хооронд хийсэн санхүүжилт</v>
      </c>
      <c r="S373" s="233" t="s">
        <v>1242</v>
      </c>
      <c r="T373" s="233">
        <v>133005</v>
      </c>
      <c r="U373" s="233" t="s">
        <v>32</v>
      </c>
    </row>
    <row r="374" spans="1:21">
      <c r="A374" s="233" t="s">
        <v>1242</v>
      </c>
      <c r="B374" s="233">
        <v>1340</v>
      </c>
      <c r="C374" s="233">
        <f>+'3.CT2A'!A149</f>
        <v>1340</v>
      </c>
      <c r="D374" s="233">
        <f si="9" t="shared"/>
        <v>0</v>
      </c>
      <c r="E374" s="233" t="str">
        <f>+'3.CT2A'!B149</f>
        <v xml:space="preserve">   Нийгмийн даатгалын сангийн төсвөөс санхүүжих</v>
      </c>
      <c r="S374" s="233" t="s">
        <v>1242</v>
      </c>
      <c r="T374" s="233">
        <v>1340</v>
      </c>
      <c r="U374" s="233" t="s">
        <v>32</v>
      </c>
    </row>
    <row r="375" spans="1:21">
      <c r="A375" s="233" t="s">
        <v>1242</v>
      </c>
      <c r="B375" s="233">
        <v>134001</v>
      </c>
      <c r="C375" s="233">
        <f>+'3.CT2A'!A150</f>
        <v>134001</v>
      </c>
      <c r="D375" s="233">
        <f si="9" t="shared"/>
        <v>0</v>
      </c>
      <c r="E375" s="233" t="str">
        <f>+'3.CT2A'!B150</f>
        <v xml:space="preserve">      Нийгмийн даатгалын сангаас санхүүжих</v>
      </c>
      <c r="S375" s="233" t="s">
        <v>1242</v>
      </c>
      <c r="T375" s="233">
        <v>134001</v>
      </c>
      <c r="U375" s="233" t="s">
        <v>32</v>
      </c>
    </row>
    <row r="376" spans="1:21">
      <c r="A376" s="233" t="s">
        <v>1242</v>
      </c>
      <c r="B376" s="233">
        <v>134002</v>
      </c>
      <c r="C376" s="233">
        <f>+'3.CT2A'!A151</f>
        <v>134002</v>
      </c>
      <c r="D376" s="233">
        <f si="9" t="shared"/>
        <v>0</v>
      </c>
      <c r="E376" s="233" t="str">
        <f>+'3.CT2A'!B151</f>
        <v xml:space="preserve">       Эрүүл мэндийн даатгалын сангаас санхүүжих</v>
      </c>
      <c r="S376" s="233" t="s">
        <v>1242</v>
      </c>
      <c r="T376" s="233">
        <v>134002</v>
      </c>
      <c r="U376" s="233" t="s">
        <v>32</v>
      </c>
    </row>
    <row r="377" spans="1:21">
      <c r="A377" s="233" t="s">
        <v>1242</v>
      </c>
      <c r="B377" s="233">
        <v>134003</v>
      </c>
      <c r="C377" s="233">
        <f>+'3.CT2A'!A152</f>
        <v>134003</v>
      </c>
      <c r="D377" s="233">
        <f si="9" t="shared"/>
        <v>0</v>
      </c>
      <c r="E377" s="233" t="str">
        <f>+'3.CT2A'!B152</f>
        <v xml:space="preserve">       Нийгмийн даатгалын сангаас эмнэлгүүдэд олгох санхүүжилт</v>
      </c>
      <c r="S377" s="233" t="s">
        <v>1242</v>
      </c>
      <c r="T377" s="233">
        <v>134003</v>
      </c>
      <c r="U377" s="233" t="s">
        <v>32</v>
      </c>
    </row>
    <row r="378" spans="1:21">
      <c r="A378" s="233" t="s">
        <v>1242</v>
      </c>
      <c r="B378" s="233">
        <v>2</v>
      </c>
      <c r="C378" s="233">
        <f>+'3.CT2A'!A153</f>
        <v>2</v>
      </c>
      <c r="D378" s="233">
        <f si="9" t="shared"/>
        <v>0</v>
      </c>
      <c r="E378" s="233" t="str">
        <f>+'3.CT2A'!B153</f>
        <v>ҮЙЛ АЖИЛЛАГААНЫ ЗАРДЛЫН ДҮН</v>
      </c>
      <c r="S378" s="233" t="s">
        <v>1242</v>
      </c>
      <c r="T378" s="233">
        <v>2</v>
      </c>
      <c r="U378" s="233" t="s">
        <v>92</v>
      </c>
    </row>
    <row r="379" spans="1:21">
      <c r="A379" s="233" t="s">
        <v>1242</v>
      </c>
      <c r="B379" s="233">
        <v>21</v>
      </c>
      <c r="C379" s="233">
        <f>+'3.CT2A'!A154</f>
        <v>21</v>
      </c>
      <c r="D379" s="233">
        <f si="9" t="shared"/>
        <v>0</v>
      </c>
      <c r="E379" s="233" t="str">
        <f>+'3.CT2A'!B154</f>
        <v xml:space="preserve">  УРСГАЛ ЗАРДАЛ </v>
      </c>
      <c r="S379" s="233" t="s">
        <v>1242</v>
      </c>
      <c r="T379" s="233">
        <v>21</v>
      </c>
      <c r="U379" s="233" t="s">
        <v>92</v>
      </c>
    </row>
    <row r="380" spans="1:21">
      <c r="A380" s="233" t="s">
        <v>1242</v>
      </c>
      <c r="B380" s="233">
        <v>210</v>
      </c>
      <c r="C380" s="233">
        <f>+'3.CT2A'!A155</f>
        <v>210</v>
      </c>
      <c r="D380" s="233">
        <f si="9" t="shared"/>
        <v>0</v>
      </c>
      <c r="E380" s="233" t="str">
        <f>+'3.CT2A'!B155</f>
        <v xml:space="preserve">    БАРАА, АЖИЛ ҮЙЛЧИЛГЭЭНИЙ ЗАРДАЛ</v>
      </c>
      <c r="S380" s="233" t="s">
        <v>1242</v>
      </c>
      <c r="T380" s="233">
        <v>210</v>
      </c>
      <c r="U380" s="233" t="s">
        <v>92</v>
      </c>
    </row>
    <row r="381" spans="1:21">
      <c r="A381" s="233" t="s">
        <v>1242</v>
      </c>
      <c r="B381" s="233">
        <v>2101</v>
      </c>
      <c r="C381" s="233">
        <f>+'3.CT2A'!A156</f>
        <v>2101</v>
      </c>
      <c r="D381" s="233">
        <f si="9" t="shared"/>
        <v>0</v>
      </c>
      <c r="E381" s="233" t="str">
        <f>+'3.CT2A'!B156</f>
        <v xml:space="preserve">      Цалин хөлс болон нэмэгдэл урамшил</v>
      </c>
      <c r="S381" s="233" t="s">
        <v>1242</v>
      </c>
      <c r="T381" s="233">
        <v>2101</v>
      </c>
      <c r="U381" s="233" t="s">
        <v>92</v>
      </c>
    </row>
    <row r="382" spans="1:21">
      <c r="A382" s="233" t="s">
        <v>1242</v>
      </c>
      <c r="B382" s="233">
        <v>210101</v>
      </c>
      <c r="C382" s="233">
        <f>+'3.CT2A'!A157</f>
        <v>210101</v>
      </c>
      <c r="D382" s="233">
        <f si="9" t="shared"/>
        <v>0</v>
      </c>
      <c r="E382" s="233" t="str">
        <f>+'3.CT2A'!B157</f>
        <v xml:space="preserve">          Үндсэн цалин</v>
      </c>
      <c r="S382" s="233" t="s">
        <v>1242</v>
      </c>
      <c r="T382" s="233">
        <v>210101</v>
      </c>
      <c r="U382" s="233" t="s">
        <v>92</v>
      </c>
    </row>
    <row r="383" spans="1:21">
      <c r="A383" s="233" t="s">
        <v>1242</v>
      </c>
      <c r="B383" s="233">
        <v>210102</v>
      </c>
      <c r="C383" s="233">
        <f>+'3.CT2A'!A158</f>
        <v>210102</v>
      </c>
      <c r="D383" s="233">
        <f si="9" t="shared"/>
        <v>0</v>
      </c>
      <c r="E383" s="233" t="str">
        <f>+'3.CT2A'!B158</f>
        <v xml:space="preserve">          Нэмэгдэл</v>
      </c>
      <c r="S383" s="233" t="s">
        <v>1242</v>
      </c>
      <c r="T383" s="233">
        <v>210102</v>
      </c>
      <c r="U383" s="233" t="s">
        <v>92</v>
      </c>
    </row>
    <row r="384" spans="1:21">
      <c r="A384" s="233" t="s">
        <v>1242</v>
      </c>
      <c r="B384" s="233">
        <v>210103</v>
      </c>
      <c r="C384" s="233">
        <f>+'3.CT2A'!A159</f>
        <v>210103</v>
      </c>
      <c r="D384" s="233">
        <f si="9" t="shared"/>
        <v>0</v>
      </c>
      <c r="E384" s="233" t="str">
        <f>+'3.CT2A'!B159</f>
        <v xml:space="preserve">          Унаа хоолны хөнгөлөлт</v>
      </c>
      <c r="S384" s="233" t="s">
        <v>1242</v>
      </c>
      <c r="T384" s="233">
        <v>210103</v>
      </c>
      <c r="U384" s="233" t="s">
        <v>92</v>
      </c>
    </row>
    <row r="385" spans="1:21">
      <c r="A385" s="233" t="s">
        <v>1242</v>
      </c>
      <c r="B385" s="233">
        <v>210104</v>
      </c>
      <c r="C385" s="233">
        <f>+'3.CT2A'!A160</f>
        <v>210104</v>
      </c>
      <c r="D385" s="233">
        <f si="9" t="shared"/>
        <v>0</v>
      </c>
      <c r="E385" s="233" t="str">
        <f>+'3.CT2A'!B160</f>
        <v xml:space="preserve">          Урамшуулал</v>
      </c>
      <c r="S385" s="233" t="s">
        <v>1242</v>
      </c>
      <c r="T385" s="233">
        <v>210104</v>
      </c>
      <c r="U385" s="233" t="s">
        <v>92</v>
      </c>
    </row>
    <row r="386" spans="1:21">
      <c r="A386" s="233" t="s">
        <v>1242</v>
      </c>
      <c r="B386" s="233">
        <v>210105</v>
      </c>
      <c r="C386" s="233">
        <f>+'3.CT2A'!A161</f>
        <v>210105</v>
      </c>
      <c r="D386" s="233">
        <f si="9" t="shared"/>
        <v>0</v>
      </c>
      <c r="E386" s="233" t="str">
        <f>+'3.CT2A'!B161</f>
        <v xml:space="preserve">          Гэрээт ажлын хөлс</v>
      </c>
      <c r="S386" s="233" t="s">
        <v>1242</v>
      </c>
      <c r="T386" s="233">
        <v>210105</v>
      </c>
      <c r="U386" s="233" t="s">
        <v>92</v>
      </c>
    </row>
    <row r="387" spans="1:21">
      <c r="A387" s="233" t="s">
        <v>1242</v>
      </c>
      <c r="B387" s="233">
        <v>210106</v>
      </c>
      <c r="C387" s="233">
        <f>+'3.CT2A'!A162</f>
        <v>210106</v>
      </c>
      <c r="D387" s="233">
        <f ref="D387:D450" si="10" t="shared">IF(B387=VALUE(C387),0,1)</f>
        <v>0</v>
      </c>
      <c r="E387" s="233" t="str">
        <f>+'3.CT2A'!B162</f>
        <v xml:space="preserve">         Ажиллагчдад төлсөн   /ТӨҮГ/</v>
      </c>
      <c r="S387" s="233" t="s">
        <v>1242</v>
      </c>
      <c r="T387" s="233">
        <v>210106</v>
      </c>
      <c r="U387" s="233" t="s">
        <v>92</v>
      </c>
    </row>
    <row r="388" spans="1:21">
      <c r="A388" s="233" t="s">
        <v>1242</v>
      </c>
      <c r="B388" s="233">
        <v>2102</v>
      </c>
      <c r="C388" s="233">
        <f>+'3.CT2A'!A163</f>
        <v>2102</v>
      </c>
      <c r="D388" s="233">
        <f si="10" t="shared"/>
        <v>0</v>
      </c>
      <c r="E388" s="233" t="str">
        <f>+'3.CT2A'!B163</f>
        <v xml:space="preserve">      Ажил олгогчоос нийгмийн даатгалд төлөх шимтгэл</v>
      </c>
      <c r="S388" s="233" t="s">
        <v>1242</v>
      </c>
      <c r="T388" s="233">
        <v>2102</v>
      </c>
      <c r="U388" s="233" t="s">
        <v>92</v>
      </c>
    </row>
    <row r="389" spans="1:21">
      <c r="A389" s="233" t="s">
        <v>1242</v>
      </c>
      <c r="B389" s="233">
        <v>210201</v>
      </c>
      <c r="C389" s="233">
        <f>+'3.CT2A'!A164</f>
        <v>210201</v>
      </c>
      <c r="D389" s="233">
        <f si="10" t="shared"/>
        <v>0</v>
      </c>
      <c r="E389" s="233" t="str">
        <f>+'3.CT2A'!B164</f>
        <v xml:space="preserve">          Тэтгэврийн даатгал</v>
      </c>
      <c r="S389" s="233" t="s">
        <v>1242</v>
      </c>
      <c r="T389" s="233">
        <v>210201</v>
      </c>
      <c r="U389" s="233" t="s">
        <v>92</v>
      </c>
    </row>
    <row r="390" spans="1:21">
      <c r="A390" s="233" t="s">
        <v>1242</v>
      </c>
      <c r="B390" s="233">
        <v>210202</v>
      </c>
      <c r="C390" s="233">
        <f>+'3.CT2A'!A165</f>
        <v>210202</v>
      </c>
      <c r="D390" s="233">
        <f si="10" t="shared"/>
        <v>0</v>
      </c>
      <c r="E390" s="233" t="str">
        <f>+'3.CT2A'!B165</f>
        <v xml:space="preserve">          Тэтгэмжийн даатгал</v>
      </c>
      <c r="S390" s="233" t="s">
        <v>1242</v>
      </c>
      <c r="T390" s="233">
        <v>210202</v>
      </c>
      <c r="U390" s="233" t="s">
        <v>92</v>
      </c>
    </row>
    <row r="391" spans="1:21">
      <c r="A391" s="233" t="s">
        <v>1242</v>
      </c>
      <c r="B391" s="233">
        <v>210203</v>
      </c>
      <c r="C391" s="233">
        <f>+'3.CT2A'!A166</f>
        <v>210203</v>
      </c>
      <c r="D391" s="233">
        <f si="10" t="shared"/>
        <v>0</v>
      </c>
      <c r="E391" s="233" t="str">
        <f>+'3.CT2A'!B166</f>
        <v xml:space="preserve">          ҮОМШӨ-ний даатгал</v>
      </c>
      <c r="S391" s="233" t="s">
        <v>1242</v>
      </c>
      <c r="T391" s="233">
        <v>210203</v>
      </c>
      <c r="U391" s="233" t="s">
        <v>92</v>
      </c>
    </row>
    <row r="392" spans="1:21">
      <c r="A392" s="233" t="s">
        <v>1242</v>
      </c>
      <c r="B392" s="233">
        <v>210204</v>
      </c>
      <c r="C392" s="233">
        <f>+'3.CT2A'!A167</f>
        <v>210204</v>
      </c>
      <c r="D392" s="233">
        <f si="10" t="shared"/>
        <v>0</v>
      </c>
      <c r="E392" s="233" t="str">
        <f>+'3.CT2A'!B167</f>
        <v xml:space="preserve">          Ажилгүйдлийн даатгал</v>
      </c>
      <c r="S392" s="233" t="s">
        <v>1242</v>
      </c>
      <c r="T392" s="233">
        <v>210204</v>
      </c>
      <c r="U392" s="233" t="s">
        <v>92</v>
      </c>
    </row>
    <row r="393" spans="1:21">
      <c r="A393" s="233" t="s">
        <v>1242</v>
      </c>
      <c r="B393" s="233">
        <v>210205</v>
      </c>
      <c r="C393" s="233">
        <f>+'3.CT2A'!A168</f>
        <v>210205</v>
      </c>
      <c r="D393" s="233">
        <f si="10" t="shared"/>
        <v>0</v>
      </c>
      <c r="E393" s="233" t="str">
        <f>+'3.CT2A'!B168</f>
        <v xml:space="preserve">          Эрүүл мэндийн даатгал</v>
      </c>
      <c r="S393" s="233" t="s">
        <v>1242</v>
      </c>
      <c r="T393" s="233">
        <v>210205</v>
      </c>
      <c r="U393" s="233" t="s">
        <v>92</v>
      </c>
    </row>
    <row r="394" spans="1:21">
      <c r="A394" s="233" t="s">
        <v>1242</v>
      </c>
      <c r="B394" s="233">
        <v>210206</v>
      </c>
      <c r="C394" s="233">
        <f>+'3.CT2A'!A169</f>
        <v>210206</v>
      </c>
      <c r="D394" s="233">
        <f si="10" t="shared"/>
        <v>0</v>
      </c>
      <c r="E394" s="233" t="str">
        <f>+'3.CT2A'!B169</f>
        <v xml:space="preserve">          Нийгмийн даатгалын байгууллагад төлсөн   /ТӨҮГ/</v>
      </c>
      <c r="S394" s="233" t="s">
        <v>1242</v>
      </c>
      <c r="T394" s="233">
        <v>210206</v>
      </c>
      <c r="U394" s="233" t="s">
        <v>92</v>
      </c>
    </row>
    <row r="395" spans="1:21">
      <c r="A395" s="233" t="s">
        <v>1242</v>
      </c>
      <c r="B395" s="233">
        <v>2103</v>
      </c>
      <c r="C395" s="233">
        <f>+'3.CT2A'!A170</f>
        <v>2103</v>
      </c>
      <c r="D395" s="233">
        <f si="10" t="shared"/>
        <v>0</v>
      </c>
      <c r="E395" s="233" t="str">
        <f>+'3.CT2A'!B170</f>
        <v xml:space="preserve">      Байр ашиглалттай холбоотой тогтмол зардал</v>
      </c>
      <c r="S395" s="233" t="s">
        <v>1242</v>
      </c>
      <c r="T395" s="233">
        <v>2103</v>
      </c>
      <c r="U395" s="233" t="s">
        <v>92</v>
      </c>
    </row>
    <row r="396" spans="1:21">
      <c r="A396" s="233" t="s">
        <v>1242</v>
      </c>
      <c r="B396" s="233">
        <v>210301</v>
      </c>
      <c r="C396" s="233">
        <f>+'3.CT2A'!A171</f>
        <v>210301</v>
      </c>
      <c r="D396" s="233">
        <f si="10" t="shared"/>
        <v>0</v>
      </c>
      <c r="E396" s="233" t="str">
        <f>+'3.CT2A'!B171</f>
        <v xml:space="preserve">        Гэрэл, цахилгаан</v>
      </c>
      <c r="S396" s="233" t="s">
        <v>1242</v>
      </c>
      <c r="T396" s="233">
        <v>210301</v>
      </c>
      <c r="U396" s="233" t="s">
        <v>92</v>
      </c>
    </row>
    <row r="397" spans="1:21">
      <c r="A397" s="233" t="s">
        <v>1242</v>
      </c>
      <c r="B397" s="233">
        <v>210302</v>
      </c>
      <c r="C397" s="233">
        <f>+'3.CT2A'!A172</f>
        <v>210302</v>
      </c>
      <c r="D397" s="233">
        <f si="10" t="shared"/>
        <v>0</v>
      </c>
      <c r="E397" s="233" t="str">
        <f>+'3.CT2A'!B172</f>
        <v xml:space="preserve">        Түлш, халаалт</v>
      </c>
      <c r="S397" s="233" t="s">
        <v>1242</v>
      </c>
      <c r="T397" s="233">
        <v>210302</v>
      </c>
      <c r="U397" s="233" t="s">
        <v>92</v>
      </c>
    </row>
    <row r="398" spans="1:21">
      <c r="A398" s="233" t="s">
        <v>1242</v>
      </c>
      <c r="B398" s="233">
        <v>210303</v>
      </c>
      <c r="C398" s="233">
        <f>+'3.CT2A'!A173</f>
        <v>210303</v>
      </c>
      <c r="D398" s="233">
        <f si="10" t="shared"/>
        <v>0</v>
      </c>
      <c r="E398" s="233" t="str">
        <f>+'3.CT2A'!B173</f>
        <v xml:space="preserve">        Цэвэр, бохир ус</v>
      </c>
      <c r="S398" s="233" t="s">
        <v>1242</v>
      </c>
      <c r="T398" s="233">
        <v>210303</v>
      </c>
      <c r="U398" s="233" t="s">
        <v>92</v>
      </c>
    </row>
    <row r="399" spans="1:21">
      <c r="A399" s="233" t="s">
        <v>1242</v>
      </c>
      <c r="B399" s="233">
        <v>210304</v>
      </c>
      <c r="C399" s="233">
        <f>+'3.CT2A'!A174</f>
        <v>210304</v>
      </c>
      <c r="D399" s="233">
        <f si="10" t="shared"/>
        <v>0</v>
      </c>
      <c r="E399" s="233" t="str">
        <f>+'3.CT2A'!B174</f>
        <v xml:space="preserve">        Байрны түрээс</v>
      </c>
      <c r="S399" s="233" t="s">
        <v>1242</v>
      </c>
      <c r="T399" s="233">
        <v>210304</v>
      </c>
      <c r="U399" s="233" t="s">
        <v>92</v>
      </c>
    </row>
    <row r="400" spans="1:21">
      <c r="A400" s="233" t="s">
        <v>1242</v>
      </c>
      <c r="B400" s="233">
        <v>210305</v>
      </c>
      <c r="C400" s="233">
        <f>+'3.CT2A'!A175</f>
        <v>210305</v>
      </c>
      <c r="D400" s="233">
        <f si="10" t="shared"/>
        <v>0</v>
      </c>
      <c r="E400" s="233" t="str">
        <f>+'3.CT2A'!B175</f>
        <v xml:space="preserve">        Ашиглалтын зардалд төлсөн   /ТӨҮГ/</v>
      </c>
      <c r="S400" s="233" t="s">
        <v>1242</v>
      </c>
      <c r="T400" s="233">
        <v>210305</v>
      </c>
      <c r="U400" s="233" t="s">
        <v>92</v>
      </c>
    </row>
    <row r="401" spans="1:21">
      <c r="A401" s="233" t="s">
        <v>1242</v>
      </c>
      <c r="B401" s="233">
        <v>2104</v>
      </c>
      <c r="C401" s="233">
        <f>+'3.CT2A'!A176</f>
        <v>2104</v>
      </c>
      <c r="D401" s="233">
        <f si="10" t="shared"/>
        <v>0</v>
      </c>
      <c r="E401" s="233" t="str">
        <f>+'3.CT2A'!B176</f>
        <v xml:space="preserve">      Хангамж, бараа материалын зардал</v>
      </c>
      <c r="S401" s="233" t="s">
        <v>1242</v>
      </c>
      <c r="T401" s="233">
        <v>2104</v>
      </c>
      <c r="U401" s="233" t="s">
        <v>92</v>
      </c>
    </row>
    <row r="402" spans="1:21">
      <c r="A402" s="233" t="s">
        <v>1242</v>
      </c>
      <c r="B402" s="233">
        <v>210401</v>
      </c>
      <c r="C402" s="233">
        <f>+'3.CT2A'!A177</f>
        <v>210401</v>
      </c>
      <c r="D402" s="233">
        <f si="10" t="shared"/>
        <v>0</v>
      </c>
      <c r="E402" s="233" t="str">
        <f>+'3.CT2A'!B177</f>
        <v xml:space="preserve">        Бичиг хэрэг</v>
      </c>
      <c r="S402" s="233" t="s">
        <v>1242</v>
      </c>
      <c r="T402" s="233">
        <v>210401</v>
      </c>
      <c r="U402" s="233" t="s">
        <v>92</v>
      </c>
    </row>
    <row r="403" spans="1:21">
      <c r="A403" s="233" t="s">
        <v>1242</v>
      </c>
      <c r="B403" s="233">
        <v>210402</v>
      </c>
      <c r="C403" s="233">
        <f>+'3.CT2A'!A178</f>
        <v>210402</v>
      </c>
      <c r="D403" s="233">
        <f si="10" t="shared"/>
        <v>0</v>
      </c>
      <c r="E403" s="233" t="str">
        <f>+'3.CT2A'!B178</f>
        <v xml:space="preserve">        Тээвэр, шатахуун</v>
      </c>
      <c r="S403" s="233" t="s">
        <v>1242</v>
      </c>
      <c r="T403" s="233">
        <v>210402</v>
      </c>
      <c r="U403" s="233" t="s">
        <v>92</v>
      </c>
    </row>
    <row r="404" spans="1:21">
      <c r="A404" s="233" t="s">
        <v>1242</v>
      </c>
      <c r="B404" s="233">
        <v>210403</v>
      </c>
      <c r="C404" s="233">
        <f>+'3.CT2A'!A179</f>
        <v>210403</v>
      </c>
      <c r="D404" s="233">
        <f si="10" t="shared"/>
        <v>0</v>
      </c>
      <c r="E404" s="233" t="str">
        <f>+'3.CT2A'!B179</f>
        <v xml:space="preserve">        Шуудан, холбоо, интернэтийн төлбөр</v>
      </c>
      <c r="S404" s="233" t="s">
        <v>1242</v>
      </c>
      <c r="T404" s="233">
        <v>210403</v>
      </c>
      <c r="U404" s="233" t="s">
        <v>92</v>
      </c>
    </row>
    <row r="405" spans="1:21">
      <c r="A405" s="233" t="s">
        <v>1242</v>
      </c>
      <c r="B405" s="233">
        <v>210404</v>
      </c>
      <c r="C405" s="233">
        <f>+'3.CT2A'!A180</f>
        <v>210404</v>
      </c>
      <c r="D405" s="233">
        <f si="10" t="shared"/>
        <v>0</v>
      </c>
      <c r="E405" s="233" t="str">
        <f>+'3.CT2A'!B180</f>
        <v xml:space="preserve">        Ном, хэвлэл</v>
      </c>
      <c r="S405" s="233" t="s">
        <v>1242</v>
      </c>
      <c r="T405" s="233">
        <v>210404</v>
      </c>
      <c r="U405" s="233" t="s">
        <v>92</v>
      </c>
    </row>
    <row r="406" spans="1:21">
      <c r="A406" s="233" t="s">
        <v>1242</v>
      </c>
      <c r="B406" s="233">
        <v>210405</v>
      </c>
      <c r="C406" s="233">
        <f>+'3.CT2A'!A181</f>
        <v>210405</v>
      </c>
      <c r="D406" s="233">
        <f si="10" t="shared"/>
        <v>0</v>
      </c>
      <c r="E406" s="233" t="str">
        <f>+'3.CT2A'!B181</f>
        <v xml:space="preserve">        Хог хаягдал зайлуулах, хортон мэрэгчдийн устгал, ариутгал</v>
      </c>
      <c r="S406" s="233" t="s">
        <v>1242</v>
      </c>
      <c r="T406" s="233">
        <v>210405</v>
      </c>
      <c r="U406" s="233" t="s">
        <v>92</v>
      </c>
    </row>
    <row r="407" spans="1:21">
      <c r="A407" s="233" t="s">
        <v>1242</v>
      </c>
      <c r="B407" s="233">
        <v>210406</v>
      </c>
      <c r="C407" s="233">
        <f>+'3.CT2A'!A182</f>
        <v>210406</v>
      </c>
      <c r="D407" s="233">
        <f si="10" t="shared"/>
        <v>0</v>
      </c>
      <c r="E407" s="233" t="str">
        <f>+'3.CT2A'!B182</f>
        <v xml:space="preserve">         Бага үнэтэй, түргэн элэгдэх, ахуйн эд зүйлс</v>
      </c>
      <c r="S407" s="233" t="s">
        <v>1242</v>
      </c>
      <c r="T407" s="233">
        <v>210406</v>
      </c>
      <c r="U407" s="233" t="s">
        <v>92</v>
      </c>
    </row>
    <row r="408" spans="1:21">
      <c r="A408" s="233" t="s">
        <v>1242</v>
      </c>
      <c r="B408" s="233">
        <v>210407</v>
      </c>
      <c r="C408" s="233">
        <f>+'3.CT2A'!A183</f>
        <v>210407</v>
      </c>
      <c r="D408" s="233">
        <f si="10" t="shared"/>
        <v>0</v>
      </c>
      <c r="E408" s="233" t="str">
        <f>+'3.CT2A'!B183</f>
        <v xml:space="preserve">         Аж ахуйн материал худалдан авах зардал</v>
      </c>
      <c r="S408" s="233" t="s">
        <v>1242</v>
      </c>
      <c r="T408" s="233">
        <v>210407</v>
      </c>
      <c r="U408" s="233" t="s">
        <v>92</v>
      </c>
    </row>
    <row r="409" spans="1:21">
      <c r="A409" s="233" t="s">
        <v>1242</v>
      </c>
      <c r="B409" s="233">
        <v>210408</v>
      </c>
      <c r="C409" s="233">
        <f>+'3.CT2A'!A184</f>
        <v>210408</v>
      </c>
      <c r="D409" s="233">
        <f si="10" t="shared"/>
        <v>0</v>
      </c>
      <c r="E409" s="233" t="str">
        <f>+'3.CT2A'!B184</f>
        <v xml:space="preserve">         Бараа материал акталсны зардал</v>
      </c>
      <c r="S409" s="233" t="s">
        <v>1242</v>
      </c>
      <c r="T409" s="233">
        <v>210408</v>
      </c>
      <c r="U409" s="233" t="s">
        <v>92</v>
      </c>
    </row>
    <row r="410" spans="1:21">
      <c r="A410" s="233" t="s">
        <v>1242</v>
      </c>
      <c r="B410" s="233">
        <v>210409</v>
      </c>
      <c r="C410" s="233">
        <f>+'3.CT2A'!A185</f>
        <v>210409</v>
      </c>
      <c r="D410" s="233">
        <f si="10" t="shared"/>
        <v>0</v>
      </c>
      <c r="E410" s="233" t="str">
        <f>+'3.CT2A'!B185</f>
        <v xml:space="preserve">         Түлш шатахуун, тээврийн хөлс, сэлбэг хэрэгсэлд төлсөн  /ТӨҮГ/</v>
      </c>
      <c r="S410" s="233" t="s">
        <v>1242</v>
      </c>
      <c r="T410" s="233">
        <v>210409</v>
      </c>
      <c r="U410" s="233" t="s">
        <v>92</v>
      </c>
    </row>
    <row r="411" spans="1:21">
      <c r="A411" s="233" t="s">
        <v>1242</v>
      </c>
      <c r="B411" s="233">
        <v>210410</v>
      </c>
      <c r="C411" s="233">
        <f>+'3.CT2A'!A186</f>
        <v>210410</v>
      </c>
      <c r="D411" s="233">
        <f si="10" t="shared"/>
        <v>0</v>
      </c>
      <c r="E411" s="233" t="str">
        <f>+'3.CT2A'!B186</f>
        <v xml:space="preserve">         Бараа материал худалдан авахад төлсөн    /ТӨҮГ/</v>
      </c>
      <c r="S411" s="233" t="s">
        <v>1242</v>
      </c>
      <c r="T411" s="233">
        <v>210410</v>
      </c>
      <c r="U411" s="233" t="s">
        <v>92</v>
      </c>
    </row>
    <row r="412" spans="1:21">
      <c r="A412" s="233" t="s">
        <v>1242</v>
      </c>
      <c r="B412" s="233">
        <v>2105</v>
      </c>
      <c r="C412" s="233">
        <f>+'3.CT2A'!A187</f>
        <v>2105</v>
      </c>
      <c r="D412" s="233">
        <f si="10" t="shared"/>
        <v>0</v>
      </c>
      <c r="E412" s="233" t="str">
        <f>+'3.CT2A'!B187</f>
        <v xml:space="preserve">     Нормативт зардал</v>
      </c>
      <c r="S412" s="233" t="s">
        <v>1242</v>
      </c>
      <c r="T412" s="233">
        <v>2105</v>
      </c>
      <c r="U412" s="233" t="s">
        <v>92</v>
      </c>
    </row>
    <row r="413" spans="1:21">
      <c r="A413" s="233" t="s">
        <v>1242</v>
      </c>
      <c r="B413" s="233">
        <v>210501</v>
      </c>
      <c r="C413" s="233">
        <f>+'3.CT2A'!A188</f>
        <v>210501</v>
      </c>
      <c r="D413" s="233">
        <f si="10" t="shared"/>
        <v>0</v>
      </c>
      <c r="E413" s="233" t="str">
        <f>+'3.CT2A'!B188</f>
        <v xml:space="preserve">         Эм, бэлдмэл, эмнэлгийн хэрэгсэл</v>
      </c>
      <c r="S413" s="233" t="s">
        <v>1242</v>
      </c>
      <c r="T413" s="233">
        <v>210501</v>
      </c>
      <c r="U413" s="233" t="s">
        <v>92</v>
      </c>
    </row>
    <row r="414" spans="1:21">
      <c r="A414" s="233" t="s">
        <v>1242</v>
      </c>
      <c r="B414" s="233">
        <v>210502</v>
      </c>
      <c r="C414" s="233">
        <f>+'3.CT2A'!A189</f>
        <v>210502</v>
      </c>
      <c r="D414" s="233">
        <f si="10" t="shared"/>
        <v>0</v>
      </c>
      <c r="E414" s="233" t="str">
        <f>+'3.CT2A'!B189</f>
        <v xml:space="preserve">         Хоол, хүнс</v>
      </c>
      <c r="S414" s="233" t="s">
        <v>1242</v>
      </c>
      <c r="T414" s="233">
        <v>210502</v>
      </c>
      <c r="U414" s="233" t="s">
        <v>92</v>
      </c>
    </row>
    <row r="415" spans="1:21">
      <c r="A415" s="233" t="s">
        <v>1242</v>
      </c>
      <c r="B415" s="233">
        <v>210503</v>
      </c>
      <c r="C415" s="233">
        <f>+'3.CT2A'!A190</f>
        <v>210503</v>
      </c>
      <c r="D415" s="233">
        <f si="10" t="shared"/>
        <v>0</v>
      </c>
      <c r="E415" s="233" t="str">
        <f>+'3.CT2A'!B190</f>
        <v xml:space="preserve">         Нормын хувцас, зөөлөн эдлэл</v>
      </c>
      <c r="S415" s="233" t="s">
        <v>1242</v>
      </c>
      <c r="T415" s="233">
        <v>210503</v>
      </c>
      <c r="U415" s="233" t="s">
        <v>92</v>
      </c>
    </row>
    <row r="416" spans="1:21">
      <c r="A416" s="233" t="s">
        <v>1242</v>
      </c>
      <c r="B416" s="233">
        <v>2106</v>
      </c>
      <c r="C416" s="233">
        <f>+'3.CT2A'!A191</f>
        <v>2106</v>
      </c>
      <c r="D416" s="233">
        <f si="10" t="shared"/>
        <v>0</v>
      </c>
      <c r="E416" s="233" t="str">
        <f>+'3.CT2A'!B191</f>
        <v xml:space="preserve">     Эд хогшил, урсгал засварын зардал</v>
      </c>
      <c r="S416" s="233" t="s">
        <v>1242</v>
      </c>
      <c r="T416" s="233">
        <v>2106</v>
      </c>
      <c r="U416" s="233" t="s">
        <v>92</v>
      </c>
    </row>
    <row r="417" spans="1:21">
      <c r="A417" s="233" t="s">
        <v>1242</v>
      </c>
      <c r="B417" s="233">
        <v>210601</v>
      </c>
      <c r="C417" s="233">
        <f>+'3.CT2A'!A192</f>
        <v>210601</v>
      </c>
      <c r="D417" s="233">
        <f si="10" t="shared"/>
        <v>0</v>
      </c>
      <c r="E417" s="233" t="str">
        <f>+'3.CT2A'!B192</f>
        <v xml:space="preserve">         Багаж, техник, хэрэгсэл</v>
      </c>
      <c r="S417" s="233" t="s">
        <v>1242</v>
      </c>
      <c r="T417" s="233">
        <v>210601</v>
      </c>
      <c r="U417" s="233" t="s">
        <v>92</v>
      </c>
    </row>
    <row r="418" spans="1:21">
      <c r="A418" s="233" t="s">
        <v>1242</v>
      </c>
      <c r="B418" s="233">
        <v>210602</v>
      </c>
      <c r="C418" s="233">
        <f>+'3.CT2A'!A193</f>
        <v>210602</v>
      </c>
      <c r="D418" s="233">
        <f si="10" t="shared"/>
        <v>0</v>
      </c>
      <c r="E418" s="233" t="str">
        <f>+'3.CT2A'!B193</f>
        <v xml:space="preserve">         Тавилга</v>
      </c>
      <c r="S418" s="233" t="s">
        <v>1242</v>
      </c>
      <c r="T418" s="233">
        <v>210602</v>
      </c>
      <c r="U418" s="233" t="s">
        <v>92</v>
      </c>
    </row>
    <row r="419" spans="1:21">
      <c r="A419" s="233" t="s">
        <v>1242</v>
      </c>
      <c r="B419" s="233">
        <v>210603</v>
      </c>
      <c r="C419" s="233">
        <f>+'3.CT2A'!A194</f>
        <v>210603</v>
      </c>
      <c r="D419" s="233">
        <f si="10" t="shared"/>
        <v>0</v>
      </c>
      <c r="E419" s="233" t="str">
        <f>+'3.CT2A'!B194</f>
        <v xml:space="preserve">         Хөдөлмөр хамгааллын хэрэглэл</v>
      </c>
      <c r="S419" s="233" t="s">
        <v>1242</v>
      </c>
      <c r="T419" s="233">
        <v>210603</v>
      </c>
      <c r="U419" s="233" t="s">
        <v>92</v>
      </c>
    </row>
    <row r="420" spans="1:21">
      <c r="A420" s="233" t="s">
        <v>1242</v>
      </c>
      <c r="B420" s="233">
        <v>210604</v>
      </c>
      <c r="C420" s="233">
        <f>+'3.CT2A'!A195</f>
        <v>210604</v>
      </c>
      <c r="D420" s="233">
        <f si="10" t="shared"/>
        <v>0</v>
      </c>
      <c r="E420" s="233" t="str">
        <f>+'3.CT2A'!B195</f>
        <v xml:space="preserve">         Урсгал засвар</v>
      </c>
      <c r="S420" s="233" t="s">
        <v>1242</v>
      </c>
      <c r="T420" s="233">
        <v>210604</v>
      </c>
      <c r="U420" s="233" t="s">
        <v>92</v>
      </c>
    </row>
    <row r="421" spans="1:21">
      <c r="A421" s="233" t="s">
        <v>1242</v>
      </c>
      <c r="B421" s="233">
        <v>2107</v>
      </c>
      <c r="C421" s="233">
        <f>+'3.CT2A'!A196</f>
        <v>2107</v>
      </c>
      <c r="D421" s="233">
        <f si="10" t="shared"/>
        <v>0</v>
      </c>
      <c r="E421" s="233" t="str">
        <f>+'3.CT2A'!B196</f>
        <v xml:space="preserve">     Томилолт, зочны зардал</v>
      </c>
      <c r="S421" s="233" t="s">
        <v>1242</v>
      </c>
      <c r="T421" s="233">
        <v>2107</v>
      </c>
      <c r="U421" s="233" t="s">
        <v>92</v>
      </c>
    </row>
    <row r="422" spans="1:21">
      <c r="A422" s="233" t="s">
        <v>1242</v>
      </c>
      <c r="B422" s="233">
        <v>210701</v>
      </c>
      <c r="C422" s="233">
        <f>+'3.CT2A'!A197</f>
        <v>210701</v>
      </c>
      <c r="D422" s="233">
        <f si="10" t="shared"/>
        <v>0</v>
      </c>
      <c r="E422" s="233" t="str">
        <f>+'3.CT2A'!B197</f>
        <v xml:space="preserve">         Гадаад албан томилолт</v>
      </c>
      <c r="S422" s="233" t="s">
        <v>1242</v>
      </c>
      <c r="T422" s="233">
        <v>210701</v>
      </c>
      <c r="U422" s="233" t="s">
        <v>92</v>
      </c>
    </row>
    <row r="423" spans="1:21">
      <c r="A423" s="233" t="s">
        <v>1242</v>
      </c>
      <c r="B423" s="233">
        <v>210702</v>
      </c>
      <c r="C423" s="233">
        <f>+'3.CT2A'!A198</f>
        <v>210702</v>
      </c>
      <c r="D423" s="233">
        <f si="10" t="shared"/>
        <v>0</v>
      </c>
      <c r="E423" s="233" t="str">
        <f>+'3.CT2A'!B198</f>
        <v xml:space="preserve">         Дотоод албан томилолт</v>
      </c>
      <c r="S423" s="233" t="s">
        <v>1242</v>
      </c>
      <c r="T423" s="233">
        <v>210702</v>
      </c>
      <c r="U423" s="233" t="s">
        <v>92</v>
      </c>
    </row>
    <row r="424" spans="1:21">
      <c r="A424" s="233" t="s">
        <v>1242</v>
      </c>
      <c r="B424" s="233">
        <v>210703</v>
      </c>
      <c r="C424" s="233">
        <f>+'3.CT2A'!A199</f>
        <v>210703</v>
      </c>
      <c r="D424" s="233">
        <f si="10" t="shared"/>
        <v>0</v>
      </c>
      <c r="E424" s="233" t="str">
        <f>+'3.CT2A'!B199</f>
        <v xml:space="preserve">          Зочин төлөөлөгч хүлээн авах</v>
      </c>
      <c r="S424" s="233" t="s">
        <v>1242</v>
      </c>
      <c r="T424" s="233">
        <v>210703</v>
      </c>
      <c r="U424" s="233" t="s">
        <v>92</v>
      </c>
    </row>
    <row r="425" spans="1:21">
      <c r="A425" s="233" t="s">
        <v>1242</v>
      </c>
      <c r="B425" s="233">
        <v>2108</v>
      </c>
      <c r="C425" s="233">
        <f>+'3.CT2A'!A200</f>
        <v>2108</v>
      </c>
      <c r="D425" s="233">
        <f si="10" t="shared"/>
        <v>0</v>
      </c>
      <c r="E425" s="233" t="str">
        <f>+'3.CT2A'!B200</f>
        <v xml:space="preserve">     Бусдаар гүйцэтгүүлсэн ажил, үйлчилгээний төлбөр, хураамж</v>
      </c>
      <c r="S425" s="233" t="s">
        <v>1242</v>
      </c>
      <c r="T425" s="233">
        <v>2108</v>
      </c>
      <c r="U425" s="233" t="s">
        <v>92</v>
      </c>
    </row>
    <row r="426" spans="1:21">
      <c r="A426" s="233" t="s">
        <v>1242</v>
      </c>
      <c r="B426" s="233">
        <v>210801</v>
      </c>
      <c r="C426" s="233">
        <f>+'3.CT2A'!A201</f>
        <v>210801</v>
      </c>
      <c r="D426" s="233">
        <f si="10" t="shared"/>
        <v>0</v>
      </c>
      <c r="E426" s="233" t="str">
        <f>+'3.CT2A'!B201</f>
        <v xml:space="preserve">         Бусдаар гүйцэтгүүлсэн бусад нийтлэг ажил үйлчилгээний төлбөр хураамж</v>
      </c>
      <c r="S426" s="233" t="s">
        <v>1242</v>
      </c>
      <c r="T426" s="233">
        <v>210801</v>
      </c>
      <c r="U426" s="233" t="s">
        <v>92</v>
      </c>
    </row>
    <row r="427" spans="1:21">
      <c r="A427" s="233" t="s">
        <v>1242</v>
      </c>
      <c r="B427" s="233">
        <v>210802</v>
      </c>
      <c r="C427" s="233">
        <f>+'3.CT2A'!A202</f>
        <v>210802</v>
      </c>
      <c r="D427" s="233">
        <f si="10" t="shared"/>
        <v>0</v>
      </c>
      <c r="E427" s="233" t="str">
        <f>+'3.CT2A'!B202</f>
        <v xml:space="preserve">         Аудит, баталгаажуулалт, зэрэглэл тогтоох</v>
      </c>
      <c r="S427" s="233" t="s">
        <v>1242</v>
      </c>
      <c r="T427" s="233">
        <v>210802</v>
      </c>
      <c r="U427" s="233" t="s">
        <v>92</v>
      </c>
    </row>
    <row r="428" spans="1:21">
      <c r="A428" s="233" t="s">
        <v>1242</v>
      </c>
      <c r="B428" s="233">
        <v>210803</v>
      </c>
      <c r="C428" s="233">
        <f>+'3.CT2A'!A203</f>
        <v>210803</v>
      </c>
      <c r="D428" s="233">
        <f si="10" t="shared"/>
        <v>0</v>
      </c>
      <c r="E428" s="233" t="str">
        <f>+'3.CT2A'!B203</f>
        <v xml:space="preserve">         Даатгалын үйлчилгээ</v>
      </c>
      <c r="S428" s="233" t="s">
        <v>1242</v>
      </c>
      <c r="T428" s="233">
        <v>210803</v>
      </c>
      <c r="U428" s="233" t="s">
        <v>92</v>
      </c>
    </row>
    <row r="429" spans="1:21">
      <c r="A429" s="233" t="s">
        <v>1242</v>
      </c>
      <c r="B429" s="233">
        <v>210804</v>
      </c>
      <c r="C429" s="233">
        <f>+'3.CT2A'!A204</f>
        <v>210804</v>
      </c>
      <c r="D429" s="233">
        <f si="10" t="shared"/>
        <v>0</v>
      </c>
      <c r="E429" s="233" t="str">
        <f>+'3.CT2A'!B204</f>
        <v xml:space="preserve">         Тээврийн хэрэгслийн татвар</v>
      </c>
      <c r="S429" s="233" t="s">
        <v>1242</v>
      </c>
      <c r="T429" s="233">
        <v>210804</v>
      </c>
      <c r="U429" s="233" t="s">
        <v>92</v>
      </c>
    </row>
    <row r="430" spans="1:21">
      <c r="A430" s="233" t="s">
        <v>1242</v>
      </c>
      <c r="B430" s="233">
        <v>210805</v>
      </c>
      <c r="C430" s="233">
        <f>+'3.CT2A'!A205</f>
        <v>210805</v>
      </c>
      <c r="D430" s="233">
        <f si="10" t="shared"/>
        <v>0</v>
      </c>
      <c r="E430" s="233" t="str">
        <f>+'3.CT2A'!B205</f>
        <v xml:space="preserve">         Тээврийн хэрэгслийн оношлогоо</v>
      </c>
      <c r="S430" s="233" t="s">
        <v>1242</v>
      </c>
      <c r="T430" s="233">
        <v>210805</v>
      </c>
      <c r="U430" s="233" t="s">
        <v>92</v>
      </c>
    </row>
    <row r="431" spans="1:21">
      <c r="A431" s="233" t="s">
        <v>1242</v>
      </c>
      <c r="B431" s="233">
        <v>210806</v>
      </c>
      <c r="C431" s="233">
        <f>+'3.CT2A'!A206</f>
        <v>210806</v>
      </c>
      <c r="D431" s="233">
        <f si="10" t="shared"/>
        <v>0</v>
      </c>
      <c r="E431" s="233" t="str">
        <f>+'3.CT2A'!B206</f>
        <v xml:space="preserve">         Мэдээлэл, технологийн үйлчилгээ</v>
      </c>
      <c r="S431" s="233" t="s">
        <v>1242</v>
      </c>
      <c r="T431" s="233">
        <v>210806</v>
      </c>
      <c r="U431" s="233" t="s">
        <v>92</v>
      </c>
    </row>
    <row r="432" spans="1:21">
      <c r="A432" s="233" t="s">
        <v>1242</v>
      </c>
      <c r="B432" s="233">
        <v>210807</v>
      </c>
      <c r="C432" s="233">
        <f>+'3.CT2A'!A207</f>
        <v>210807</v>
      </c>
      <c r="D432" s="233">
        <f si="10" t="shared"/>
        <v>0</v>
      </c>
      <c r="E432" s="233" t="str">
        <f>+'3.CT2A'!B207</f>
        <v xml:space="preserve">         Газрын төлбөр</v>
      </c>
      <c r="S432" s="233" t="s">
        <v>1242</v>
      </c>
      <c r="T432" s="233">
        <v>210807</v>
      </c>
      <c r="U432" s="233" t="s">
        <v>92</v>
      </c>
    </row>
    <row r="433" spans="1:21">
      <c r="A433" s="233" t="s">
        <v>1242</v>
      </c>
      <c r="B433" s="233">
        <v>210808</v>
      </c>
      <c r="C433" s="233">
        <f>+'3.CT2A'!A208</f>
        <v>210808</v>
      </c>
      <c r="D433" s="233">
        <f si="10" t="shared"/>
        <v>0</v>
      </c>
      <c r="E433" s="233" t="str">
        <f>+'3.CT2A'!B208</f>
        <v xml:space="preserve">         Банк, санхүүгийн байгууллагын үйлчилгээний хураамж</v>
      </c>
      <c r="S433" s="233" t="s">
        <v>1242</v>
      </c>
      <c r="T433" s="233">
        <v>210808</v>
      </c>
      <c r="U433" s="233" t="s">
        <v>92</v>
      </c>
    </row>
    <row r="434" spans="1:21">
      <c r="A434" s="233" t="s">
        <v>1242</v>
      </c>
      <c r="B434" s="233">
        <v>210809</v>
      </c>
      <c r="C434" s="233">
        <f>+'3.CT2A'!A209</f>
        <v>210809</v>
      </c>
      <c r="D434" s="233">
        <f si="10" t="shared"/>
        <v>0</v>
      </c>
      <c r="E434" s="233" t="str">
        <f>+'3.CT2A'!B209</f>
        <v xml:space="preserve">         Улсын мэдээллийн маягт хэвлэх, бэлтгэх</v>
      </c>
      <c r="S434" s="233" t="s">
        <v>1242</v>
      </c>
      <c r="T434" s="233">
        <v>210809</v>
      </c>
      <c r="U434" s="233" t="s">
        <v>92</v>
      </c>
    </row>
    <row r="435" spans="1:21">
      <c r="A435" s="233" t="s">
        <v>1242</v>
      </c>
      <c r="B435" s="233">
        <v>210810</v>
      </c>
      <c r="C435" s="233">
        <f>+'3.CT2A'!A210</f>
        <v>210810</v>
      </c>
      <c r="D435" s="233">
        <f si="10" t="shared"/>
        <v>0</v>
      </c>
      <c r="E435" s="233" t="str">
        <f>+'3.CT2A'!B210</f>
        <v xml:space="preserve">         Борлуулалт, маркетингийн зардал   /ТӨҮГ/</v>
      </c>
      <c r="S435" s="233" t="s">
        <v>1242</v>
      </c>
      <c r="T435" s="233">
        <v>210810</v>
      </c>
      <c r="U435" s="233" t="s">
        <v>92</v>
      </c>
    </row>
    <row r="436" spans="1:21">
      <c r="A436" s="233" t="s">
        <v>1242</v>
      </c>
      <c r="B436" s="233">
        <v>210811</v>
      </c>
      <c r="C436" s="233">
        <f>+'3.CT2A'!A211</f>
        <v>210811</v>
      </c>
      <c r="D436" s="233">
        <f si="10" t="shared"/>
        <v>0</v>
      </c>
      <c r="E436" s="233" t="str">
        <f>+'3.CT2A'!B211</f>
        <v xml:space="preserve">         Ерөнхий ба удирдлагын зардал     /ТӨҮГ/</v>
      </c>
      <c r="S436" s="233" t="s">
        <v>1242</v>
      </c>
      <c r="T436" s="233">
        <v>210811</v>
      </c>
      <c r="U436" s="233" t="s">
        <v>92</v>
      </c>
    </row>
    <row r="437" spans="1:21">
      <c r="A437" s="233" t="s">
        <v>1242</v>
      </c>
      <c r="B437" s="233">
        <v>210812</v>
      </c>
      <c r="C437" s="233">
        <f>+'3.CT2A'!A212</f>
        <v>210812</v>
      </c>
      <c r="D437" s="233">
        <f si="10" t="shared"/>
        <v>0</v>
      </c>
      <c r="E437" s="233" t="str">
        <f>+'3.CT2A'!B212</f>
        <v xml:space="preserve">         Санхүүгийн зардал     /ТӨҮГ/</v>
      </c>
      <c r="S437" s="233" t="s">
        <v>1242</v>
      </c>
      <c r="T437" s="233">
        <v>210812</v>
      </c>
      <c r="U437" s="233" t="s">
        <v>92</v>
      </c>
    </row>
    <row r="438" spans="1:21">
      <c r="A438" s="233" t="s">
        <v>1242</v>
      </c>
      <c r="B438" s="233">
        <v>210813</v>
      </c>
      <c r="C438" s="233">
        <f>+'3.CT2A'!A213</f>
        <v>210813</v>
      </c>
      <c r="D438" s="233">
        <f si="10" t="shared"/>
        <v>0</v>
      </c>
      <c r="E438" s="233" t="str">
        <f>+'3.CT2A'!B213</f>
        <v xml:space="preserve">         Бусад зардал  /ТӨҮГ/</v>
      </c>
      <c r="S438" s="233" t="s">
        <v>1242</v>
      </c>
      <c r="T438" s="233">
        <v>210813</v>
      </c>
      <c r="U438" s="233" t="s">
        <v>92</v>
      </c>
    </row>
    <row r="439" spans="1:21">
      <c r="A439" s="233" t="s">
        <v>1242</v>
      </c>
      <c r="B439" s="233">
        <v>210814</v>
      </c>
      <c r="C439" s="233">
        <f>+'3.CT2A'!A214</f>
        <v>210814</v>
      </c>
      <c r="D439" s="233">
        <f si="10" t="shared"/>
        <v>0</v>
      </c>
      <c r="E439" s="233" t="str">
        <f>+'3.CT2A'!B214</f>
        <v xml:space="preserve">         Орлогын татварын зардал   /ТӨҮГ/</v>
      </c>
      <c r="S439" s="233" t="s">
        <v>1242</v>
      </c>
      <c r="T439" s="233">
        <v>210814</v>
      </c>
      <c r="U439" s="233" t="s">
        <v>92</v>
      </c>
    </row>
    <row r="440" spans="1:21">
      <c r="A440" s="233" t="s">
        <v>1242</v>
      </c>
      <c r="B440" s="233">
        <v>2109</v>
      </c>
      <c r="C440" s="233">
        <f>+'3.CT2A'!A215</f>
        <v>2109</v>
      </c>
      <c r="D440" s="233">
        <f si="10" t="shared"/>
        <v>0</v>
      </c>
      <c r="E440" s="233" t="str">
        <f>+'3.CT2A'!B215</f>
        <v xml:space="preserve">     Бараа үйлчилгээний бусад зардал</v>
      </c>
      <c r="S440" s="233" t="s">
        <v>1242</v>
      </c>
      <c r="T440" s="233">
        <v>2109</v>
      </c>
      <c r="U440" s="233" t="s">
        <v>92</v>
      </c>
    </row>
    <row r="441" spans="1:21">
      <c r="A441" s="233" t="s">
        <v>1242</v>
      </c>
      <c r="B441" s="233">
        <v>210901</v>
      </c>
      <c r="C441" s="233">
        <f>+'3.CT2A'!A216</f>
        <v>210901</v>
      </c>
      <c r="D441" s="233">
        <f si="10" t="shared"/>
        <v>0</v>
      </c>
      <c r="E441" s="233" t="str">
        <f>+'3.CT2A'!B216</f>
        <v xml:space="preserve">         Бараа үйлчилгээний бусад зардал</v>
      </c>
      <c r="S441" s="233" t="s">
        <v>1242</v>
      </c>
      <c r="T441" s="233">
        <v>210901</v>
      </c>
      <c r="U441" s="233" t="s">
        <v>92</v>
      </c>
    </row>
    <row r="442" spans="1:21">
      <c r="A442" s="233" t="s">
        <v>1242</v>
      </c>
      <c r="B442" s="233">
        <v>210902</v>
      </c>
      <c r="C442" s="233">
        <f>+'3.CT2A'!A217</f>
        <v>210902</v>
      </c>
      <c r="D442" s="233">
        <f si="10" t="shared"/>
        <v>0</v>
      </c>
      <c r="E442" s="233" t="str">
        <f>+'3.CT2A'!B217</f>
        <v xml:space="preserve">         Хичээл үйлдвэрлэлийн дадлага хийх</v>
      </c>
      <c r="S442" s="233" t="s">
        <v>1242</v>
      </c>
      <c r="T442" s="233">
        <v>210902</v>
      </c>
      <c r="U442" s="233" t="s">
        <v>92</v>
      </c>
    </row>
    <row r="443" spans="1:21">
      <c r="A443" s="233" t="s">
        <v>1242</v>
      </c>
      <c r="B443" s="233">
        <v>210903</v>
      </c>
      <c r="C443" s="233">
        <f>+'3.CT2A'!A218</f>
        <v>210903</v>
      </c>
      <c r="D443" s="233">
        <f si="10" t="shared"/>
        <v>0</v>
      </c>
      <c r="E443" s="233" t="str">
        <f>+'3.CT2A'!B218</f>
        <v xml:space="preserve">         Yндсэн хөрөнгийн элэгдэл, хорогдол</v>
      </c>
      <c r="S443" s="233" t="s">
        <v>1242</v>
      </c>
      <c r="T443" s="233">
        <v>210903</v>
      </c>
      <c r="U443" s="233" t="s">
        <v>92</v>
      </c>
    </row>
    <row r="444" spans="1:21">
      <c r="A444" s="233" t="s">
        <v>1242</v>
      </c>
      <c r="B444" s="233">
        <v>210904</v>
      </c>
      <c r="C444" s="233">
        <f>+'3.CT2A'!A219</f>
        <v>210904</v>
      </c>
      <c r="D444" s="233">
        <f si="10" t="shared"/>
        <v>0</v>
      </c>
      <c r="E444" s="233" t="str">
        <f>+'3.CT2A'!B219</f>
        <v xml:space="preserve">         Найдваргүй авлагын алдагдал</v>
      </c>
      <c r="S444" s="233" t="s">
        <v>1242</v>
      </c>
      <c r="T444" s="233">
        <v>210904</v>
      </c>
      <c r="U444" s="233" t="s">
        <v>92</v>
      </c>
    </row>
    <row r="445" spans="1:21">
      <c r="A445" s="233" t="s">
        <v>1242</v>
      </c>
      <c r="B445" s="233">
        <v>211</v>
      </c>
      <c r="C445" s="233">
        <f>+'3.CT2A'!A220</f>
        <v>211</v>
      </c>
      <c r="D445" s="233">
        <f si="10" t="shared"/>
        <v>0</v>
      </c>
      <c r="E445" s="233" t="str">
        <f>+'3.CT2A'!B220</f>
        <v xml:space="preserve">   ХҮҮ</v>
      </c>
      <c r="S445" s="233" t="s">
        <v>1242</v>
      </c>
      <c r="T445" s="233">
        <v>211</v>
      </c>
      <c r="U445" s="233" t="s">
        <v>92</v>
      </c>
    </row>
    <row r="446" spans="1:21">
      <c r="A446" s="233" t="s">
        <v>1242</v>
      </c>
      <c r="B446" s="233">
        <v>2111</v>
      </c>
      <c r="C446" s="233">
        <f>+'3.CT2A'!A221</f>
        <v>2111</v>
      </c>
      <c r="D446" s="233">
        <f si="10" t="shared"/>
        <v>0</v>
      </c>
      <c r="E446" s="233" t="str">
        <f>+'3.CT2A'!B221</f>
        <v xml:space="preserve">      Гадаад зээлийн үйлчилгээний төлбөр</v>
      </c>
      <c r="S446" s="233" t="s">
        <v>1242</v>
      </c>
      <c r="T446" s="233">
        <v>2111</v>
      </c>
      <c r="U446" s="233" t="s">
        <v>92</v>
      </c>
    </row>
    <row r="447" spans="1:21">
      <c r="A447" s="233" t="s">
        <v>1242</v>
      </c>
      <c r="B447" s="233">
        <v>211101</v>
      </c>
      <c r="C447" s="233">
        <f>+'3.CT2A'!A222</f>
        <v>211101</v>
      </c>
      <c r="D447" s="233">
        <f si="10" t="shared"/>
        <v>0</v>
      </c>
      <c r="E447" s="233" t="str">
        <f>+'3.CT2A'!B222</f>
        <v xml:space="preserve">          Гадаад зээлийн үйлчилгээний төлбөр</v>
      </c>
      <c r="S447" s="233" t="s">
        <v>1242</v>
      </c>
      <c r="T447" s="233">
        <v>211101</v>
      </c>
      <c r="U447" s="233" t="s">
        <v>92</v>
      </c>
    </row>
    <row r="448" spans="1:21">
      <c r="A448" s="233" t="s">
        <v>1242</v>
      </c>
      <c r="B448" s="233">
        <v>2112</v>
      </c>
      <c r="C448" s="233">
        <f>+'3.CT2A'!A223</f>
        <v>2112</v>
      </c>
      <c r="D448" s="233">
        <f si="10" t="shared"/>
        <v>0</v>
      </c>
      <c r="E448" s="233" t="str">
        <f>+'3.CT2A'!B223</f>
        <v xml:space="preserve">     Дотоод зээлийн үйлчилгээний төлбөр</v>
      </c>
      <c r="S448" s="233" t="s">
        <v>1242</v>
      </c>
      <c r="T448" s="233">
        <v>2112</v>
      </c>
      <c r="U448" s="233" t="s">
        <v>92</v>
      </c>
    </row>
    <row r="449" spans="1:21">
      <c r="A449" s="233" t="s">
        <v>1242</v>
      </c>
      <c r="B449" s="233">
        <v>211201</v>
      </c>
      <c r="C449" s="233">
        <f>+'3.CT2A'!A224</f>
        <v>211201</v>
      </c>
      <c r="D449" s="233">
        <f si="10" t="shared"/>
        <v>0</v>
      </c>
      <c r="E449" s="233" t="str">
        <f>+'3.CT2A'!B224</f>
        <v xml:space="preserve">          Дотоод зээлийн үйлчилгээний төлбөр</v>
      </c>
      <c r="S449" s="233" t="s">
        <v>1242</v>
      </c>
      <c r="T449" s="233">
        <v>211201</v>
      </c>
      <c r="U449" s="233" t="s">
        <v>92</v>
      </c>
    </row>
    <row r="450" spans="1:21">
      <c r="A450" s="233" t="s">
        <v>1242</v>
      </c>
      <c r="B450" s="233">
        <v>212</v>
      </c>
      <c r="C450" s="233">
        <f>+'3.CT2A'!A225</f>
        <v>212</v>
      </c>
      <c r="D450" s="233">
        <f si="10" t="shared"/>
        <v>0</v>
      </c>
      <c r="E450" s="233" t="str">
        <f>+'3.CT2A'!B225</f>
        <v xml:space="preserve">  ТАТААС</v>
      </c>
      <c r="S450" s="233" t="s">
        <v>1242</v>
      </c>
      <c r="T450" s="233">
        <v>212</v>
      </c>
      <c r="U450" s="233" t="s">
        <v>92</v>
      </c>
    </row>
    <row r="451" spans="1:21">
      <c r="A451" s="233" t="s">
        <v>1242</v>
      </c>
      <c r="B451" s="233">
        <v>2121</v>
      </c>
      <c r="C451" s="233">
        <f>+'3.CT2A'!A226</f>
        <v>2121</v>
      </c>
      <c r="D451" s="233">
        <f ref="D451:D514" si="11" t="shared">IF(B451=VALUE(C451),0,1)</f>
        <v>0</v>
      </c>
      <c r="E451" s="233" t="str">
        <f>+'3.CT2A'!B226</f>
        <v xml:space="preserve">     Төрийн өмчит байгууллагад олгох татаас</v>
      </c>
      <c r="S451" s="233" t="s">
        <v>1242</v>
      </c>
      <c r="T451" s="233">
        <v>2121</v>
      </c>
      <c r="U451" s="233" t="s">
        <v>92</v>
      </c>
    </row>
    <row r="452" spans="1:21">
      <c r="A452" s="233" t="s">
        <v>1242</v>
      </c>
      <c r="B452" s="233">
        <v>212101</v>
      </c>
      <c r="C452" s="233">
        <f>+'3.CT2A'!A227</f>
        <v>212101</v>
      </c>
      <c r="D452" s="233">
        <f si="11" t="shared"/>
        <v>0</v>
      </c>
      <c r="E452" s="233" t="str">
        <f>+'3.CT2A'!B227</f>
        <v xml:space="preserve">         Төрийн өмчит байгууллагад олгох татаас</v>
      </c>
      <c r="S452" s="233" t="s">
        <v>1242</v>
      </c>
      <c r="T452" s="233">
        <v>212101</v>
      </c>
      <c r="U452" s="233" t="s">
        <v>92</v>
      </c>
    </row>
    <row r="453" spans="1:21">
      <c r="A453" s="233" t="s">
        <v>1242</v>
      </c>
      <c r="B453" s="233">
        <v>2122</v>
      </c>
      <c r="C453" s="233">
        <f>+'3.CT2A'!A228</f>
        <v>2122</v>
      </c>
      <c r="D453" s="233">
        <f si="11" t="shared"/>
        <v>0</v>
      </c>
      <c r="E453" s="233" t="str">
        <f>+'3.CT2A'!B228</f>
        <v xml:space="preserve">     Хувийн хэвшлийн байгууллагад олгох татаас</v>
      </c>
      <c r="S453" s="233" t="s">
        <v>1242</v>
      </c>
      <c r="T453" s="233">
        <v>2122</v>
      </c>
      <c r="U453" s="233" t="s">
        <v>92</v>
      </c>
    </row>
    <row r="454" spans="1:21">
      <c r="A454" s="233" t="s">
        <v>1242</v>
      </c>
      <c r="B454" s="233">
        <v>212201</v>
      </c>
      <c r="C454" s="233">
        <f>+'3.CT2A'!A229</f>
        <v>212201</v>
      </c>
      <c r="D454" s="233">
        <f si="11" t="shared"/>
        <v>0</v>
      </c>
      <c r="E454" s="233" t="str">
        <f>+'3.CT2A'!B229</f>
        <v xml:space="preserve">         Хувийн хэвшлийн байгууллагад олгох татаас</v>
      </c>
      <c r="S454" s="233" t="s">
        <v>1242</v>
      </c>
      <c r="T454" s="233">
        <v>212201</v>
      </c>
      <c r="U454" s="233" t="s">
        <v>92</v>
      </c>
    </row>
    <row r="455" spans="1:21">
      <c r="A455" s="233" t="s">
        <v>1242</v>
      </c>
      <c r="B455" s="233">
        <v>213</v>
      </c>
      <c r="C455" s="233">
        <f>+'3.CT2A'!A230</f>
        <v>213</v>
      </c>
      <c r="D455" s="233">
        <f si="11" t="shared"/>
        <v>0</v>
      </c>
      <c r="E455" s="233" t="str">
        <f>+'3.CT2A'!B230</f>
        <v xml:space="preserve">  УРСГАЛ ШИЛЖҮҮЛЭГ</v>
      </c>
      <c r="S455" s="233" t="s">
        <v>1242</v>
      </c>
      <c r="T455" s="233">
        <v>213</v>
      </c>
      <c r="U455" s="233" t="s">
        <v>92</v>
      </c>
    </row>
    <row r="456" spans="1:21">
      <c r="A456" s="233" t="s">
        <v>1242</v>
      </c>
      <c r="B456" s="233">
        <v>2131</v>
      </c>
      <c r="C456" s="233">
        <f>+'3.CT2A'!A231</f>
        <v>2131</v>
      </c>
      <c r="D456" s="233">
        <f si="11" t="shared"/>
        <v>0</v>
      </c>
      <c r="E456" s="233" t="str">
        <f>+'3.CT2A'!B231</f>
        <v xml:space="preserve">     Засгийн газрын урсгал шилжүүлэг</v>
      </c>
      <c r="S456" s="233" t="s">
        <v>1242</v>
      </c>
      <c r="T456" s="233">
        <v>2131</v>
      </c>
      <c r="U456" s="233" t="s">
        <v>92</v>
      </c>
    </row>
    <row r="457" spans="1:21">
      <c r="A457" s="233" t="s">
        <v>1242</v>
      </c>
      <c r="B457" s="233">
        <v>213101</v>
      </c>
      <c r="C457" s="233">
        <f>+'3.CT2A'!A232</f>
        <v>213101</v>
      </c>
      <c r="D457" s="233">
        <f si="11" t="shared"/>
        <v>0</v>
      </c>
      <c r="E457" s="233" t="str">
        <f>+'3.CT2A'!B232</f>
        <v xml:space="preserve">       Засгийн газрын дотоод шилжүүлэг</v>
      </c>
      <c r="S457" s="233" t="s">
        <v>1242</v>
      </c>
      <c r="T457" s="233">
        <v>213101</v>
      </c>
      <c r="U457" s="233" t="s">
        <v>92</v>
      </c>
    </row>
    <row r="458" spans="1:21">
      <c r="A458" s="233" t="s">
        <v>1242</v>
      </c>
      <c r="B458" s="233">
        <v>213102</v>
      </c>
      <c r="C458" s="233">
        <f>+'3.CT2A'!A233</f>
        <v>213102</v>
      </c>
      <c r="D458" s="233">
        <f si="11" t="shared"/>
        <v>0</v>
      </c>
      <c r="E458" s="233" t="str">
        <f>+'3.CT2A'!B233</f>
        <v xml:space="preserve">       Засгийн газрын гадаад шилжүүлэг</v>
      </c>
      <c r="S458" s="233" t="s">
        <v>1242</v>
      </c>
      <c r="T458" s="233">
        <v>213102</v>
      </c>
      <c r="U458" s="233" t="s">
        <v>92</v>
      </c>
    </row>
    <row r="459" spans="1:21">
      <c r="A459" s="233" t="s">
        <v>1242</v>
      </c>
      <c r="B459" s="233">
        <v>2132</v>
      </c>
      <c r="C459" s="233">
        <f>+'3.CT2A'!A234</f>
        <v>2132</v>
      </c>
      <c r="D459" s="233">
        <f si="11" t="shared"/>
        <v>0</v>
      </c>
      <c r="E459" s="233" t="str">
        <f>+'3.CT2A'!B234</f>
        <v xml:space="preserve">     Бусад урсгал шилжүүлэг</v>
      </c>
      <c r="S459" s="233" t="s">
        <v>1242</v>
      </c>
      <c r="T459" s="233">
        <v>2132</v>
      </c>
      <c r="U459" s="233" t="s">
        <v>92</v>
      </c>
    </row>
    <row r="460" spans="1:21">
      <c r="A460" s="233" t="s">
        <v>1242</v>
      </c>
      <c r="B460" s="233">
        <v>213202</v>
      </c>
      <c r="C460" s="233">
        <f>+'3.CT2A'!A235</f>
        <v>213202</v>
      </c>
      <c r="D460" s="233">
        <f si="11" t="shared"/>
        <v>0</v>
      </c>
      <c r="E460" s="233" t="str">
        <f>+'3.CT2A'!B235</f>
        <v xml:space="preserve">       Нийгмийн даатгалын тэтгэвэр, тэтгэмж</v>
      </c>
      <c r="S460" s="233" t="s">
        <v>1242</v>
      </c>
      <c r="T460" s="233">
        <v>213202</v>
      </c>
      <c r="U460" s="233" t="s">
        <v>92</v>
      </c>
    </row>
    <row r="461" spans="1:21">
      <c r="A461" s="233" t="s">
        <v>1242</v>
      </c>
      <c r="B461" s="233">
        <v>213203</v>
      </c>
      <c r="C461" s="233">
        <f>+'3.CT2A'!A236</f>
        <v>213203</v>
      </c>
      <c r="D461" s="233">
        <f si="11" t="shared"/>
        <v>0</v>
      </c>
      <c r="E461" s="233" t="str">
        <f>+'3.CT2A'!B236</f>
        <v xml:space="preserve">       Нийгмийн халамжийн тэтгэвэр, тэтгэмж</v>
      </c>
      <c r="S461" s="233" t="s">
        <v>1242</v>
      </c>
      <c r="T461" s="233">
        <v>213203</v>
      </c>
      <c r="U461" s="233" t="s">
        <v>92</v>
      </c>
    </row>
    <row r="462" spans="1:21">
      <c r="A462" s="233" t="s">
        <v>1242</v>
      </c>
      <c r="B462" s="233">
        <v>213204</v>
      </c>
      <c r="C462" s="233">
        <f>+'3.CT2A'!A237</f>
        <v>213204</v>
      </c>
      <c r="D462" s="233">
        <f si="11" t="shared"/>
        <v>0</v>
      </c>
      <c r="E462" s="233" t="str">
        <f>+'3.CT2A'!B237</f>
        <v xml:space="preserve">       Ажил олгогчоос олгох бусад тэтгэмж, урамшуулал</v>
      </c>
      <c r="S462" s="233" t="s">
        <v>1242</v>
      </c>
      <c r="T462" s="233">
        <v>213204</v>
      </c>
      <c r="U462" s="233" t="s">
        <v>92</v>
      </c>
    </row>
    <row r="463" spans="1:21">
      <c r="A463" s="233" t="s">
        <v>1242</v>
      </c>
      <c r="B463" s="233">
        <v>213205</v>
      </c>
      <c r="C463" s="233">
        <f>+'3.CT2A'!A238</f>
        <v>213205</v>
      </c>
      <c r="D463" s="233">
        <f si="11" t="shared"/>
        <v>0</v>
      </c>
      <c r="E463" s="233" t="str">
        <f>+'3.CT2A'!B238</f>
        <v xml:space="preserve">       Төрөөс иргэдэд олгох тэтгэмж, урамшуулал</v>
      </c>
      <c r="S463" s="233" t="s">
        <v>1242</v>
      </c>
      <c r="T463" s="233">
        <v>213205</v>
      </c>
      <c r="U463" s="233" t="s">
        <v>92</v>
      </c>
    </row>
    <row r="464" spans="1:21">
      <c r="A464" s="233" t="s">
        <v>1242</v>
      </c>
      <c r="B464" s="233">
        <v>213206</v>
      </c>
      <c r="C464" s="233">
        <f>+'3.CT2A'!A239</f>
        <v>213206</v>
      </c>
      <c r="D464" s="233">
        <f si="11" t="shared"/>
        <v>0</v>
      </c>
      <c r="E464" s="233" t="str">
        <f>+'3.CT2A'!B239</f>
        <v xml:space="preserve">       Ээлжийн амралтаар нутаг явах унааны хөнгөлөлт</v>
      </c>
      <c r="S464" s="233" t="s">
        <v>1242</v>
      </c>
      <c r="T464" s="233">
        <v>213206</v>
      </c>
      <c r="U464" s="233" t="s">
        <v>92</v>
      </c>
    </row>
    <row r="465" spans="1:21">
      <c r="A465" s="233" t="s">
        <v>1242</v>
      </c>
      <c r="B465" s="233">
        <v>213207</v>
      </c>
      <c r="C465" s="233">
        <f>+'3.CT2A'!A240</f>
        <v>213207</v>
      </c>
      <c r="D465" s="233">
        <f si="11" t="shared"/>
        <v>0</v>
      </c>
      <c r="E465" s="233" t="str">
        <f>+'3.CT2A'!B240</f>
        <v xml:space="preserve">       Тэтгэвэрт гарахад олгох нэг удаагийн мөнгөн тэтгэмж</v>
      </c>
      <c r="S465" s="233" t="s">
        <v>1242</v>
      </c>
      <c r="T465" s="233">
        <v>213207</v>
      </c>
      <c r="U465" s="233" t="s">
        <v>92</v>
      </c>
    </row>
    <row r="466" spans="1:21">
      <c r="A466" s="233" t="s">
        <v>1242</v>
      </c>
      <c r="B466" s="233">
        <v>213208</v>
      </c>
      <c r="C466" s="233">
        <f>+'3.CT2A'!A241</f>
        <v>213208</v>
      </c>
      <c r="D466" s="233">
        <f si="11" t="shared"/>
        <v>0</v>
      </c>
      <c r="E466" s="233" t="str">
        <f>+'3.CT2A'!B241</f>
        <v xml:space="preserve">       Хөдөө орон нутагт тогтвор суурьшилтай ажилласан албан хаагчдад төрөөс үзүүлэх дэмжлэг</v>
      </c>
      <c r="S466" s="233" t="s">
        <v>1242</v>
      </c>
      <c r="T466" s="233">
        <v>213208</v>
      </c>
      <c r="U466" s="233" t="s">
        <v>92</v>
      </c>
    </row>
    <row r="467" spans="1:21">
      <c r="A467" s="233" t="s">
        <v>1242</v>
      </c>
      <c r="B467" s="233">
        <v>213209</v>
      </c>
      <c r="C467" s="233">
        <f>+'3.CT2A'!A242</f>
        <v>213209</v>
      </c>
      <c r="D467" s="233">
        <f si="11" t="shared"/>
        <v>0</v>
      </c>
      <c r="E467" s="233" t="str">
        <f>+'3.CT2A'!B242</f>
        <v xml:space="preserve">       Нэг удаагийн тэтгэмж, шагнал урамшуулал</v>
      </c>
      <c r="S467" s="233" t="s">
        <v>1242</v>
      </c>
      <c r="T467" s="233">
        <v>213209</v>
      </c>
      <c r="U467" s="233" t="s">
        <v>92</v>
      </c>
    </row>
    <row r="468" spans="1:21">
      <c r="A468" s="233" t="s">
        <v>1242</v>
      </c>
      <c r="B468" s="233">
        <v>2133</v>
      </c>
      <c r="C468" s="233">
        <f>+'3.CT2A'!A243</f>
        <v>2133</v>
      </c>
      <c r="D468" s="233">
        <f si="11" t="shared"/>
        <v>0</v>
      </c>
      <c r="E468" s="233" t="str">
        <f>+'3.CT2A'!B243</f>
        <v xml:space="preserve">     Улсын төсвөөс олгосон санхүүжилт, шилжүүлэг</v>
      </c>
      <c r="S468" s="233" t="s">
        <v>1242</v>
      </c>
      <c r="T468" s="233">
        <v>2133</v>
      </c>
      <c r="U468" s="233" t="s">
        <v>92</v>
      </c>
    </row>
    <row r="469" spans="1:21">
      <c r="A469" s="233" t="s">
        <v>1242</v>
      </c>
      <c r="B469" s="233">
        <v>213301</v>
      </c>
      <c r="C469" s="233">
        <f>+'3.CT2A'!A244</f>
        <v>213301</v>
      </c>
      <c r="D469" s="233">
        <f si="11" t="shared"/>
        <v>0</v>
      </c>
      <c r="E469" s="233" t="str">
        <f>+'3.CT2A'!B244</f>
        <v xml:space="preserve">       Урсгал үйл ажиллагааны санхүүжилт</v>
      </c>
      <c r="S469" s="233" t="s">
        <v>1242</v>
      </c>
      <c r="T469" s="233">
        <v>213301</v>
      </c>
      <c r="U469" s="233" t="s">
        <v>92</v>
      </c>
    </row>
    <row r="470" spans="1:21">
      <c r="A470" s="233" t="s">
        <v>1242</v>
      </c>
      <c r="B470" s="233">
        <v>213302</v>
      </c>
      <c r="C470" s="233">
        <f>+'3.CT2A'!A245</f>
        <v>213302</v>
      </c>
      <c r="D470" s="233">
        <f si="11" t="shared"/>
        <v>0</v>
      </c>
      <c r="E470" s="233" t="str">
        <f>+'3.CT2A'!B245</f>
        <v xml:space="preserve">       Засгийн газрын, Засаг даргын нөөц хөрөнгө</v>
      </c>
      <c r="S470" s="233" t="s">
        <v>1242</v>
      </c>
      <c r="T470" s="233">
        <v>213302</v>
      </c>
      <c r="U470" s="233" t="s">
        <v>92</v>
      </c>
    </row>
    <row r="471" spans="1:21">
      <c r="A471" s="233" t="s">
        <v>1242</v>
      </c>
      <c r="B471" s="233">
        <v>213303</v>
      </c>
      <c r="C471" s="233">
        <f>+'3.CT2A'!A246</f>
        <v>213303</v>
      </c>
      <c r="D471" s="233">
        <f si="11" t="shared"/>
        <v>0</v>
      </c>
      <c r="E471" s="233" t="str">
        <f>+'3.CT2A'!B246</f>
        <v xml:space="preserve">       Төвлөрүүлэх шилжүүлэг</v>
      </c>
      <c r="S471" s="233" t="s">
        <v>1242</v>
      </c>
      <c r="T471" s="233">
        <v>213303</v>
      </c>
      <c r="U471" s="233" t="s">
        <v>92</v>
      </c>
    </row>
    <row r="472" spans="1:21">
      <c r="A472" s="233" t="s">
        <v>1242</v>
      </c>
      <c r="B472" s="233">
        <v>213304</v>
      </c>
      <c r="C472" s="233">
        <f>+'3.CT2A'!A247</f>
        <v>213304</v>
      </c>
      <c r="D472" s="233">
        <f si="11" t="shared"/>
        <v>0</v>
      </c>
      <c r="E472" s="233" t="str">
        <f>+'3.CT2A'!B247</f>
        <v xml:space="preserve">       Хөрөнгийн</v>
      </c>
      <c r="S472" s="233" t="s">
        <v>1242</v>
      </c>
      <c r="T472" s="233">
        <v>213304</v>
      </c>
      <c r="U472" s="233" t="s">
        <v>92</v>
      </c>
    </row>
    <row r="473" spans="1:21">
      <c r="A473" s="233" t="s">
        <v>1242</v>
      </c>
      <c r="B473" s="233">
        <v>2134</v>
      </c>
      <c r="C473" s="233">
        <f>+'3.CT2A'!A248</f>
        <v>2134</v>
      </c>
      <c r="D473" s="233">
        <f si="11" t="shared"/>
        <v>0</v>
      </c>
      <c r="E473" s="233" t="str">
        <f>+'3.CT2A'!B248</f>
        <v xml:space="preserve">    Орон нутгийн төсвийн ерөнхийлөн захирагчдад олгох татаас, санхүүжилт</v>
      </c>
      <c r="S473" s="233" t="s">
        <v>1242</v>
      </c>
      <c r="T473" s="233">
        <v>2134</v>
      </c>
      <c r="U473" s="233" t="s">
        <v>92</v>
      </c>
    </row>
    <row r="474" spans="1:21">
      <c r="A474" s="233" t="s">
        <v>1242</v>
      </c>
      <c r="B474" s="233">
        <v>213401</v>
      </c>
      <c r="C474" s="233">
        <f>+'3.CT2A'!A249</f>
        <v>213401</v>
      </c>
      <c r="D474" s="233">
        <f si="11" t="shared"/>
        <v>0</v>
      </c>
      <c r="E474" s="233" t="str">
        <f>+'3.CT2A'!B249</f>
        <v xml:space="preserve">       Урсгал үйл ажиллагааны санхүүжилт төсөвт байгууллага</v>
      </c>
      <c r="S474" s="233" t="s">
        <v>1242</v>
      </c>
      <c r="T474" s="233">
        <v>213401</v>
      </c>
      <c r="U474" s="233" t="s">
        <v>92</v>
      </c>
    </row>
    <row r="475" spans="1:21">
      <c r="A475" s="233" t="s">
        <v>1242</v>
      </c>
      <c r="B475" s="233">
        <v>213402</v>
      </c>
      <c r="C475" s="233">
        <f>+'3.CT2A'!A250</f>
        <v>213402</v>
      </c>
      <c r="D475" s="233">
        <f si="11" t="shared"/>
        <v>0</v>
      </c>
      <c r="E475" s="233" t="str">
        <f>+'3.CT2A'!B250</f>
        <v xml:space="preserve">       Урсгал үйл ажиллагааны санхүүжилт сумдад</v>
      </c>
      <c r="S475" s="233" t="s">
        <v>1242</v>
      </c>
      <c r="T475" s="233">
        <v>213402</v>
      </c>
      <c r="U475" s="233" t="s">
        <v>92</v>
      </c>
    </row>
    <row r="476" spans="1:21">
      <c r="A476" s="233" t="s">
        <v>1242</v>
      </c>
      <c r="B476" s="233">
        <v>213403</v>
      </c>
      <c r="C476" s="233">
        <f>+'3.CT2A'!A251</f>
        <v>213403</v>
      </c>
      <c r="D476" s="233">
        <f si="11" t="shared"/>
        <v>0</v>
      </c>
      <c r="E476" s="233" t="str">
        <f>+'3.CT2A'!B251</f>
        <v xml:space="preserve">       Төвлөрүүлэх шилжүүлэг</v>
      </c>
      <c r="S476" s="233" t="s">
        <v>1242</v>
      </c>
      <c r="T476" s="233">
        <v>213403</v>
      </c>
      <c r="U476" s="233" t="s">
        <v>92</v>
      </c>
    </row>
    <row r="477" spans="1:21">
      <c r="A477" s="233" t="s">
        <v>1242</v>
      </c>
      <c r="B477" s="233">
        <v>213404</v>
      </c>
      <c r="C477" s="233">
        <f>+'3.CT2A'!A252</f>
        <v>213404</v>
      </c>
      <c r="D477" s="233">
        <f si="11" t="shared"/>
        <v>0</v>
      </c>
      <c r="E477" s="233" t="str">
        <f>+'3.CT2A'!B252</f>
        <v xml:space="preserve">       Хөрөнгийн</v>
      </c>
      <c r="S477" s="233" t="s">
        <v>1242</v>
      </c>
      <c r="T477" s="233">
        <v>213404</v>
      </c>
      <c r="U477" s="233" t="s">
        <v>92</v>
      </c>
    </row>
    <row r="478" spans="1:21">
      <c r="A478" s="233" t="s">
        <v>1242</v>
      </c>
      <c r="B478" s="233">
        <v>2135</v>
      </c>
      <c r="C478" s="233">
        <f>+'3.CT2A'!A253</f>
        <v>2135</v>
      </c>
      <c r="D478" s="233">
        <f si="11" t="shared"/>
        <v>0</v>
      </c>
      <c r="E478" s="233" t="str">
        <f>+'3.CT2A'!B253</f>
        <v xml:space="preserve">    Төсвийн захирагчдаас олгосон санхүүжилт, шилжүүлэг</v>
      </c>
      <c r="S478" s="233" t="s">
        <v>1242</v>
      </c>
      <c r="T478" s="233">
        <v>2135</v>
      </c>
      <c r="U478" s="233" t="s">
        <v>92</v>
      </c>
    </row>
    <row r="479" spans="1:21">
      <c r="A479" s="233" t="s">
        <v>1242</v>
      </c>
      <c r="B479" s="233">
        <v>213501</v>
      </c>
      <c r="C479" s="233">
        <f>+'3.CT2A'!A254</f>
        <v>213501</v>
      </c>
      <c r="D479" s="233">
        <f si="11" t="shared"/>
        <v>0</v>
      </c>
      <c r="E479" s="233" t="str">
        <f>+'3.CT2A'!B254</f>
        <v xml:space="preserve">        Урсгал үйл ажиллагааны санхүүжилт</v>
      </c>
      <c r="S479" s="233" t="s">
        <v>1242</v>
      </c>
      <c r="T479" s="233">
        <v>213501</v>
      </c>
      <c r="U479" s="233" t="s">
        <v>92</v>
      </c>
    </row>
    <row r="480" spans="1:21">
      <c r="A480" s="233" t="s">
        <v>1242</v>
      </c>
      <c r="B480" s="233">
        <v>213502</v>
      </c>
      <c r="C480" s="233">
        <f>+'3.CT2A'!A255</f>
        <v>213502</v>
      </c>
      <c r="D480" s="233">
        <f si="11" t="shared"/>
        <v>0</v>
      </c>
      <c r="E480" s="233" t="str">
        <f>+'3.CT2A'!B255</f>
        <v xml:space="preserve">        Засгийн газрын, Засаг даргын нөөц хөрөнгө</v>
      </c>
      <c r="S480" s="233" t="s">
        <v>1242</v>
      </c>
      <c r="T480" s="233">
        <v>213502</v>
      </c>
      <c r="U480" s="233" t="s">
        <v>92</v>
      </c>
    </row>
    <row r="481" spans="1:21">
      <c r="A481" s="233" t="s">
        <v>1242</v>
      </c>
      <c r="B481" s="233">
        <v>213503</v>
      </c>
      <c r="C481" s="233">
        <f>+'3.CT2A'!A256</f>
        <v>213503</v>
      </c>
      <c r="D481" s="233">
        <f si="11" t="shared"/>
        <v>0</v>
      </c>
      <c r="E481" s="233" t="str">
        <f>+'3.CT2A'!B256</f>
        <v xml:space="preserve">         Төвлөрүүлэх шилжүүлэг</v>
      </c>
      <c r="S481" s="233" t="s">
        <v>1242</v>
      </c>
      <c r="T481" s="233">
        <v>213503</v>
      </c>
      <c r="U481" s="233" t="s">
        <v>92</v>
      </c>
    </row>
    <row r="482" spans="1:21">
      <c r="A482" s="233" t="s">
        <v>1242</v>
      </c>
      <c r="B482" s="233">
        <v>213504</v>
      </c>
      <c r="C482" s="233">
        <f>+'3.CT2A'!A257</f>
        <v>213504</v>
      </c>
      <c r="D482" s="233">
        <f si="11" t="shared"/>
        <v>0</v>
      </c>
      <c r="E482" s="233" t="str">
        <f>+'3.CT2A'!B257</f>
        <v xml:space="preserve">         Хөрөнгийн</v>
      </c>
      <c r="S482" s="233" t="s">
        <v>1242</v>
      </c>
      <c r="T482" s="233">
        <v>213504</v>
      </c>
      <c r="U482" s="233" t="s">
        <v>92</v>
      </c>
    </row>
    <row r="483" spans="1:21">
      <c r="A483" s="233" t="s">
        <v>1242</v>
      </c>
      <c r="B483" s="233">
        <v>213505</v>
      </c>
      <c r="C483" s="233">
        <f>+'3.CT2A'!A258</f>
        <v>213505</v>
      </c>
      <c r="D483" s="233">
        <f si="11" t="shared"/>
        <v>0</v>
      </c>
      <c r="E483" s="233" t="str">
        <f>+'3.CT2A'!B258</f>
        <v xml:space="preserve">        Төсвийн ерөнхийлөн захирагч хооронд хийсэн санхүүжилт</v>
      </c>
      <c r="S483" s="233" t="s">
        <v>1242</v>
      </c>
      <c r="T483" s="233">
        <v>213505</v>
      </c>
      <c r="U483" s="233" t="s">
        <v>92</v>
      </c>
    </row>
    <row r="484" spans="1:21">
      <c r="A484" s="233" t="s">
        <v>1242</v>
      </c>
      <c r="B484" s="233">
        <v>22</v>
      </c>
      <c r="C484" s="233">
        <f>+'3.CT2A'!A259</f>
        <v>22</v>
      </c>
      <c r="D484" s="233">
        <f si="11" t="shared"/>
        <v>0</v>
      </c>
      <c r="E484" s="233" t="str">
        <f>+'3.CT2A'!B259</f>
        <v xml:space="preserve">  ХӨРӨНГИЙН ЗАРДАЛ</v>
      </c>
      <c r="S484" s="233" t="s">
        <v>1242</v>
      </c>
      <c r="T484" s="233">
        <v>22</v>
      </c>
      <c r="U484" s="233" t="s">
        <v>92</v>
      </c>
    </row>
    <row r="485" spans="1:21">
      <c r="A485" s="233" t="s">
        <v>1242</v>
      </c>
      <c r="B485" s="233">
        <v>2200</v>
      </c>
      <c r="C485" s="233">
        <f>+'3.CT2A'!A260</f>
        <v>2200</v>
      </c>
      <c r="D485" s="233">
        <f si="11" t="shared"/>
        <v>0</v>
      </c>
      <c r="E485" s="233" t="str">
        <f>+'3.CT2A'!B260</f>
        <v xml:space="preserve">     Дотоод эх үүсвэрээр</v>
      </c>
      <c r="S485" s="233" t="s">
        <v>1242</v>
      </c>
      <c r="T485" s="233">
        <v>2200</v>
      </c>
      <c r="U485" s="233" t="s">
        <v>92</v>
      </c>
    </row>
    <row r="486" spans="1:21">
      <c r="A486" s="233" t="s">
        <v>1242</v>
      </c>
      <c r="B486" s="233">
        <v>220001</v>
      </c>
      <c r="C486" s="233">
        <f>+'3.CT2A'!A261</f>
        <v>220001</v>
      </c>
      <c r="D486" s="233">
        <f si="11" t="shared"/>
        <v>0</v>
      </c>
      <c r="E486" s="233" t="str">
        <f>+'3.CT2A'!B261</f>
        <v xml:space="preserve">        Барилга байгууламж</v>
      </c>
      <c r="S486" s="233" t="s">
        <v>1242</v>
      </c>
      <c r="T486" s="233">
        <v>220001</v>
      </c>
      <c r="U486" s="233" t="s">
        <v>92</v>
      </c>
    </row>
    <row r="487" spans="1:21">
      <c r="A487" s="233" t="s">
        <v>1242</v>
      </c>
      <c r="B487" s="233">
        <v>221001</v>
      </c>
      <c r="C487" s="233">
        <f>+'3.CT2A'!A262</f>
        <v>221001</v>
      </c>
      <c r="D487" s="233">
        <f si="11" t="shared"/>
        <v>0</v>
      </c>
      <c r="E487" s="233" t="str">
        <f>+'3.CT2A'!B262</f>
        <v xml:space="preserve">        Их засвар</v>
      </c>
      <c r="S487" s="233" t="s">
        <v>1242</v>
      </c>
      <c r="T487" s="233">
        <v>221001</v>
      </c>
      <c r="U487" s="233" t="s">
        <v>92</v>
      </c>
    </row>
    <row r="488" spans="1:21">
      <c r="A488" s="233" t="s">
        <v>1242</v>
      </c>
      <c r="B488" s="233">
        <v>222001</v>
      </c>
      <c r="C488" s="233">
        <f>+'3.CT2A'!A263</f>
        <v>222001</v>
      </c>
      <c r="D488" s="233">
        <f si="11" t="shared"/>
        <v>0</v>
      </c>
      <c r="E488" s="233" t="str">
        <f>+'3.CT2A'!B263</f>
        <v xml:space="preserve">        Тоног төхөөрөмж</v>
      </c>
      <c r="S488" s="233" t="s">
        <v>1242</v>
      </c>
      <c r="T488" s="233">
        <v>222001</v>
      </c>
      <c r="U488" s="233" t="s">
        <v>92</v>
      </c>
    </row>
    <row r="489" spans="1:21">
      <c r="A489" s="233" t="s">
        <v>1242</v>
      </c>
      <c r="B489" s="233">
        <v>223001</v>
      </c>
      <c r="C489" s="233">
        <f>+'3.CT2A'!A264</f>
        <v>223001</v>
      </c>
      <c r="D489" s="233">
        <f si="11" t="shared"/>
        <v>0</v>
      </c>
      <c r="E489" s="233" t="str">
        <f>+'3.CT2A'!B264</f>
        <v xml:space="preserve">        Бусад хөрөнгө</v>
      </c>
      <c r="S489" s="233" t="s">
        <v>1242</v>
      </c>
      <c r="T489" s="233">
        <v>223001</v>
      </c>
      <c r="U489" s="233" t="s">
        <v>92</v>
      </c>
    </row>
    <row r="490" spans="1:21">
      <c r="A490" s="233" t="s">
        <v>1242</v>
      </c>
      <c r="B490" s="233">
        <v>224001</v>
      </c>
      <c r="C490" s="233">
        <f>+'3.CT2A'!A265</f>
        <v>224001</v>
      </c>
      <c r="D490" s="233">
        <f si="11" t="shared"/>
        <v>0</v>
      </c>
      <c r="E490" s="233" t="str">
        <f>+'3.CT2A'!B265</f>
        <v xml:space="preserve">        Стратегийн нөөц хөрөнгө</v>
      </c>
      <c r="S490" s="233" t="s">
        <v>1242</v>
      </c>
      <c r="T490" s="233">
        <v>224001</v>
      </c>
      <c r="U490" s="233" t="s">
        <v>92</v>
      </c>
    </row>
    <row r="491" spans="1:21">
      <c r="A491" s="233" t="s">
        <v>1242</v>
      </c>
      <c r="B491" s="233">
        <v>225101</v>
      </c>
      <c r="C491" s="233">
        <f>+'3.CT2A'!A266</f>
        <v>225101</v>
      </c>
      <c r="D491" s="233">
        <f si="11" t="shared"/>
        <v>0</v>
      </c>
      <c r="E491" s="233" t="str">
        <f>+'3.CT2A'!B266</f>
        <v xml:space="preserve">        Үндсэн хөрөнгө данснаас хассаны олз (гарз) /ТӨҮГ/</v>
      </c>
      <c r="S491" s="233" t="s">
        <v>1242</v>
      </c>
      <c r="T491" s="233">
        <v>225101</v>
      </c>
      <c r="U491" s="233" t="s">
        <v>92</v>
      </c>
    </row>
    <row r="492" spans="1:21">
      <c r="A492" s="233" t="s">
        <v>1242</v>
      </c>
      <c r="B492" s="233">
        <v>225102</v>
      </c>
      <c r="C492" s="233">
        <f>+'3.CT2A'!A267</f>
        <v>225102</v>
      </c>
      <c r="D492" s="233">
        <f si="11" t="shared"/>
        <v>0</v>
      </c>
      <c r="E492" s="233" t="str">
        <f>+'3.CT2A'!B267</f>
        <v xml:space="preserve">         Биет бус хөрөнгө данснаас хассаны олз (гарз) /ТӨҮГ/</v>
      </c>
      <c r="S492" s="233" t="s">
        <v>1242</v>
      </c>
      <c r="T492" s="233">
        <v>225102</v>
      </c>
      <c r="U492" s="233" t="s">
        <v>92</v>
      </c>
    </row>
    <row r="493" spans="1:21">
      <c r="A493" s="233" t="s">
        <v>1242</v>
      </c>
      <c r="B493" s="233">
        <v>225103</v>
      </c>
      <c r="C493" s="233">
        <f>+'3.CT2A'!A268</f>
        <v>225103</v>
      </c>
      <c r="D493" s="233">
        <f si="11" t="shared"/>
        <v>0</v>
      </c>
      <c r="E493" s="233" t="str">
        <f>+'3.CT2A'!B268</f>
        <v xml:space="preserve">         Хөрөнгө оруулалт борлуулснаас үүссэн олз (гарз) /ТӨҮГ/</v>
      </c>
      <c r="S493" s="233" t="s">
        <v>1242</v>
      </c>
      <c r="T493" s="233">
        <v>225103</v>
      </c>
      <c r="U493" s="233" t="s">
        <v>92</v>
      </c>
    </row>
    <row r="494" spans="1:21">
      <c r="A494" s="233" t="s">
        <v>1242</v>
      </c>
      <c r="B494" s="233">
        <v>225104</v>
      </c>
      <c r="C494" s="233">
        <f>+'3.CT2A'!A269</f>
        <v>225104</v>
      </c>
      <c r="D494" s="233">
        <f si="11" t="shared"/>
        <v>0</v>
      </c>
      <c r="E494" s="233" t="str">
        <f>+'3.CT2A'!B269</f>
        <v xml:space="preserve">         Бусад урт хугацаат хөрөнгө борлуулсанаас үүссэн олз (гарз) /ТӨҮГ/</v>
      </c>
      <c r="S494" s="233" t="s">
        <v>1242</v>
      </c>
      <c r="T494" s="233">
        <v>225104</v>
      </c>
      <c r="U494" s="233" t="s">
        <v>92</v>
      </c>
    </row>
    <row r="495" spans="1:21">
      <c r="A495" s="233" t="s">
        <v>1242</v>
      </c>
      <c r="B495" s="233">
        <v>225105</v>
      </c>
      <c r="C495" s="233">
        <f>+'3.CT2A'!A270</f>
        <v>225105</v>
      </c>
      <c r="D495" s="233">
        <f si="11" t="shared"/>
        <v>0</v>
      </c>
      <c r="E495" s="233" t="str">
        <f>+'3.CT2A'!B270</f>
        <v xml:space="preserve">         Бусад ашиг (алдагдал)   /ТӨҮГ/</v>
      </c>
      <c r="S495" s="233" t="s">
        <v>1242</v>
      </c>
      <c r="T495" s="233">
        <v>225105</v>
      </c>
      <c r="U495" s="233" t="s">
        <v>92</v>
      </c>
    </row>
    <row r="496" spans="1:21">
      <c r="A496" s="233" t="s">
        <v>1242</v>
      </c>
      <c r="B496" s="233">
        <v>225106</v>
      </c>
      <c r="C496" s="233">
        <f>+'3.CT2A'!A271</f>
        <v>225106</v>
      </c>
      <c r="D496" s="233">
        <f si="11" t="shared"/>
        <v>0</v>
      </c>
      <c r="E496" s="233" t="str">
        <f>+'3.CT2A'!B271</f>
        <v xml:space="preserve">         Биет ба биет бус хөрөнгө худалдан авсан зардал</v>
      </c>
      <c r="S496" s="233" t="s">
        <v>1242</v>
      </c>
      <c r="T496" s="233">
        <v>225106</v>
      </c>
      <c r="U496" s="233" t="s">
        <v>92</v>
      </c>
    </row>
    <row r="497" spans="1:21">
      <c r="A497" s="233" t="s">
        <v>1242</v>
      </c>
      <c r="B497" s="233">
        <v>2260</v>
      </c>
      <c r="C497" s="233">
        <f>+'3.CT2A'!A272</f>
        <v>2260</v>
      </c>
      <c r="D497" s="233">
        <f si="11" t="shared"/>
        <v>0</v>
      </c>
      <c r="E497" s="233" t="str">
        <f>+'3.CT2A'!B272</f>
        <v xml:space="preserve">     Гадаад эх үүсвэрээр</v>
      </c>
      <c r="S497" s="233" t="s">
        <v>1242</v>
      </c>
      <c r="T497" s="233">
        <v>2260</v>
      </c>
      <c r="U497" s="233" t="s">
        <v>92</v>
      </c>
    </row>
    <row r="498" spans="1:21">
      <c r="A498" s="233" t="s">
        <v>1242</v>
      </c>
      <c r="B498" s="233">
        <v>226001</v>
      </c>
      <c r="C498" s="233">
        <f>+'3.CT2A'!A273</f>
        <v>226001</v>
      </c>
      <c r="D498" s="233">
        <f si="11" t="shared"/>
        <v>0</v>
      </c>
      <c r="E498" s="233" t="str">
        <f>+'3.CT2A'!B273</f>
        <v xml:space="preserve">        Гадаад эх үүсвэрээр</v>
      </c>
      <c r="S498" s="233" t="s">
        <v>1242</v>
      </c>
      <c r="T498" s="233">
        <v>226001</v>
      </c>
      <c r="U498" s="233" t="s">
        <v>92</v>
      </c>
    </row>
    <row r="499" spans="1:21">
      <c r="A499" s="233" t="s">
        <v>1242</v>
      </c>
      <c r="B499" s="233">
        <v>3</v>
      </c>
      <c r="C499" s="233">
        <f>+'3.CT2A'!A274</f>
        <v>3</v>
      </c>
      <c r="D499" s="233">
        <f si="11" t="shared"/>
        <v>0</v>
      </c>
      <c r="E499" s="233" t="str">
        <f>+'3.CT2A'!B274</f>
        <v>YЙЛ АЖИЛЛАГААНЫ YР ДYН (3)=(1)-(2)</v>
      </c>
      <c r="S499" s="233" t="s">
        <v>1242</v>
      </c>
      <c r="T499" s="233">
        <v>3</v>
      </c>
      <c r="U499" s="233" t="s">
        <v>1084</v>
      </c>
    </row>
    <row r="500" spans="1:21">
      <c r="A500" s="233" t="s">
        <v>1242</v>
      </c>
      <c r="B500" s="233">
        <v>145</v>
      </c>
      <c r="C500" s="233">
        <f>+'3.CT2A'!A275</f>
        <v>145</v>
      </c>
      <c r="D500" s="233">
        <f si="11" t="shared"/>
        <v>0</v>
      </c>
      <c r="E500" s="233" t="str">
        <f>+'3.CT2A'!B275</f>
        <v>YЙЛ АЖИЛЛАГААНЫ БУС ОРЛОГЫН ДYН</v>
      </c>
      <c r="S500" s="233" t="s">
        <v>1242</v>
      </c>
      <c r="T500" s="233">
        <v>145</v>
      </c>
      <c r="U500" s="233" t="s">
        <v>32</v>
      </c>
    </row>
    <row r="501" spans="1:21">
      <c r="A501" s="233" t="s">
        <v>1242</v>
      </c>
      <c r="B501" s="233">
        <v>145001</v>
      </c>
      <c r="C501" s="233">
        <f>+'3.CT2A'!A276</f>
        <v>145001</v>
      </c>
      <c r="D501" s="233">
        <f si="11" t="shared"/>
        <v>0</v>
      </c>
      <c r="E501" s="233" t="str">
        <f>+'3.CT2A'!B276</f>
        <v xml:space="preserve">     Гадаад валютын ханшийн зөрүүний олз</v>
      </c>
      <c r="S501" s="233" t="s">
        <v>1242</v>
      </c>
      <c r="T501" s="233">
        <v>145001</v>
      </c>
      <c r="U501" s="233" t="s">
        <v>32</v>
      </c>
    </row>
    <row r="502" spans="1:21">
      <c r="A502" s="233" t="s">
        <v>1242</v>
      </c>
      <c r="B502" s="233">
        <v>145002</v>
      </c>
      <c r="C502" s="233">
        <f>+'3.CT2A'!A277</f>
        <v>145002</v>
      </c>
      <c r="D502" s="233">
        <f si="11" t="shared"/>
        <v>0</v>
      </c>
      <c r="E502" s="233" t="str">
        <f>+'3.CT2A'!B277</f>
        <v xml:space="preserve">     Yндсэн хөрөнгө, бараа материал худалдсаны олз</v>
      </c>
      <c r="S502" s="233" t="s">
        <v>1242</v>
      </c>
      <c r="T502" s="233">
        <v>145002</v>
      </c>
      <c r="U502" s="233" t="s">
        <v>32</v>
      </c>
    </row>
    <row r="503" spans="1:21">
      <c r="A503" s="233" t="s">
        <v>1242</v>
      </c>
      <c r="B503" s="233">
        <v>145003</v>
      </c>
      <c r="C503" s="233">
        <f>+'3.CT2A'!A278</f>
        <v>145003</v>
      </c>
      <c r="D503" s="233">
        <f si="11" t="shared"/>
        <v>0</v>
      </c>
      <c r="E503" s="233" t="str">
        <f>+'3.CT2A'!B278</f>
        <v xml:space="preserve">     Хөрөнгө оруулалтын олз</v>
      </c>
      <c r="S503" s="233" t="s">
        <v>1242</v>
      </c>
      <c r="T503" s="233">
        <v>145003</v>
      </c>
      <c r="U503" s="233" t="s">
        <v>32</v>
      </c>
    </row>
    <row r="504" spans="1:21">
      <c r="A504" s="233" t="s">
        <v>1242</v>
      </c>
      <c r="B504" s="233">
        <v>145004</v>
      </c>
      <c r="C504" s="233">
        <f>+'3.CT2A'!A279</f>
        <v>145004</v>
      </c>
      <c r="D504" s="233">
        <f si="11" t="shared"/>
        <v>0</v>
      </c>
      <c r="E504" s="233" t="str">
        <f>+'3.CT2A'!B279</f>
        <v xml:space="preserve">     Дотоод эх үүсвэрээс олгосон зээлээс эргэж төлөгдөх</v>
      </c>
      <c r="S504" s="233" t="s">
        <v>1242</v>
      </c>
      <c r="T504" s="233">
        <v>145004</v>
      </c>
      <c r="U504" s="233" t="s">
        <v>32</v>
      </c>
    </row>
    <row r="505" spans="1:21">
      <c r="A505" s="233" t="s">
        <v>1242</v>
      </c>
      <c r="B505" s="233">
        <v>145005</v>
      </c>
      <c r="C505" s="233">
        <f>+'3.CT2A'!A280</f>
        <v>145005</v>
      </c>
      <c r="D505" s="233">
        <f si="11" t="shared"/>
        <v>0</v>
      </c>
      <c r="E505" s="233" t="str">
        <f>+'3.CT2A'!B280</f>
        <v xml:space="preserve">     Дамжуулан зээлдүүлэх зээлээс эргэж төлөгдөх</v>
      </c>
      <c r="S505" s="233" t="s">
        <v>1242</v>
      </c>
      <c r="T505" s="233">
        <v>145005</v>
      </c>
      <c r="U505" s="233" t="s">
        <v>32</v>
      </c>
    </row>
    <row r="506" spans="1:21">
      <c r="A506" s="233" t="s">
        <v>1242</v>
      </c>
      <c r="B506" s="233">
        <v>145006</v>
      </c>
      <c r="C506" s="233">
        <f>+'3.CT2A'!A281</f>
        <v>145006</v>
      </c>
      <c r="D506" s="233">
        <f si="11" t="shared"/>
        <v>0</v>
      </c>
      <c r="E506" s="233" t="str">
        <f>+'3.CT2A'!B281</f>
        <v xml:space="preserve">     Гадаадын санхүүгийн зах зээлээс санхүүжих</v>
      </c>
      <c r="S506" s="233" t="s">
        <v>1242</v>
      </c>
      <c r="T506" s="233">
        <v>145006</v>
      </c>
      <c r="U506" s="233" t="s">
        <v>32</v>
      </c>
    </row>
    <row r="507" spans="1:21">
      <c r="A507" s="233" t="s">
        <v>1242</v>
      </c>
      <c r="B507" s="233">
        <v>225</v>
      </c>
      <c r="C507" s="233">
        <f>+'3.CT2A'!A282</f>
        <v>225</v>
      </c>
      <c r="D507" s="233">
        <f si="11" t="shared"/>
        <v>0</v>
      </c>
      <c r="E507" s="233" t="str">
        <f>+'3.CT2A'!B282</f>
        <v>YЙЛ АЖИЛЛАГААНЫ БУС ЗАРДЛЫН ДYН</v>
      </c>
      <c r="S507" s="233" t="s">
        <v>1242</v>
      </c>
      <c r="T507" s="233">
        <v>225</v>
      </c>
      <c r="U507" s="233" t="s">
        <v>92</v>
      </c>
    </row>
    <row r="508" spans="1:21">
      <c r="A508" s="233" t="s">
        <v>1242</v>
      </c>
      <c r="B508" s="233">
        <v>225001</v>
      </c>
      <c r="C508" s="233">
        <f>+'3.CT2A'!A283</f>
        <v>225001</v>
      </c>
      <c r="D508" s="233">
        <f si="11" t="shared"/>
        <v>0</v>
      </c>
      <c r="E508" s="233" t="str">
        <f>+'3.CT2A'!B283</f>
        <v xml:space="preserve">      Yндсэн хөрөнгө худалдсаны гарз</v>
      </c>
      <c r="S508" s="233" t="s">
        <v>1242</v>
      </c>
      <c r="T508" s="233">
        <v>225001</v>
      </c>
      <c r="U508" s="233" t="s">
        <v>92</v>
      </c>
    </row>
    <row r="509" spans="1:21">
      <c r="A509" s="233" t="s">
        <v>1242</v>
      </c>
      <c r="B509" s="233">
        <v>225002</v>
      </c>
      <c r="C509" s="233">
        <f>+'3.CT2A'!A284</f>
        <v>225002</v>
      </c>
      <c r="D509" s="233">
        <f si="11" t="shared"/>
        <v>0</v>
      </c>
      <c r="E509" s="233" t="str">
        <f>+'3.CT2A'!B284</f>
        <v xml:space="preserve">       Найдваргүй авлагын алдагдал</v>
      </c>
      <c r="S509" s="233" t="s">
        <v>1242</v>
      </c>
      <c r="T509" s="233">
        <v>225002</v>
      </c>
      <c r="U509" s="233" t="s">
        <v>92</v>
      </c>
    </row>
    <row r="510" spans="1:21">
      <c r="A510" s="233" t="s">
        <v>1242</v>
      </c>
      <c r="B510" s="233">
        <v>225003</v>
      </c>
      <c r="C510" s="233">
        <f>+'3.CT2A'!A285</f>
        <v>225003</v>
      </c>
      <c r="D510" s="233">
        <f si="11" t="shared"/>
        <v>0</v>
      </c>
      <c r="E510" s="233" t="str">
        <f>+'3.CT2A'!B285</f>
        <v xml:space="preserve">       Хөрөнгө оруулалтын гарз</v>
      </c>
      <c r="S510" s="233" t="s">
        <v>1242</v>
      </c>
      <c r="T510" s="233">
        <v>225003</v>
      </c>
      <c r="U510" s="233" t="s">
        <v>92</v>
      </c>
    </row>
    <row r="511" spans="1:21">
      <c r="A511" s="233" t="s">
        <v>1242</v>
      </c>
      <c r="B511" s="233">
        <v>225004</v>
      </c>
      <c r="C511" s="233">
        <f>+'3.CT2A'!A286</f>
        <v>225004</v>
      </c>
      <c r="D511" s="233">
        <f si="11" t="shared"/>
        <v>0</v>
      </c>
      <c r="E511" s="233" t="str">
        <f>+'3.CT2A'!B286</f>
        <v xml:space="preserve">        Гадаад валютын ханшийн зөрүүний гарз</v>
      </c>
      <c r="S511" s="233" t="s">
        <v>1242</v>
      </c>
      <c r="T511" s="233">
        <v>225004</v>
      </c>
      <c r="U511" s="233" t="s">
        <v>92</v>
      </c>
    </row>
    <row r="512" spans="1:21">
      <c r="A512" s="233" t="s">
        <v>1242</v>
      </c>
      <c r="B512" s="233">
        <v>225005</v>
      </c>
      <c r="C512" s="233">
        <f>+'3.CT2A'!A287</f>
        <v>225005</v>
      </c>
      <c r="D512" s="233">
        <f si="11" t="shared"/>
        <v>0</v>
      </c>
      <c r="E512" s="233" t="str">
        <f>+'3.CT2A'!B287</f>
        <v xml:space="preserve">        Yнэ төлбөргүй гарсан зардал</v>
      </c>
      <c r="S512" s="233" t="s">
        <v>1242</v>
      </c>
      <c r="T512" s="233">
        <v>225005</v>
      </c>
      <c r="U512" s="233" t="s">
        <v>92</v>
      </c>
    </row>
    <row r="513" spans="1:21">
      <c r="A513" s="233" t="s">
        <v>1242</v>
      </c>
      <c r="B513" s="233">
        <v>225006</v>
      </c>
      <c r="C513" s="233">
        <f>+'3.CT2A'!A288</f>
        <v>225006</v>
      </c>
      <c r="D513" s="233">
        <f si="11" t="shared"/>
        <v>0</v>
      </c>
      <c r="E513" s="233" t="str">
        <f>+'3.CT2A'!B288</f>
        <v xml:space="preserve">        Гадаадын төслийн зээлээс санхүүжих дамжуулан зээлдүүлэх</v>
      </c>
      <c r="S513" s="233" t="s">
        <v>1242</v>
      </c>
      <c r="T513" s="233">
        <v>225006</v>
      </c>
      <c r="U513" s="233" t="s">
        <v>92</v>
      </c>
    </row>
    <row r="514" spans="1:21">
      <c r="A514" s="233" t="s">
        <v>1242</v>
      </c>
      <c r="B514" s="233">
        <v>225007</v>
      </c>
      <c r="C514" s="233">
        <f>+'3.CT2A'!A289</f>
        <v>225007</v>
      </c>
      <c r="D514" s="233">
        <f si="11" t="shared"/>
        <v>0</v>
      </c>
      <c r="E514" s="233" t="str">
        <f>+'3.CT2A'!B289</f>
        <v xml:space="preserve">        Хөрөнгийн дахин үнэлгээний зардал</v>
      </c>
      <c r="S514" s="233" t="s">
        <v>1242</v>
      </c>
      <c r="T514" s="233">
        <v>225007</v>
      </c>
      <c r="U514" s="233" t="s">
        <v>92</v>
      </c>
    </row>
    <row r="515" spans="1:21">
      <c r="A515" s="233" t="s">
        <v>1242</v>
      </c>
      <c r="B515" s="233">
        <v>225008</v>
      </c>
      <c r="C515" s="233">
        <f>+'3.CT2A'!A290</f>
        <v>225008</v>
      </c>
      <c r="D515" s="233">
        <f ref="D515:D578" si="12" t="shared">IF(B515=VALUE(C515),0,1)</f>
        <v>0</v>
      </c>
      <c r="E515" s="233" t="str">
        <f>+'3.CT2A'!B290</f>
        <v xml:space="preserve">        Дотоод эх үүсвэрээс олгосон зээл</v>
      </c>
      <c r="S515" s="233" t="s">
        <v>1242</v>
      </c>
      <c r="T515" s="233">
        <v>225008</v>
      </c>
      <c r="U515" s="233" t="s">
        <v>92</v>
      </c>
    </row>
    <row r="516" spans="1:21">
      <c r="A516" s="233" t="s">
        <v>1242</v>
      </c>
      <c r="B516" s="233">
        <v>225009</v>
      </c>
      <c r="C516" s="233">
        <f>+'3.CT2A'!A291</f>
        <v>225009</v>
      </c>
      <c r="D516" s="233">
        <f si="12" t="shared"/>
        <v>0</v>
      </c>
      <c r="E516" s="233" t="str">
        <f>+'3.CT2A'!B291</f>
        <v xml:space="preserve">        Дамжуулан зээлдүүлэх зээл</v>
      </c>
      <c r="S516" s="233" t="s">
        <v>1242</v>
      </c>
      <c r="T516" s="233">
        <v>225009</v>
      </c>
      <c r="U516" s="233" t="s">
        <v>92</v>
      </c>
    </row>
    <row r="517" spans="1:21">
      <c r="A517" s="233" t="s">
        <v>1242</v>
      </c>
      <c r="B517" s="233">
        <v>230001</v>
      </c>
      <c r="C517" s="233">
        <f>+'3.CT2A'!A292</f>
        <v>230001</v>
      </c>
      <c r="D517" s="233">
        <f si="12" t="shared"/>
        <v>0</v>
      </c>
      <c r="E517" s="233" t="str">
        <f>+'3.CT2A'!B292</f>
        <v xml:space="preserve">        Эргэж төлөгдөх зээл</v>
      </c>
      <c r="S517" s="233" t="s">
        <v>1242</v>
      </c>
      <c r="T517" s="233">
        <v>230001</v>
      </c>
      <c r="U517" s="233" t="s">
        <v>92</v>
      </c>
    </row>
    <row r="518" spans="1:21">
      <c r="A518" s="233" t="s">
        <v>1242</v>
      </c>
      <c r="B518" s="233">
        <v>4</v>
      </c>
      <c r="C518" s="233">
        <f>+'3.CT2A'!A293</f>
        <v>4</v>
      </c>
      <c r="D518" s="233">
        <f si="12" t="shared"/>
        <v>0</v>
      </c>
      <c r="E518" s="233" t="str">
        <f>+'3.CT2A'!B293</f>
        <v>YЙЛ АЖИЛЛАГААНЫ БУС YР ДYН (4)=(145-225)</v>
      </c>
      <c r="S518" s="233" t="s">
        <v>1242</v>
      </c>
      <c r="T518" s="233">
        <v>4</v>
      </c>
      <c r="U518" s="233" t="s">
        <v>1270</v>
      </c>
    </row>
    <row r="519" spans="1:21">
      <c r="A519" s="233" t="s">
        <v>1242</v>
      </c>
      <c r="B519" s="233">
        <v>5</v>
      </c>
      <c r="C519" s="233">
        <f>+'3.CT2A'!A294</f>
        <v>5</v>
      </c>
      <c r="D519" s="233">
        <f si="12" t="shared"/>
        <v>0</v>
      </c>
      <c r="E519" s="233" t="str">
        <f>+'3.CT2A'!B294</f>
        <v>НИЙТ YР ДYН (5)=(3)+(4)</v>
      </c>
      <c r="S519" s="233" t="s">
        <v>1242</v>
      </c>
      <c r="T519" s="233">
        <v>5</v>
      </c>
      <c r="U519" s="233" t="s">
        <v>1085</v>
      </c>
    </row>
    <row r="520" spans="1:21">
      <c r="A520" s="233" t="s">
        <v>1243</v>
      </c>
      <c r="B520" s="233">
        <v>1</v>
      </c>
      <c r="C520" s="233">
        <f>+'4.CT3A'!A9</f>
        <v>1</v>
      </c>
      <c r="D520" s="233">
        <f si="12" t="shared"/>
        <v>0</v>
      </c>
      <c r="E520" s="233" t="str">
        <f>+'4.CT3A'!B9</f>
        <v>YЙЛ АЖИЛЛАГААНЫ МӨНГӨН ОРЛОГЫН ДYН (1)</v>
      </c>
      <c r="S520" s="233" t="s">
        <v>1243</v>
      </c>
      <c r="T520" s="233">
        <v>1</v>
      </c>
      <c r="U520" s="233" t="s">
        <v>32</v>
      </c>
    </row>
    <row r="521" spans="1:21">
      <c r="A521" s="233" t="s">
        <v>1243</v>
      </c>
      <c r="B521" s="233">
        <v>11</v>
      </c>
      <c r="C521" s="233">
        <f>+'4.CT3A'!A10</f>
        <v>11</v>
      </c>
      <c r="D521" s="233">
        <f si="12" t="shared"/>
        <v>0</v>
      </c>
      <c r="E521" s="233" t="str">
        <f>+'4.CT3A'!B10</f>
        <v xml:space="preserve">   ТАТВАРЫН ОРЛОГО</v>
      </c>
      <c r="S521" s="233" t="s">
        <v>1243</v>
      </c>
      <c r="T521" s="233">
        <v>11</v>
      </c>
      <c r="U521" s="233" t="s">
        <v>32</v>
      </c>
    </row>
    <row r="522" spans="1:21">
      <c r="A522" s="233" t="s">
        <v>1243</v>
      </c>
      <c r="B522" s="233">
        <v>110</v>
      </c>
      <c r="C522" s="233">
        <f>+'4.CT3A'!A11</f>
        <v>110</v>
      </c>
      <c r="D522" s="233">
        <f si="12" t="shared"/>
        <v>0</v>
      </c>
      <c r="E522" s="233" t="str">
        <f>+'4.CT3A'!B11</f>
        <v xml:space="preserve">      Орлогын албан татвар</v>
      </c>
      <c r="S522" s="233" t="s">
        <v>1243</v>
      </c>
      <c r="T522" s="233">
        <v>110</v>
      </c>
      <c r="U522" s="233" t="s">
        <v>32</v>
      </c>
    </row>
    <row r="523" spans="1:21">
      <c r="A523" s="233" t="s">
        <v>1243</v>
      </c>
      <c r="B523" s="233">
        <v>1100</v>
      </c>
      <c r="C523" s="233">
        <f>+'4.CT3A'!A12</f>
        <v>1100</v>
      </c>
      <c r="D523" s="233">
        <f si="12" t="shared"/>
        <v>0</v>
      </c>
      <c r="E523" s="233" t="str">
        <f>+'4.CT3A'!B12</f>
        <v xml:space="preserve">         Хувь хүний орлогын албан татвар</v>
      </c>
      <c r="S523" s="233" t="s">
        <v>1243</v>
      </c>
      <c r="T523" s="233">
        <v>1100</v>
      </c>
      <c r="U523" s="233" t="s">
        <v>32</v>
      </c>
    </row>
    <row r="524" spans="1:21">
      <c r="A524" s="233" t="s">
        <v>1243</v>
      </c>
      <c r="B524" s="233">
        <v>110001</v>
      </c>
      <c r="C524" s="233">
        <f>+'4.CT3A'!A13</f>
        <v>110001</v>
      </c>
      <c r="D524" s="233">
        <f si="12" t="shared"/>
        <v>0</v>
      </c>
      <c r="E524" s="233" t="str">
        <f>+'4.CT3A'!B13</f>
        <v xml:space="preserve">               Цалин, хөдөлмөрийн хөлс, шагнал, урамшуулал болон тэдгээртэй адилтгах хөдөлмөр эрх</v>
      </c>
      <c r="S524" s="233" t="s">
        <v>1243</v>
      </c>
      <c r="T524" s="233">
        <v>110001</v>
      </c>
      <c r="U524" s="233" t="s">
        <v>32</v>
      </c>
    </row>
    <row r="525" spans="1:21">
      <c r="A525" s="233" t="s">
        <v>1243</v>
      </c>
      <c r="B525" s="233">
        <v>110002</v>
      </c>
      <c r="C525" s="233">
        <f>+'4.CT3A'!A14</f>
        <v>110002</v>
      </c>
      <c r="D525" s="233">
        <f si="12" t="shared"/>
        <v>0</v>
      </c>
      <c r="E525" s="233" t="str">
        <f>+'4.CT3A'!B14</f>
        <v xml:space="preserve">               Үйл ажиллагааны орлого</v>
      </c>
      <c r="S525" s="233" t="s">
        <v>1243</v>
      </c>
      <c r="T525" s="233">
        <v>110002</v>
      </c>
      <c r="U525" s="233" t="s">
        <v>32</v>
      </c>
    </row>
    <row r="526" spans="1:21">
      <c r="A526" s="233" t="s">
        <v>1243</v>
      </c>
      <c r="B526" s="233">
        <v>110003</v>
      </c>
      <c r="C526" s="233">
        <f>+'4.CT3A'!A15</f>
        <v>110003</v>
      </c>
      <c r="D526" s="233">
        <f si="12" t="shared"/>
        <v>0</v>
      </c>
      <c r="E526" s="233" t="str">
        <f>+'4.CT3A'!B15</f>
        <v xml:space="preserve">               Хөрөнгийн орлого</v>
      </c>
      <c r="S526" s="233" t="s">
        <v>1243</v>
      </c>
      <c r="T526" s="233">
        <v>110003</v>
      </c>
      <c r="U526" s="233" t="s">
        <v>32</v>
      </c>
    </row>
    <row r="527" spans="1:21">
      <c r="A527" s="233" t="s">
        <v>1243</v>
      </c>
      <c r="B527" s="233">
        <v>110004</v>
      </c>
      <c r="C527" s="233">
        <f>+'4.CT3A'!A16</f>
        <v>110004</v>
      </c>
      <c r="D527" s="233">
        <f si="12" t="shared"/>
        <v>0</v>
      </c>
      <c r="E527" s="233" t="str">
        <f>+'4.CT3A'!B16</f>
        <v xml:space="preserve">               Хөрөнгө борлуулсны орлого</v>
      </c>
      <c r="S527" s="233" t="s">
        <v>1243</v>
      </c>
      <c r="T527" s="233">
        <v>110004</v>
      </c>
      <c r="U527" s="233" t="s">
        <v>32</v>
      </c>
    </row>
    <row r="528" spans="1:21">
      <c r="A528" s="233" t="s">
        <v>1243</v>
      </c>
      <c r="B528" s="233">
        <v>110005</v>
      </c>
      <c r="C528" s="233">
        <f>+'4.CT3A'!A17</f>
        <v>110005</v>
      </c>
      <c r="D528" s="233">
        <f si="12" t="shared"/>
        <v>0</v>
      </c>
      <c r="E528" s="233" t="str">
        <f>+'4.CT3A'!B17</f>
        <v xml:space="preserve">               Шинжлэх ухаан, утга зохиол, шинэ бүтээлийн ашигтай загвар, спортын тэмцээн, урлагийн тоглолт тэдгээртэй адилтгах бусад орлого</v>
      </c>
      <c r="S528" s="233" t="s">
        <v>1243</v>
      </c>
      <c r="T528" s="233">
        <v>110005</v>
      </c>
      <c r="U528" s="233" t="s">
        <v>32</v>
      </c>
    </row>
    <row r="529" spans="1:21">
      <c r="A529" s="233" t="s">
        <v>1243</v>
      </c>
      <c r="B529" s="233">
        <v>110006</v>
      </c>
      <c r="C529" s="233">
        <f>+'4.CT3A'!A18</f>
        <v>110006</v>
      </c>
      <c r="D529" s="233">
        <f si="12" t="shared"/>
        <v>0</v>
      </c>
      <c r="E529" s="233" t="str">
        <f>+'4.CT3A'!B18</f>
        <v xml:space="preserve">               Урлагийн тоглолт, спортын тэмцээний шагнал, наадмын бай шагнал</v>
      </c>
      <c r="S529" s="233" t="s">
        <v>1243</v>
      </c>
      <c r="T529" s="233">
        <v>110006</v>
      </c>
      <c r="U529" s="233" t="s">
        <v>32</v>
      </c>
    </row>
    <row r="530" spans="1:21">
      <c r="A530" s="233" t="s">
        <v>1243</v>
      </c>
      <c r="B530" s="233">
        <v>110007</v>
      </c>
      <c r="C530" s="233">
        <f>+'4.CT3A'!A19</f>
        <v>110007</v>
      </c>
      <c r="D530" s="233">
        <f si="12" t="shared"/>
        <v>0</v>
      </c>
      <c r="E530" s="233" t="str">
        <f>+'4.CT3A'!B19</f>
        <v xml:space="preserve">               Төлбөрт таавар, бооцоот тоглоом, эд мөнгөний хонжворт сугалааны орлого</v>
      </c>
      <c r="S530" s="233" t="s">
        <v>1243</v>
      </c>
      <c r="T530" s="233">
        <v>110007</v>
      </c>
      <c r="U530" s="233" t="s">
        <v>32</v>
      </c>
    </row>
    <row r="531" spans="1:21">
      <c r="A531" s="233" t="s">
        <v>1243</v>
      </c>
      <c r="B531" s="233">
        <v>110008</v>
      </c>
      <c r="C531" s="233">
        <f>+'4.CT3A'!A20</f>
        <v>110008</v>
      </c>
      <c r="D531" s="233">
        <f si="12" t="shared"/>
        <v>0</v>
      </c>
      <c r="E531" s="233" t="str">
        <f>+'4.CT3A'!B20</f>
        <v xml:space="preserve">               Шууд бус орлого</v>
      </c>
      <c r="S531" s="233" t="s">
        <v>1243</v>
      </c>
      <c r="T531" s="233">
        <v>110008</v>
      </c>
      <c r="U531" s="233" t="s">
        <v>32</v>
      </c>
    </row>
    <row r="532" spans="1:21">
      <c r="A532" s="233" t="s">
        <v>1243</v>
      </c>
      <c r="B532" s="233">
        <v>1101</v>
      </c>
      <c r="C532" s="233">
        <f>+'4.CT3A'!A21</f>
        <v>1101</v>
      </c>
      <c r="D532" s="233">
        <f si="12" t="shared"/>
        <v>0</v>
      </c>
      <c r="E532" s="233" t="str">
        <f>+'4.CT3A'!B21</f>
        <v xml:space="preserve">         Хувь хүний орлогын албан татварын буцаан олголт</v>
      </c>
      <c r="S532" s="233" t="s">
        <v>1243</v>
      </c>
      <c r="T532" s="233">
        <v>1101</v>
      </c>
      <c r="U532" s="233" t="s">
        <v>32</v>
      </c>
    </row>
    <row r="533" spans="1:21">
      <c r="A533" s="233" t="s">
        <v>1243</v>
      </c>
      <c r="B533" s="233">
        <v>110101</v>
      </c>
      <c r="C533" s="233">
        <f>+'4.CT3A'!A22</f>
        <v>110101</v>
      </c>
      <c r="D533" s="233">
        <f si="12" t="shared"/>
        <v>0</v>
      </c>
      <c r="E533" s="233" t="str">
        <f>+'4.CT3A'!B22</f>
        <v xml:space="preserve">               Хувь хүний орлогын албан татварын буцаан олголт</v>
      </c>
      <c r="S533" s="233" t="s">
        <v>1243</v>
      </c>
      <c r="T533" s="233">
        <v>110101</v>
      </c>
      <c r="U533" s="233" t="s">
        <v>32</v>
      </c>
    </row>
    <row r="534" spans="1:21">
      <c r="A534" s="233" t="s">
        <v>1243</v>
      </c>
      <c r="B534" s="233">
        <v>1102</v>
      </c>
      <c r="C534" s="233">
        <f>+'4.CT3A'!A23</f>
        <v>1102</v>
      </c>
      <c r="D534" s="233">
        <f si="12" t="shared"/>
        <v>0</v>
      </c>
      <c r="E534" s="233" t="str">
        <f>+'4.CT3A'!B23</f>
        <v xml:space="preserve">         Орлогыг нь тухай бүр тодорхойлох боломжгүй ажил, үйлчилгээ хувиараа эрхлэгч</v>
      </c>
      <c r="S534" s="233" t="s">
        <v>1243</v>
      </c>
      <c r="T534" s="233">
        <v>1102</v>
      </c>
      <c r="U534" s="233" t="s">
        <v>32</v>
      </c>
    </row>
    <row r="535" spans="1:21">
      <c r="A535" s="233" t="s">
        <v>1243</v>
      </c>
      <c r="B535" s="233">
        <v>110201</v>
      </c>
      <c r="C535" s="233">
        <f>+'4.CT3A'!A24</f>
        <v>110201</v>
      </c>
      <c r="D535" s="233">
        <f si="12" t="shared"/>
        <v>0</v>
      </c>
      <c r="E535" s="233" t="str">
        <f>+'4.CT3A'!B24</f>
        <v xml:space="preserve">               Орлогыг нь тухай бүр тодорхойлох боломжгүй ажил, үйлчилгээ хувиараа эрхлэгч иргэний орлогын албан татвар</v>
      </c>
      <c r="S535" s="233" t="s">
        <v>1243</v>
      </c>
      <c r="T535" s="233">
        <v>110201</v>
      </c>
      <c r="U535" s="233" t="s">
        <v>32</v>
      </c>
    </row>
    <row r="536" spans="1:21">
      <c r="A536" s="233" t="s">
        <v>1243</v>
      </c>
      <c r="B536" s="233">
        <v>1103</v>
      </c>
      <c r="C536" s="233">
        <f>+'4.CT3A'!A25</f>
        <v>1103</v>
      </c>
      <c r="D536" s="233">
        <f si="12" t="shared"/>
        <v>0</v>
      </c>
      <c r="E536" s="233" t="str">
        <f>+'4.CT3A'!B25</f>
        <v xml:space="preserve">         ААН-ын орлогын албан татвар</v>
      </c>
      <c r="S536" s="233" t="s">
        <v>1243</v>
      </c>
      <c r="T536" s="233">
        <v>1103</v>
      </c>
      <c r="U536" s="233" t="s">
        <v>32</v>
      </c>
    </row>
    <row r="537" spans="1:21">
      <c r="A537" s="233" t="s">
        <v>1243</v>
      </c>
      <c r="B537" s="233">
        <v>110301</v>
      </c>
      <c r="C537" s="233">
        <f>+'4.CT3A'!A26</f>
        <v>110301</v>
      </c>
      <c r="D537" s="233">
        <f si="12" t="shared"/>
        <v>0</v>
      </c>
      <c r="E537" s="233" t="str">
        <f>+'4.CT3A'!B26</f>
        <v xml:space="preserve">               ААН-ын орлогын албан татвар</v>
      </c>
      <c r="S537" s="233" t="s">
        <v>1243</v>
      </c>
      <c r="T537" s="233">
        <v>110301</v>
      </c>
      <c r="U537" s="233" t="s">
        <v>32</v>
      </c>
    </row>
    <row r="538" spans="1:21">
      <c r="A538" s="233" t="s">
        <v>1243</v>
      </c>
      <c r="B538" s="233">
        <v>1104</v>
      </c>
      <c r="C538" s="233">
        <f>+'4.CT3A'!A27</f>
        <v>1104</v>
      </c>
      <c r="D538" s="233">
        <f si="12" t="shared"/>
        <v>0</v>
      </c>
      <c r="E538" s="233" t="str">
        <f>+'4.CT3A'!B27</f>
        <v xml:space="preserve">         Зарим бүтээгдэхүүний үнийн өсөлтийн албан татвар</v>
      </c>
      <c r="S538" s="233" t="s">
        <v>1243</v>
      </c>
      <c r="T538" s="233">
        <v>1104</v>
      </c>
      <c r="U538" s="233" t="s">
        <v>32</v>
      </c>
    </row>
    <row r="539" spans="1:21">
      <c r="A539" s="233" t="s">
        <v>1243</v>
      </c>
      <c r="B539" s="233">
        <v>110401</v>
      </c>
      <c r="C539" s="233">
        <f>+'4.CT3A'!A28</f>
        <v>110401</v>
      </c>
      <c r="D539" s="233">
        <f si="12" t="shared"/>
        <v>0</v>
      </c>
      <c r="E539" s="233" t="str">
        <f>+'4.CT3A'!B28</f>
        <v xml:space="preserve">               Зарим бүтээгдэхүүний үнийн өсөлтийн албан татвар</v>
      </c>
      <c r="S539" s="233" t="s">
        <v>1243</v>
      </c>
      <c r="T539" s="233">
        <v>110401</v>
      </c>
      <c r="U539" s="233" t="s">
        <v>32</v>
      </c>
    </row>
    <row r="540" spans="1:21">
      <c r="A540" s="233" t="s">
        <v>1243</v>
      </c>
      <c r="B540" s="233">
        <v>112</v>
      </c>
      <c r="C540" s="233">
        <f>+'4.CT3A'!A29</f>
        <v>112</v>
      </c>
      <c r="D540" s="233">
        <f si="12" t="shared"/>
        <v>0</v>
      </c>
      <c r="E540" s="233" t="str">
        <f>+'4.CT3A'!B29</f>
        <v xml:space="preserve">      Нийгмийн даатгалын шимтгэлийн орлого</v>
      </c>
      <c r="S540" s="233" t="s">
        <v>1243</v>
      </c>
      <c r="T540" s="233">
        <v>112</v>
      </c>
      <c r="U540" s="233" t="s">
        <v>32</v>
      </c>
    </row>
    <row r="541" spans="1:21">
      <c r="A541" s="233" t="s">
        <v>1243</v>
      </c>
      <c r="B541" s="233">
        <v>112001</v>
      </c>
      <c r="C541" s="233">
        <f>+'4.CT3A'!A30</f>
        <v>112001</v>
      </c>
      <c r="D541" s="233">
        <f si="12" t="shared"/>
        <v>0</v>
      </c>
      <c r="E541" s="233" t="str">
        <f>+'4.CT3A'!B30</f>
        <v xml:space="preserve">               Тэтгэврийн даатгалын шимтгэл</v>
      </c>
      <c r="S541" s="233" t="s">
        <v>1243</v>
      </c>
      <c r="T541" s="233">
        <v>112001</v>
      </c>
      <c r="U541" s="233" t="s">
        <v>32</v>
      </c>
    </row>
    <row r="542" spans="1:21">
      <c r="A542" s="233" t="s">
        <v>1243</v>
      </c>
      <c r="B542" s="233">
        <v>112002</v>
      </c>
      <c r="C542" s="233">
        <f>+'4.CT3A'!A31</f>
        <v>112002</v>
      </c>
      <c r="D542" s="233">
        <f si="12" t="shared"/>
        <v>0</v>
      </c>
      <c r="E542" s="233" t="str">
        <f>+'4.CT3A'!B31</f>
        <v xml:space="preserve">               Тэтгэмжийн даатгалын шимтгэл</v>
      </c>
      <c r="S542" s="233" t="s">
        <v>1243</v>
      </c>
      <c r="T542" s="233">
        <v>112002</v>
      </c>
      <c r="U542" s="233" t="s">
        <v>32</v>
      </c>
    </row>
    <row r="543" spans="1:21">
      <c r="A543" s="233" t="s">
        <v>1243</v>
      </c>
      <c r="B543" s="233">
        <v>112003</v>
      </c>
      <c r="C543" s="233">
        <f>+'4.CT3A'!A32</f>
        <v>112003</v>
      </c>
      <c r="D543" s="233">
        <f si="12" t="shared"/>
        <v>0</v>
      </c>
      <c r="E543" s="233" t="str">
        <f>+'4.CT3A'!B32</f>
        <v xml:space="preserve">               ҮОМШ өвчний даатгалын шимтгэл</v>
      </c>
      <c r="S543" s="233" t="s">
        <v>1243</v>
      </c>
      <c r="T543" s="233">
        <v>112003</v>
      </c>
      <c r="U543" s="233" t="s">
        <v>32</v>
      </c>
    </row>
    <row r="544" spans="1:21">
      <c r="A544" s="233" t="s">
        <v>1243</v>
      </c>
      <c r="B544" s="233">
        <v>112004</v>
      </c>
      <c r="C544" s="233">
        <f>+'4.CT3A'!A33</f>
        <v>112004</v>
      </c>
      <c r="D544" s="233">
        <f si="12" t="shared"/>
        <v>0</v>
      </c>
      <c r="E544" s="233" t="str">
        <f>+'4.CT3A'!B33</f>
        <v xml:space="preserve">               Ажилгүйдлийн даатгалын шимтгэл</v>
      </c>
      <c r="S544" s="233" t="s">
        <v>1243</v>
      </c>
      <c r="T544" s="233">
        <v>112004</v>
      </c>
      <c r="U544" s="233" t="s">
        <v>32</v>
      </c>
    </row>
    <row r="545" spans="1:21">
      <c r="A545" s="233" t="s">
        <v>1243</v>
      </c>
      <c r="B545" s="233">
        <v>112005</v>
      </c>
      <c r="C545" s="233">
        <f>+'4.CT3A'!A34</f>
        <v>112005</v>
      </c>
      <c r="D545" s="233">
        <f si="12" t="shared"/>
        <v>0</v>
      </c>
      <c r="E545" s="233" t="str">
        <f>+'4.CT3A'!B34</f>
        <v xml:space="preserve">               Эрүүл мэндийн даатгалын шимтгэл</v>
      </c>
      <c r="S545" s="233" t="s">
        <v>1243</v>
      </c>
      <c r="T545" s="233">
        <v>112005</v>
      </c>
      <c r="U545" s="233" t="s">
        <v>32</v>
      </c>
    </row>
    <row r="546" spans="1:21">
      <c r="A546" s="233" t="s">
        <v>1243</v>
      </c>
      <c r="B546" s="233">
        <v>113</v>
      </c>
      <c r="C546" s="233">
        <f>+'4.CT3A'!A35</f>
        <v>113</v>
      </c>
      <c r="D546" s="233">
        <f si="12" t="shared"/>
        <v>0</v>
      </c>
      <c r="E546" s="233" t="str">
        <f>+'4.CT3A'!B35</f>
        <v xml:space="preserve">      Хөрөнгийн албан татвар</v>
      </c>
      <c r="S546" s="233" t="s">
        <v>1243</v>
      </c>
      <c r="T546" s="233">
        <v>113</v>
      </c>
      <c r="U546" s="233" t="s">
        <v>32</v>
      </c>
    </row>
    <row r="547" spans="1:21">
      <c r="A547" s="233" t="s">
        <v>1243</v>
      </c>
      <c r="B547" s="233">
        <v>113001</v>
      </c>
      <c r="C547" s="233">
        <f>+'4.CT3A'!A36</f>
        <v>113001</v>
      </c>
      <c r="D547" s="233">
        <f si="12" t="shared"/>
        <v>0</v>
      </c>
      <c r="E547" s="233" t="str">
        <f>+'4.CT3A'!B36</f>
        <v xml:space="preserve">               Үл хөдлөх эд хөрөнгийн албан татвар</v>
      </c>
      <c r="S547" s="233" t="s">
        <v>1243</v>
      </c>
      <c r="T547" s="233">
        <v>113001</v>
      </c>
      <c r="U547" s="233" t="s">
        <v>32</v>
      </c>
    </row>
    <row r="548" spans="1:21">
      <c r="A548" s="233" t="s">
        <v>1243</v>
      </c>
      <c r="B548" s="233">
        <v>113002</v>
      </c>
      <c r="C548" s="233">
        <f>+'4.CT3A'!A37</f>
        <v>113002</v>
      </c>
      <c r="D548" s="233">
        <f si="12" t="shared"/>
        <v>0</v>
      </c>
      <c r="E548" s="233" t="str">
        <f>+'4.CT3A'!B37</f>
        <v xml:space="preserve">               Бууны албан татвар</v>
      </c>
      <c r="S548" s="233" t="s">
        <v>1243</v>
      </c>
      <c r="T548" s="233">
        <v>113002</v>
      </c>
      <c r="U548" s="233" t="s">
        <v>32</v>
      </c>
    </row>
    <row r="549" spans="1:21">
      <c r="A549" s="233" t="s">
        <v>1243</v>
      </c>
      <c r="B549" s="233">
        <v>113003</v>
      </c>
      <c r="C549" s="233">
        <f>+'4.CT3A'!A38</f>
        <v>113003</v>
      </c>
      <c r="D549" s="233">
        <f si="12" t="shared"/>
        <v>0</v>
      </c>
      <c r="E549" s="233" t="str">
        <f>+'4.CT3A'!B38</f>
        <v xml:space="preserve">               Автотээврийн болон өөрөө явагч хэрэгслийн албан татвар</v>
      </c>
      <c r="S549" s="233" t="s">
        <v>1243</v>
      </c>
      <c r="T549" s="233">
        <v>113003</v>
      </c>
      <c r="U549" s="233" t="s">
        <v>32</v>
      </c>
    </row>
    <row r="550" spans="1:21">
      <c r="A550" s="233" t="s">
        <v>1243</v>
      </c>
      <c r="B550" s="233">
        <v>113004</v>
      </c>
      <c r="C550" s="233">
        <f>+'4.CT3A'!A39</f>
        <v>113004</v>
      </c>
      <c r="D550" s="233">
        <f si="12" t="shared"/>
        <v>0</v>
      </c>
      <c r="E550" s="233" t="str">
        <f>+'4.CT3A'!B39</f>
        <v xml:space="preserve">               Малд ногдуулах албан татвар</v>
      </c>
      <c r="S550" s="233" t="s">
        <v>1243</v>
      </c>
      <c r="T550" s="233">
        <v>113004</v>
      </c>
      <c r="U550" s="233" t="s">
        <v>32</v>
      </c>
    </row>
    <row r="551" spans="1:21">
      <c r="A551" s="233" t="s">
        <v>1243</v>
      </c>
      <c r="B551" s="233">
        <v>114</v>
      </c>
      <c r="C551" s="233">
        <f>+'4.CT3A'!A40</f>
        <v>114</v>
      </c>
      <c r="D551" s="233">
        <f si="12" t="shared"/>
        <v>0</v>
      </c>
      <c r="E551" s="233" t="str">
        <f>+'4.CT3A'!B40</f>
        <v xml:space="preserve">      Нэмэгдсэн өртгийн албан татвар</v>
      </c>
      <c r="S551" s="233" t="s">
        <v>1243</v>
      </c>
      <c r="T551" s="233">
        <v>114</v>
      </c>
      <c r="U551" s="233" t="s">
        <v>32</v>
      </c>
    </row>
    <row r="552" spans="1:21">
      <c r="A552" s="233" t="s">
        <v>1243</v>
      </c>
      <c r="B552" s="233">
        <v>114001</v>
      </c>
      <c r="C552" s="233">
        <f>+'4.CT3A'!A41</f>
        <v>114001</v>
      </c>
      <c r="D552" s="233">
        <f si="12" t="shared"/>
        <v>0</v>
      </c>
      <c r="E552" s="233" t="str">
        <f>+'4.CT3A'!B41</f>
        <v xml:space="preserve">               Дотоодын барааны НӨАТ</v>
      </c>
      <c r="S552" s="233" t="s">
        <v>1243</v>
      </c>
      <c r="T552" s="233">
        <v>114001</v>
      </c>
      <c r="U552" s="233" t="s">
        <v>32</v>
      </c>
    </row>
    <row r="553" spans="1:21">
      <c r="A553" s="233" t="s">
        <v>1243</v>
      </c>
      <c r="B553" s="233">
        <v>114002</v>
      </c>
      <c r="C553" s="233">
        <f>+'4.CT3A'!A42</f>
        <v>114002</v>
      </c>
      <c r="D553" s="233">
        <f si="12" t="shared"/>
        <v>0</v>
      </c>
      <c r="E553" s="233" t="str">
        <f>+'4.CT3A'!B42</f>
        <v xml:space="preserve">               Импортын барааны НӨАТ</v>
      </c>
      <c r="S553" s="233" t="s">
        <v>1243</v>
      </c>
      <c r="T553" s="233">
        <v>114002</v>
      </c>
      <c r="U553" s="233" t="s">
        <v>32</v>
      </c>
    </row>
    <row r="554" spans="1:21">
      <c r="A554" s="233" t="s">
        <v>1243</v>
      </c>
      <c r="B554" s="233">
        <v>114003</v>
      </c>
      <c r="C554" s="233">
        <f>+'4.CT3A'!A43</f>
        <v>114003</v>
      </c>
      <c r="D554" s="233">
        <f si="12" t="shared"/>
        <v>0</v>
      </c>
      <c r="E554" s="233" t="str">
        <f>+'4.CT3A'!B43</f>
        <v xml:space="preserve">               НӨАТ-ын буцаан олголт</v>
      </c>
      <c r="S554" s="233" t="s">
        <v>1243</v>
      </c>
      <c r="T554" s="233">
        <v>114003</v>
      </c>
      <c r="U554" s="233" t="s">
        <v>32</v>
      </c>
    </row>
    <row r="555" spans="1:21">
      <c r="A555" s="233" t="s">
        <v>1243</v>
      </c>
      <c r="B555" s="233">
        <v>115</v>
      </c>
      <c r="C555" s="233">
        <f>+'4.CT3A'!A44</f>
        <v>115</v>
      </c>
      <c r="D555" s="233">
        <f si="12" t="shared"/>
        <v>0</v>
      </c>
      <c r="E555" s="233" t="str">
        <f>+'4.CT3A'!B44</f>
        <v xml:space="preserve">      Онцгой албан татвар</v>
      </c>
      <c r="S555" s="233" t="s">
        <v>1243</v>
      </c>
      <c r="T555" s="233">
        <v>115</v>
      </c>
      <c r="U555" s="233" t="s">
        <v>32</v>
      </c>
    </row>
    <row r="556" spans="1:21">
      <c r="A556" s="233" t="s">
        <v>1243</v>
      </c>
      <c r="B556" s="233">
        <v>115001</v>
      </c>
      <c r="C556" s="233">
        <f>+'4.CT3A'!A45</f>
        <v>115001</v>
      </c>
      <c r="D556" s="233">
        <f si="12" t="shared"/>
        <v>0</v>
      </c>
      <c r="E556" s="233" t="str">
        <f>+'4.CT3A'!B45</f>
        <v xml:space="preserve">               Дотоодын архи, дарсны онцгой албан татвар</v>
      </c>
      <c r="S556" s="233" t="s">
        <v>1243</v>
      </c>
      <c r="T556" s="233">
        <v>115001</v>
      </c>
      <c r="U556" s="233" t="s">
        <v>32</v>
      </c>
    </row>
    <row r="557" spans="1:21">
      <c r="A557" s="233" t="s">
        <v>1243</v>
      </c>
      <c r="B557" s="233">
        <v>115002</v>
      </c>
      <c r="C557" s="233">
        <f>+'4.CT3A'!A46</f>
        <v>115002</v>
      </c>
      <c r="D557" s="233">
        <f si="12" t="shared"/>
        <v>0</v>
      </c>
      <c r="E557" s="233" t="str">
        <f>+'4.CT3A'!B46</f>
        <v xml:space="preserve">               Дотоодын тамхины онцгой албан татвар</v>
      </c>
      <c r="S557" s="233" t="s">
        <v>1243</v>
      </c>
      <c r="T557" s="233">
        <v>115002</v>
      </c>
      <c r="U557" s="233" t="s">
        <v>32</v>
      </c>
    </row>
    <row r="558" spans="1:21">
      <c r="A558" s="233" t="s">
        <v>1243</v>
      </c>
      <c r="B558" s="233">
        <v>115003</v>
      </c>
      <c r="C558" s="233">
        <f>+'4.CT3A'!A47</f>
        <v>115003</v>
      </c>
      <c r="D558" s="233">
        <f si="12" t="shared"/>
        <v>0</v>
      </c>
      <c r="E558" s="233" t="str">
        <f>+'4.CT3A'!B47</f>
        <v xml:space="preserve">               Дотоодын пивоны онцгой албан татвар</v>
      </c>
      <c r="S558" s="233" t="s">
        <v>1243</v>
      </c>
      <c r="T558" s="233">
        <v>115003</v>
      </c>
      <c r="U558" s="233" t="s">
        <v>32</v>
      </c>
    </row>
    <row r="559" spans="1:21">
      <c r="A559" s="233" t="s">
        <v>1243</v>
      </c>
      <c r="B559" s="233">
        <v>115004</v>
      </c>
      <c r="C559" s="233">
        <f>+'4.CT3A'!A48</f>
        <v>115004</v>
      </c>
      <c r="D559" s="233">
        <f si="12" t="shared"/>
        <v>0</v>
      </c>
      <c r="E559" s="233" t="str">
        <f>+'4.CT3A'!B48</f>
        <v xml:space="preserve">               Имтортын архи, дарсны онцгой албан татвар</v>
      </c>
      <c r="S559" s="233" t="s">
        <v>1243</v>
      </c>
      <c r="T559" s="233">
        <v>115004</v>
      </c>
      <c r="U559" s="233" t="s">
        <v>32</v>
      </c>
    </row>
    <row r="560" spans="1:21">
      <c r="A560" s="233" t="s">
        <v>1243</v>
      </c>
      <c r="B560" s="233">
        <v>115005</v>
      </c>
      <c r="C560" s="233">
        <f>+'4.CT3A'!A49</f>
        <v>115005</v>
      </c>
      <c r="D560" s="233">
        <f si="12" t="shared"/>
        <v>0</v>
      </c>
      <c r="E560" s="233" t="str">
        <f>+'4.CT3A'!B49</f>
        <v xml:space="preserve">               Имтортын тамхины онцгой албан татвар</v>
      </c>
      <c r="S560" s="233" t="s">
        <v>1243</v>
      </c>
      <c r="T560" s="233">
        <v>115005</v>
      </c>
      <c r="U560" s="233" t="s">
        <v>32</v>
      </c>
    </row>
    <row r="561" spans="1:21">
      <c r="A561" s="233" t="s">
        <v>1243</v>
      </c>
      <c r="B561" s="233">
        <v>115006</v>
      </c>
      <c r="C561" s="233">
        <f>+'4.CT3A'!A50</f>
        <v>115006</v>
      </c>
      <c r="D561" s="233">
        <f si="12" t="shared"/>
        <v>0</v>
      </c>
      <c r="E561" s="233" t="str">
        <f>+'4.CT3A'!B50</f>
        <v xml:space="preserve">               Имтортын пивоны онцгой албан татвар</v>
      </c>
      <c r="S561" s="233" t="s">
        <v>1243</v>
      </c>
      <c r="T561" s="233">
        <v>115006</v>
      </c>
      <c r="U561" s="233" t="s">
        <v>32</v>
      </c>
    </row>
    <row r="562" spans="1:21">
      <c r="A562" s="233" t="s">
        <v>1243</v>
      </c>
      <c r="B562" s="233">
        <v>115007</v>
      </c>
      <c r="C562" s="233">
        <f>+'4.CT3A'!A51</f>
        <v>115007</v>
      </c>
      <c r="D562" s="233">
        <f si="12" t="shared"/>
        <v>0</v>
      </c>
      <c r="E562" s="233" t="str">
        <f>+'4.CT3A'!B51</f>
        <v xml:space="preserve">               Суудлын автомашины онцгой албан татвар</v>
      </c>
      <c r="S562" s="233" t="s">
        <v>1243</v>
      </c>
      <c r="T562" s="233">
        <v>115007</v>
      </c>
      <c r="U562" s="233" t="s">
        <v>32</v>
      </c>
    </row>
    <row r="563" spans="1:21">
      <c r="A563" s="233" t="s">
        <v>1243</v>
      </c>
      <c r="B563" s="233">
        <v>115008</v>
      </c>
      <c r="C563" s="233">
        <f>+'4.CT3A'!A52</f>
        <v>115008</v>
      </c>
      <c r="D563" s="233">
        <f si="12" t="shared"/>
        <v>0</v>
      </c>
      <c r="E563" s="233" t="str">
        <f>+'4.CT3A'!B52</f>
        <v xml:space="preserve">               Автобензин, дизелийн түлшний онцгой албан татвар</v>
      </c>
      <c r="S563" s="233" t="s">
        <v>1243</v>
      </c>
      <c r="T563" s="233">
        <v>115008</v>
      </c>
      <c r="U563" s="233" t="s">
        <v>32</v>
      </c>
    </row>
    <row r="564" spans="1:21">
      <c r="A564" s="233" t="s">
        <v>1243</v>
      </c>
      <c r="B564" s="233">
        <v>116</v>
      </c>
      <c r="C564" s="233">
        <f>+'4.CT3A'!A53</f>
        <v>116</v>
      </c>
      <c r="D564" s="233">
        <f si="12" t="shared"/>
        <v>0</v>
      </c>
      <c r="E564" s="233" t="str">
        <f>+'4.CT3A'!B53</f>
        <v xml:space="preserve">      Тусгай зориулалтын орлого</v>
      </c>
      <c r="S564" s="233" t="s">
        <v>1243</v>
      </c>
      <c r="T564" s="233">
        <v>116</v>
      </c>
      <c r="U564" s="233" t="s">
        <v>32</v>
      </c>
    </row>
    <row r="565" spans="1:21">
      <c r="A565" s="233" t="s">
        <v>1243</v>
      </c>
      <c r="B565" s="233">
        <v>116001</v>
      </c>
      <c r="C565" s="233">
        <f>+'4.CT3A'!A54</f>
        <v>116001</v>
      </c>
      <c r="D565" s="233">
        <f si="12" t="shared"/>
        <v>0</v>
      </c>
      <c r="E565" s="233" t="str">
        <f>+'4.CT3A'!B54</f>
        <v xml:space="preserve">               Автобензин, дизелийн түлшний албан татвар</v>
      </c>
      <c r="S565" s="233" t="s">
        <v>1243</v>
      </c>
      <c r="T565" s="233">
        <v>116001</v>
      </c>
      <c r="U565" s="233" t="s">
        <v>32</v>
      </c>
    </row>
    <row r="566" spans="1:21">
      <c r="A566" s="233" t="s">
        <v>1243</v>
      </c>
      <c r="B566" s="233">
        <v>117</v>
      </c>
      <c r="C566" s="233">
        <f>+'4.CT3A'!A55</f>
        <v>117</v>
      </c>
      <c r="D566" s="233">
        <f si="12" t="shared"/>
        <v>0</v>
      </c>
      <c r="E566" s="233" t="str">
        <f>+'4.CT3A'!B55</f>
        <v xml:space="preserve">      Гадаад үйл ажиллагааны орлого</v>
      </c>
      <c r="S566" s="233" t="s">
        <v>1243</v>
      </c>
      <c r="T566" s="233">
        <v>117</v>
      </c>
      <c r="U566" s="233" t="s">
        <v>32</v>
      </c>
    </row>
    <row r="567" spans="1:21">
      <c r="A567" s="233" t="s">
        <v>1243</v>
      </c>
      <c r="B567" s="233">
        <v>117001</v>
      </c>
      <c r="C567" s="233">
        <f>+'4.CT3A'!A56</f>
        <v>117001</v>
      </c>
      <c r="D567" s="233">
        <f si="12" t="shared"/>
        <v>0</v>
      </c>
      <c r="E567" s="233" t="str">
        <f>+'4.CT3A'!B56</f>
        <v xml:space="preserve">               Импортын гаалийн албан татвар</v>
      </c>
      <c r="S567" s="233" t="s">
        <v>1243</v>
      </c>
      <c r="T567" s="233">
        <v>117001</v>
      </c>
      <c r="U567" s="233" t="s">
        <v>32</v>
      </c>
    </row>
    <row r="568" spans="1:21">
      <c r="A568" s="233" t="s">
        <v>1243</v>
      </c>
      <c r="B568" s="233">
        <v>117002</v>
      </c>
      <c r="C568" s="233">
        <f>+'4.CT3A'!A57</f>
        <v>117002</v>
      </c>
      <c r="D568" s="233">
        <f si="12" t="shared"/>
        <v>0</v>
      </c>
      <c r="E568" s="233" t="str">
        <f>+'4.CT3A'!B57</f>
        <v xml:space="preserve">               Экспортын гаалийн албан татвар</v>
      </c>
      <c r="S568" s="233" t="s">
        <v>1243</v>
      </c>
      <c r="T568" s="233">
        <v>117002</v>
      </c>
      <c r="U568" s="233" t="s">
        <v>32</v>
      </c>
    </row>
    <row r="569" spans="1:21">
      <c r="A569" s="233" t="s">
        <v>1243</v>
      </c>
      <c r="B569" s="233">
        <v>118</v>
      </c>
      <c r="C569" s="233">
        <f>+'4.CT3A'!A58</f>
        <v>118</v>
      </c>
      <c r="D569" s="233">
        <f si="12" t="shared"/>
        <v>0</v>
      </c>
      <c r="E569" s="233" t="str">
        <f>+'4.CT3A'!B58</f>
        <v xml:space="preserve">      Бусад татвар, төлбөр, хураамж</v>
      </c>
      <c r="S569" s="233" t="s">
        <v>1243</v>
      </c>
      <c r="T569" s="233">
        <v>118</v>
      </c>
      <c r="U569" s="233" t="s">
        <v>32</v>
      </c>
    </row>
    <row r="570" spans="1:21">
      <c r="A570" s="233" t="s">
        <v>1243</v>
      </c>
      <c r="B570" s="233">
        <v>1180</v>
      </c>
      <c r="C570" s="233">
        <f>+'4.CT3A'!A59</f>
        <v>1180</v>
      </c>
      <c r="D570" s="233">
        <f si="12" t="shared"/>
        <v>0</v>
      </c>
      <c r="E570" s="233" t="str">
        <f>+'4.CT3A'!B59</f>
        <v xml:space="preserve">       Бусад нийтлэг төлбөр, хураамж</v>
      </c>
      <c r="S570" s="233" t="s">
        <v>1243</v>
      </c>
      <c r="T570" s="233">
        <v>1180</v>
      </c>
      <c r="U570" s="233" t="s">
        <v>32</v>
      </c>
    </row>
    <row r="571" spans="1:21">
      <c r="A571" s="233" t="s">
        <v>1243</v>
      </c>
      <c r="B571" s="233">
        <v>118001</v>
      </c>
      <c r="C571" s="233">
        <f>+'4.CT3A'!A60</f>
        <v>118001</v>
      </c>
      <c r="D571" s="233">
        <f si="12" t="shared"/>
        <v>0</v>
      </c>
      <c r="E571" s="233" t="str">
        <f>+'4.CT3A'!B60</f>
        <v xml:space="preserve">         Улсын тэмдэгтийн хураамж</v>
      </c>
      <c r="S571" s="233" t="s">
        <v>1243</v>
      </c>
      <c r="T571" s="233">
        <v>118001</v>
      </c>
      <c r="U571" s="233" t="s">
        <v>32</v>
      </c>
    </row>
    <row r="572" spans="1:21">
      <c r="A572" s="233" t="s">
        <v>1243</v>
      </c>
      <c r="B572" s="233">
        <v>118002</v>
      </c>
      <c r="C572" s="233">
        <f>+'4.CT3A'!A61</f>
        <v>118002</v>
      </c>
      <c r="D572" s="233">
        <f si="12" t="shared"/>
        <v>0</v>
      </c>
      <c r="E572" s="233" t="str">
        <f>+'4.CT3A'!B61</f>
        <v xml:space="preserve">         Ашигт малтмалын хайгуулын болон ашиглалтын тусгай зөвшөөрлийн төлбөр</v>
      </c>
      <c r="S572" s="233" t="s">
        <v>1243</v>
      </c>
      <c r="T572" s="233">
        <v>118002</v>
      </c>
      <c r="U572" s="233" t="s">
        <v>32</v>
      </c>
    </row>
    <row r="573" spans="1:21">
      <c r="A573" s="233" t="s">
        <v>1243</v>
      </c>
      <c r="B573" s="233">
        <v>118003</v>
      </c>
      <c r="C573" s="233">
        <f>+'4.CT3A'!A62</f>
        <v>118003</v>
      </c>
      <c r="D573" s="233">
        <f si="12" t="shared"/>
        <v>0</v>
      </c>
      <c r="E573" s="233" t="str">
        <f>+'4.CT3A'!B62</f>
        <v xml:space="preserve">         Улсын төсвийн хөрөнгөөр хайгуул хийсэн ордын нөхөн төлбөр</v>
      </c>
      <c r="S573" s="233" t="s">
        <v>1243</v>
      </c>
      <c r="T573" s="233">
        <v>118003</v>
      </c>
      <c r="U573" s="233" t="s">
        <v>32</v>
      </c>
    </row>
    <row r="574" spans="1:21">
      <c r="A574" s="233" t="s">
        <v>1243</v>
      </c>
      <c r="B574" s="233">
        <v>118004</v>
      </c>
      <c r="C574" s="233">
        <f>+'4.CT3A'!A63</f>
        <v>118004</v>
      </c>
      <c r="D574" s="233">
        <f si="12" t="shared"/>
        <v>0</v>
      </c>
      <c r="E574" s="233" t="str">
        <f>+'4.CT3A'!B63</f>
        <v xml:space="preserve">         Ашигт малтмалын нөөц ашигласны төлбөр</v>
      </c>
      <c r="S574" s="233" t="s">
        <v>1243</v>
      </c>
      <c r="T574" s="233">
        <v>118004</v>
      </c>
      <c r="U574" s="233" t="s">
        <v>32</v>
      </c>
    </row>
    <row r="575" spans="1:21">
      <c r="A575" s="233" t="s">
        <v>1243</v>
      </c>
      <c r="B575" s="233">
        <v>118005</v>
      </c>
      <c r="C575" s="233">
        <f>+'4.CT3A'!A64</f>
        <v>118005</v>
      </c>
      <c r="D575" s="233">
        <f si="12" t="shared"/>
        <v>0</v>
      </c>
      <c r="E575" s="233" t="str">
        <f>+'4.CT3A'!B64</f>
        <v xml:space="preserve">         Агаарын бохирдлын төлбөр</v>
      </c>
      <c r="S575" s="233" t="s">
        <v>1243</v>
      </c>
      <c r="T575" s="233">
        <v>118005</v>
      </c>
      <c r="U575" s="233" t="s">
        <v>32</v>
      </c>
    </row>
    <row r="576" spans="1:21">
      <c r="A576" s="233" t="s">
        <v>1243</v>
      </c>
      <c r="B576" s="233">
        <v>118006</v>
      </c>
      <c r="C576" s="233">
        <f>+'4.CT3A'!A65</f>
        <v>118006</v>
      </c>
      <c r="D576" s="233">
        <f si="12" t="shared"/>
        <v>0</v>
      </c>
      <c r="E576" s="233" t="str">
        <f>+'4.CT3A'!B65</f>
        <v xml:space="preserve">         Түгээмэл тархацтай ашигт малтмал ашигласны төлбөр</v>
      </c>
      <c r="S576" s="233" t="s">
        <v>1243</v>
      </c>
      <c r="T576" s="233">
        <v>118006</v>
      </c>
      <c r="U576" s="233" t="s">
        <v>32</v>
      </c>
    </row>
    <row r="577" spans="1:21">
      <c r="A577" s="233" t="s">
        <v>1243</v>
      </c>
      <c r="B577" s="233">
        <v>118007</v>
      </c>
      <c r="C577" s="233">
        <f>+'4.CT3A'!A66</f>
        <v>118007</v>
      </c>
      <c r="D577" s="233">
        <f si="12" t="shared"/>
        <v>0</v>
      </c>
      <c r="E577" s="233" t="str">
        <f>+'4.CT3A'!B66</f>
        <v xml:space="preserve">         Ус бохирдлын төлбөр</v>
      </c>
      <c r="S577" s="233" t="s">
        <v>1243</v>
      </c>
      <c r="T577" s="233">
        <v>118007</v>
      </c>
      <c r="U577" s="233" t="s">
        <v>32</v>
      </c>
    </row>
    <row r="578" spans="1:21">
      <c r="A578" s="233" t="s">
        <v>1243</v>
      </c>
      <c r="B578" s="233">
        <v>118008</v>
      </c>
      <c r="C578" s="233">
        <f>+'4.CT3A'!A67</f>
        <v>118008</v>
      </c>
      <c r="D578" s="233">
        <f si="12" t="shared"/>
        <v>0</v>
      </c>
      <c r="E578" s="233" t="str">
        <f>+'4.CT3A'!B67</f>
        <v xml:space="preserve">         Улсын төсвийн хөрөнгөөр тогтоосон усны нөөцийн зардлын нөхөн төлбөр</v>
      </c>
      <c r="S578" s="233" t="s">
        <v>1243</v>
      </c>
      <c r="T578" s="233">
        <v>118008</v>
      </c>
      <c r="U578" s="233" t="s">
        <v>32</v>
      </c>
    </row>
    <row r="579" spans="1:21">
      <c r="A579" s="233" t="s">
        <v>1243</v>
      </c>
      <c r="B579" s="233">
        <v>118009</v>
      </c>
      <c r="C579" s="233">
        <f>+'4.CT3A'!A68</f>
        <v>118009</v>
      </c>
      <c r="D579" s="233">
        <f ref="D579:D642" si="13" t="shared">IF(B579=VALUE(C579),0,1)</f>
        <v>0</v>
      </c>
      <c r="E579" s="233" t="str">
        <f>+'4.CT3A'!B68</f>
        <v xml:space="preserve">          Хог хаягдлын үйлчилгээний хураамж</v>
      </c>
      <c r="S579" s="233" t="s">
        <v>1243</v>
      </c>
      <c r="T579" s="233">
        <v>118009</v>
      </c>
      <c r="U579" s="233" t="s">
        <v>32</v>
      </c>
    </row>
    <row r="580" spans="1:21">
      <c r="A580" s="233" t="s">
        <v>1243</v>
      </c>
      <c r="B580" s="233">
        <v>118010</v>
      </c>
      <c r="C580" s="233">
        <f>+'4.CT3A'!A69</f>
        <v>118010</v>
      </c>
      <c r="D580" s="233">
        <f si="13" t="shared"/>
        <v>0</v>
      </c>
      <c r="E580" s="233" t="str">
        <f>+'4.CT3A'!B69</f>
        <v xml:space="preserve">         Ашигт малтмалаас бусад байгалийн баялаг ашиглахад олгох эрхийн зөвшөөрлийн хураамж</v>
      </c>
      <c r="S580" s="233" t="s">
        <v>1243</v>
      </c>
      <c r="T580" s="233">
        <v>118010</v>
      </c>
      <c r="U580" s="233" t="s">
        <v>32</v>
      </c>
    </row>
    <row r="581" spans="1:21">
      <c r="A581" s="233" t="s">
        <v>1243</v>
      </c>
      <c r="B581" s="233">
        <v>118011</v>
      </c>
      <c r="C581" s="233">
        <f>+'4.CT3A'!A70</f>
        <v>118011</v>
      </c>
      <c r="D581" s="233">
        <f si="13" t="shared"/>
        <v>0</v>
      </c>
      <c r="E581" s="233" t="str">
        <f>+'4.CT3A'!B70</f>
        <v xml:space="preserve">         Бусад татвар (төлбөр, хураамж)</v>
      </c>
      <c r="S581" s="233" t="s">
        <v>1243</v>
      </c>
      <c r="T581" s="233">
        <v>118011</v>
      </c>
      <c r="U581" s="233" t="s">
        <v>32</v>
      </c>
    </row>
    <row r="582" spans="1:21">
      <c r="A582" s="233" t="s">
        <v>1243</v>
      </c>
      <c r="B582" s="233">
        <v>1181</v>
      </c>
      <c r="C582" s="233">
        <f>+'4.CT3A'!A71</f>
        <v>1181</v>
      </c>
      <c r="D582" s="233">
        <f si="13" t="shared"/>
        <v>0</v>
      </c>
      <c r="E582" s="233" t="str">
        <f>+'4.CT3A'!B71</f>
        <v xml:space="preserve">      Газрын төлбөр</v>
      </c>
      <c r="S582" s="233" t="s">
        <v>1243</v>
      </c>
      <c r="T582" s="233">
        <v>1181</v>
      </c>
      <c r="U582" s="233" t="s">
        <v>32</v>
      </c>
    </row>
    <row r="583" spans="1:21">
      <c r="A583" s="233" t="s">
        <v>1243</v>
      </c>
      <c r="B583" s="233">
        <v>118101</v>
      </c>
      <c r="C583" s="233">
        <f>+'4.CT3A'!A72</f>
        <v>118101</v>
      </c>
      <c r="D583" s="233">
        <f si="13" t="shared"/>
        <v>0</v>
      </c>
      <c r="E583" s="233" t="str">
        <f>+'4.CT3A'!B72</f>
        <v xml:space="preserve">           Газрын төлбөр</v>
      </c>
      <c r="S583" s="233" t="s">
        <v>1243</v>
      </c>
      <c r="T583" s="233">
        <v>118101</v>
      </c>
      <c r="U583" s="233" t="s">
        <v>32</v>
      </c>
    </row>
    <row r="584" spans="1:21">
      <c r="A584" s="233" t="s">
        <v>1243</v>
      </c>
      <c r="B584" s="233">
        <v>118102</v>
      </c>
      <c r="C584" s="233">
        <f>+'4.CT3A'!A73</f>
        <v>118102</v>
      </c>
      <c r="D584" s="233">
        <f si="13" t="shared"/>
        <v>0</v>
      </c>
      <c r="E584" s="233" t="str">
        <f>+'4.CT3A'!B73</f>
        <v xml:space="preserve">           Дуудлага худалдаа</v>
      </c>
      <c r="S584" s="233" t="s">
        <v>1243</v>
      </c>
      <c r="T584" s="233">
        <v>118102</v>
      </c>
      <c r="U584" s="233" t="s">
        <v>32</v>
      </c>
    </row>
    <row r="585" spans="1:21">
      <c r="A585" s="233" t="s">
        <v>1243</v>
      </c>
      <c r="B585" s="233">
        <v>1182</v>
      </c>
      <c r="C585" s="233">
        <f>+'4.CT3A'!A74</f>
        <v>1182</v>
      </c>
      <c r="D585" s="233">
        <f si="13" t="shared"/>
        <v>0</v>
      </c>
      <c r="E585" s="233" t="str">
        <f>+'4.CT3A'!B74</f>
        <v xml:space="preserve">     Байгалийн нөөц ашигласны төлбөр</v>
      </c>
      <c r="S585" s="233" t="s">
        <v>1243</v>
      </c>
      <c r="T585" s="233">
        <v>1182</v>
      </c>
      <c r="U585" s="233" t="s">
        <v>32</v>
      </c>
    </row>
    <row r="586" spans="1:21">
      <c r="A586" s="233" t="s">
        <v>1243</v>
      </c>
      <c r="B586" s="233">
        <v>118201</v>
      </c>
      <c r="C586" s="233">
        <f>+'4.CT3A'!A75</f>
        <v>118201</v>
      </c>
      <c r="D586" s="233">
        <f si="13" t="shared"/>
        <v>0</v>
      </c>
      <c r="E586" s="233" t="str">
        <f>+'4.CT3A'!B75</f>
        <v xml:space="preserve">          Ойн нөөц ашигласны төлбөр</v>
      </c>
      <c r="S586" s="233" t="s">
        <v>1243</v>
      </c>
      <c r="T586" s="233">
        <v>118201</v>
      </c>
      <c r="U586" s="233" t="s">
        <v>32</v>
      </c>
    </row>
    <row r="587" spans="1:21">
      <c r="A587" s="233" t="s">
        <v>1243</v>
      </c>
      <c r="B587" s="233">
        <v>118202</v>
      </c>
      <c r="C587" s="233">
        <f>+'4.CT3A'!A76</f>
        <v>118202</v>
      </c>
      <c r="D587" s="233">
        <f si="13" t="shared"/>
        <v>0</v>
      </c>
      <c r="E587" s="233" t="str">
        <f>+'4.CT3A'!B76</f>
        <v xml:space="preserve">          Ан амьтны нөөц ашигласны төлбөр</v>
      </c>
      <c r="S587" s="233" t="s">
        <v>1243</v>
      </c>
      <c r="T587" s="233">
        <v>118202</v>
      </c>
      <c r="U587" s="233" t="s">
        <v>32</v>
      </c>
    </row>
    <row r="588" spans="1:21">
      <c r="A588" s="233" t="s">
        <v>1243</v>
      </c>
      <c r="B588" s="233">
        <v>118203</v>
      </c>
      <c r="C588" s="233">
        <f>+'4.CT3A'!A77</f>
        <v>118203</v>
      </c>
      <c r="D588" s="233">
        <f si="13" t="shared"/>
        <v>0</v>
      </c>
      <c r="E588" s="233" t="str">
        <f>+'4.CT3A'!B77</f>
        <v xml:space="preserve">          Ус, рашааны нөөц ашигласны төлбөр</v>
      </c>
      <c r="S588" s="233" t="s">
        <v>1243</v>
      </c>
      <c r="T588" s="233">
        <v>118203</v>
      </c>
      <c r="U588" s="233" t="s">
        <v>32</v>
      </c>
    </row>
    <row r="589" spans="1:21">
      <c r="A589" s="233" t="s">
        <v>1243</v>
      </c>
      <c r="B589" s="233">
        <v>118204</v>
      </c>
      <c r="C589" s="233">
        <f>+'4.CT3A'!A78</f>
        <v>118204</v>
      </c>
      <c r="D589" s="233">
        <f si="13" t="shared"/>
        <v>0</v>
      </c>
      <c r="E589" s="233" t="str">
        <f>+'4.CT3A'!B78</f>
        <v xml:space="preserve">          Байгалийн ургамлын нөөц ашигласны төлбөр</v>
      </c>
      <c r="S589" s="233" t="s">
        <v>1243</v>
      </c>
      <c r="T589" s="233">
        <v>118204</v>
      </c>
      <c r="U589" s="233" t="s">
        <v>32</v>
      </c>
    </row>
    <row r="590" spans="1:21">
      <c r="A590" s="233" t="s">
        <v>1243</v>
      </c>
      <c r="B590" s="233">
        <v>1183</v>
      </c>
      <c r="C590" s="233">
        <f>+'4.CT3A'!A79</f>
        <v>1183</v>
      </c>
      <c r="D590" s="233">
        <f si="13" t="shared"/>
        <v>0</v>
      </c>
      <c r="E590" s="233" t="str">
        <f>+'4.CT3A'!B79</f>
        <v xml:space="preserve">    Бусад татвар</v>
      </c>
      <c r="S590" s="233" t="s">
        <v>1243</v>
      </c>
      <c r="T590" s="233">
        <v>1183</v>
      </c>
      <c r="U590" s="233" t="s">
        <v>32</v>
      </c>
    </row>
    <row r="591" spans="1:21">
      <c r="A591" s="233" t="s">
        <v>1243</v>
      </c>
      <c r="B591" s="233">
        <v>118301</v>
      </c>
      <c r="C591" s="233">
        <f>+'4.CT3A'!A80</f>
        <v>118301</v>
      </c>
      <c r="D591" s="233">
        <f si="13" t="shared"/>
        <v>0</v>
      </c>
      <c r="E591" s="233" t="str">
        <f>+'4.CT3A'!B80</f>
        <v xml:space="preserve">               Бусад татвар</v>
      </c>
      <c r="S591" s="233" t="s">
        <v>1243</v>
      </c>
      <c r="T591" s="233">
        <v>118301</v>
      </c>
      <c r="U591" s="233" t="s">
        <v>32</v>
      </c>
    </row>
    <row r="592" spans="1:21">
      <c r="A592" s="233" t="s">
        <v>1243</v>
      </c>
      <c r="B592" s="233">
        <v>118302</v>
      </c>
      <c r="C592" s="233">
        <f>+'4.CT3A'!A81</f>
        <v>118302</v>
      </c>
      <c r="D592" s="233">
        <f si="13" t="shared"/>
        <v>0</v>
      </c>
      <c r="E592" s="233" t="str">
        <f>+'4.CT3A'!B81</f>
        <v xml:space="preserve">               Нийслэл хотын албан татвар</v>
      </c>
      <c r="S592" s="233" t="s">
        <v>1243</v>
      </c>
      <c r="T592" s="233">
        <v>118302</v>
      </c>
      <c r="U592" s="233" t="s">
        <v>32</v>
      </c>
    </row>
    <row r="593" spans="1:21">
      <c r="A593" s="233" t="s">
        <v>1243</v>
      </c>
      <c r="B593" s="233">
        <v>118303</v>
      </c>
      <c r="C593" s="233">
        <f>+'4.CT3A'!A82</f>
        <v>118303</v>
      </c>
      <c r="D593" s="233">
        <f si="13" t="shared"/>
        <v>0</v>
      </c>
      <c r="E593" s="233" t="str">
        <f>+'4.CT3A'!B82</f>
        <v xml:space="preserve">               Өв, залгамжлал, бэлэглэлийн албан татвар</v>
      </c>
      <c r="S593" s="233" t="s">
        <v>1243</v>
      </c>
      <c r="T593" s="233">
        <v>118303</v>
      </c>
      <c r="U593" s="233" t="s">
        <v>32</v>
      </c>
    </row>
    <row r="594" spans="1:21">
      <c r="A594" s="233" t="s">
        <v>1243</v>
      </c>
      <c r="B594" s="233">
        <v>118304</v>
      </c>
      <c r="C594" s="233">
        <f>+'4.CT3A'!A83</f>
        <v>118304</v>
      </c>
      <c r="D594" s="233">
        <f si="13" t="shared"/>
        <v>0</v>
      </c>
      <c r="E594" s="233" t="str">
        <f>+'4.CT3A'!B83</f>
        <v xml:space="preserve">               Нохойны албан татвар</v>
      </c>
      <c r="S594" s="233" t="s">
        <v>1243</v>
      </c>
      <c r="T594" s="233">
        <v>118304</v>
      </c>
      <c r="U594" s="233" t="s">
        <v>32</v>
      </c>
    </row>
    <row r="595" spans="1:21">
      <c r="A595" s="233" t="s">
        <v>1243</v>
      </c>
      <c r="B595" s="233">
        <v>12</v>
      </c>
      <c r="C595" s="233">
        <f>+'4.CT3A'!A84</f>
        <v>12</v>
      </c>
      <c r="D595" s="233">
        <f si="13" t="shared"/>
        <v>0</v>
      </c>
      <c r="E595" s="233" t="str">
        <f>+'4.CT3A'!B84</f>
        <v xml:space="preserve">   ТАТВАРЫН БУС ОРЛОГО</v>
      </c>
      <c r="S595" s="233" t="s">
        <v>1243</v>
      </c>
      <c r="T595" s="233">
        <v>12</v>
      </c>
      <c r="U595" s="233" t="s">
        <v>32</v>
      </c>
    </row>
    <row r="596" spans="1:21">
      <c r="A596" s="233" t="s">
        <v>1243</v>
      </c>
      <c r="B596" s="233">
        <v>120</v>
      </c>
      <c r="C596" s="233">
        <f>+'4.CT3A'!A85</f>
        <v>120</v>
      </c>
      <c r="D596" s="233">
        <f si="13" t="shared"/>
        <v>0</v>
      </c>
      <c r="E596" s="233" t="str">
        <f>+'4.CT3A'!B85</f>
        <v xml:space="preserve">      Нийтлэг татварын бус орлого</v>
      </c>
      <c r="S596" s="233" t="s">
        <v>1243</v>
      </c>
      <c r="T596" s="233">
        <v>120</v>
      </c>
      <c r="U596" s="233" t="s">
        <v>32</v>
      </c>
    </row>
    <row r="597" spans="1:21">
      <c r="A597" s="233" t="s">
        <v>1243</v>
      </c>
      <c r="B597" s="233">
        <v>120001</v>
      </c>
      <c r="C597" s="233">
        <f>+'4.CT3A'!A86</f>
        <v>120001</v>
      </c>
      <c r="D597" s="233">
        <f si="13" t="shared"/>
        <v>0</v>
      </c>
      <c r="E597" s="233" t="str">
        <f>+'4.CT3A'!B86</f>
        <v xml:space="preserve">         Хувьцааны ногдол ашиг</v>
      </c>
      <c r="S597" s="233" t="s">
        <v>1243</v>
      </c>
      <c r="T597" s="233">
        <v>120001</v>
      </c>
      <c r="U597" s="233" t="s">
        <v>32</v>
      </c>
    </row>
    <row r="598" spans="1:21">
      <c r="A598" s="233" t="s">
        <v>1243</v>
      </c>
      <c r="B598" s="233">
        <v>120002</v>
      </c>
      <c r="C598" s="233">
        <f>+'4.CT3A'!A87</f>
        <v>120002</v>
      </c>
      <c r="D598" s="233">
        <f si="13" t="shared"/>
        <v>0</v>
      </c>
      <c r="E598" s="233" t="str">
        <f>+'4.CT3A'!B87</f>
        <v xml:space="preserve">         Хүүгийн орлого</v>
      </c>
      <c r="S598" s="233" t="s">
        <v>1243</v>
      </c>
      <c r="T598" s="233">
        <v>120002</v>
      </c>
      <c r="U598" s="233" t="s">
        <v>32</v>
      </c>
    </row>
    <row r="599" spans="1:21">
      <c r="A599" s="233" t="s">
        <v>1243</v>
      </c>
      <c r="B599" s="233">
        <v>120003</v>
      </c>
      <c r="C599" s="233">
        <f>+'4.CT3A'!A88</f>
        <v>120003</v>
      </c>
      <c r="D599" s="233">
        <f si="13" t="shared"/>
        <v>0</v>
      </c>
      <c r="E599" s="233" t="str">
        <f>+'4.CT3A'!B88</f>
        <v xml:space="preserve">        Торгуулийн орлого</v>
      </c>
      <c r="S599" s="233" t="s">
        <v>1243</v>
      </c>
      <c r="T599" s="233">
        <v>120003</v>
      </c>
      <c r="U599" s="233" t="s">
        <v>32</v>
      </c>
    </row>
    <row r="600" spans="1:21">
      <c r="A600" s="233" t="s">
        <v>1243</v>
      </c>
      <c r="B600" s="233">
        <v>120004</v>
      </c>
      <c r="C600" s="233">
        <f>+'4.CT3A'!A89</f>
        <v>120004</v>
      </c>
      <c r="D600" s="233">
        <f si="13" t="shared"/>
        <v>0</v>
      </c>
      <c r="E600" s="233" t="str">
        <f>+'4.CT3A'!B89</f>
        <v xml:space="preserve">        Төсөв байгууллагын өөрийн орлого</v>
      </c>
      <c r="S600" s="233" t="s">
        <v>1243</v>
      </c>
      <c r="T600" s="233">
        <v>120004</v>
      </c>
      <c r="U600" s="233" t="s">
        <v>32</v>
      </c>
    </row>
    <row r="601" spans="1:21">
      <c r="A601" s="233" t="s">
        <v>1243</v>
      </c>
      <c r="B601" s="233">
        <v>1200041</v>
      </c>
      <c r="C601" s="233">
        <f>+'4.CT3A'!A90</f>
        <v>1200041</v>
      </c>
      <c r="D601" s="233">
        <f si="13" t="shared"/>
        <v>0</v>
      </c>
      <c r="E601" s="233" t="str">
        <f>+'4.CT3A'!B90</f>
        <v xml:space="preserve">             Үндсэн үйл ажиллагааны орлогоос санхүүжих</v>
      </c>
      <c r="S601" s="233" t="s">
        <v>1243</v>
      </c>
      <c r="T601" s="233">
        <v>1200041</v>
      </c>
      <c r="U601" s="233" t="s">
        <v>32</v>
      </c>
    </row>
    <row r="602" spans="1:21">
      <c r="A602" s="233" t="s">
        <v>1243</v>
      </c>
      <c r="B602" s="233">
        <v>1200042</v>
      </c>
      <c r="C602" s="233">
        <f>+'4.CT3A'!A91</f>
        <v>1200042</v>
      </c>
      <c r="D602" s="233">
        <f si="13" t="shared"/>
        <v>0</v>
      </c>
      <c r="E602" s="233" t="str">
        <f>+'4.CT3A'!B91</f>
        <v xml:space="preserve">             Туслах үйл ажиллагааны орлогоос санхүүжих</v>
      </c>
      <c r="S602" s="233" t="s">
        <v>1243</v>
      </c>
      <c r="T602" s="233">
        <v>1200042</v>
      </c>
      <c r="U602" s="233" t="s">
        <v>32</v>
      </c>
    </row>
    <row r="603" spans="1:21">
      <c r="A603" s="233" t="s">
        <v>1243</v>
      </c>
      <c r="B603" s="233">
        <v>1200043</v>
      </c>
      <c r="C603" s="233">
        <f>+'4.CT3A'!A92</f>
        <v>1200043</v>
      </c>
      <c r="D603" s="233">
        <f si="13" t="shared"/>
        <v>0</v>
      </c>
      <c r="E603" s="233" t="str">
        <f>+'4.CT3A'!B92</f>
        <v xml:space="preserve">             Урьд оны үлдэгдэлээс санхүүжих</v>
      </c>
      <c r="S603" s="233" t="s">
        <v>1243</v>
      </c>
      <c r="T603" s="233">
        <v>1200043</v>
      </c>
      <c r="U603" s="233" t="s">
        <v>32</v>
      </c>
    </row>
    <row r="604" spans="1:21">
      <c r="A604" s="233" t="s">
        <v>1243</v>
      </c>
      <c r="B604" s="233">
        <v>1200044</v>
      </c>
      <c r="C604" s="233">
        <f>+'4.CT3A'!A93</f>
        <v>1200044</v>
      </c>
      <c r="D604" s="233">
        <f si="13" t="shared"/>
        <v>0</v>
      </c>
      <c r="E604" s="233" t="str">
        <f>+'4.CT3A'!B93</f>
        <v xml:space="preserve">             Гадаадын эх үүсвэрээс санхүүжих</v>
      </c>
      <c r="S604" s="233" t="s">
        <v>1243</v>
      </c>
      <c r="T604" s="233">
        <v>1200044</v>
      </c>
      <c r="U604" s="233" t="s">
        <v>32</v>
      </c>
    </row>
    <row r="605" spans="1:21">
      <c r="A605" s="233" t="s">
        <v>1243</v>
      </c>
      <c r="B605" s="233">
        <v>120005</v>
      </c>
      <c r="C605" s="233">
        <f>+'4.CT3A'!A94</f>
        <v>120005</v>
      </c>
      <c r="D605" s="233">
        <f si="13" t="shared"/>
        <v>0</v>
      </c>
      <c r="E605" s="233" t="str">
        <f>+'4.CT3A'!B94</f>
        <v xml:space="preserve">       Түрээсийн орлого</v>
      </c>
      <c r="S605" s="233" t="s">
        <v>1243</v>
      </c>
      <c r="T605" s="233">
        <v>120005</v>
      </c>
      <c r="U605" s="233" t="s">
        <v>32</v>
      </c>
    </row>
    <row r="606" spans="1:21">
      <c r="A606" s="233" t="s">
        <v>1243</v>
      </c>
      <c r="B606" s="233">
        <v>120006</v>
      </c>
      <c r="C606" s="233">
        <f>+'4.CT3A'!A95</f>
        <v>120006</v>
      </c>
      <c r="D606" s="233">
        <f si="13" t="shared"/>
        <v>0</v>
      </c>
      <c r="E606" s="233" t="str">
        <f>+'4.CT3A'!B95</f>
        <v xml:space="preserve">       Газрын тосны орлого</v>
      </c>
      <c r="S606" s="233" t="s">
        <v>1243</v>
      </c>
      <c r="T606" s="233">
        <v>120006</v>
      </c>
      <c r="U606" s="233" t="s">
        <v>32</v>
      </c>
    </row>
    <row r="607" spans="1:21">
      <c r="A607" s="233" t="s">
        <v>1243</v>
      </c>
      <c r="B607" s="233">
        <v>120007</v>
      </c>
      <c r="C607" s="233">
        <f>+'4.CT3A'!A96</f>
        <v>120007</v>
      </c>
      <c r="D607" s="233">
        <f si="13" t="shared"/>
        <v>0</v>
      </c>
      <c r="E607" s="233" t="str">
        <f>+'4.CT3A'!B96</f>
        <v xml:space="preserve">       Навигацийн орлого</v>
      </c>
      <c r="S607" s="233" t="s">
        <v>1243</v>
      </c>
      <c r="T607" s="233">
        <v>120007</v>
      </c>
      <c r="U607" s="233" t="s">
        <v>32</v>
      </c>
    </row>
    <row r="608" spans="1:21">
      <c r="A608" s="233" t="s">
        <v>1243</v>
      </c>
      <c r="B608" s="233">
        <v>120008</v>
      </c>
      <c r="C608" s="233">
        <f>+'4.CT3A'!A97</f>
        <v>120008</v>
      </c>
      <c r="D608" s="233">
        <f si="13" t="shared"/>
        <v>0</v>
      </c>
      <c r="E608" s="233" t="str">
        <f>+'4.CT3A'!B97</f>
        <v xml:space="preserve">       Монгол банкны ашиг</v>
      </c>
      <c r="S608" s="233" t="s">
        <v>1243</v>
      </c>
      <c r="T608" s="233">
        <v>120008</v>
      </c>
      <c r="U608" s="233" t="s">
        <v>32</v>
      </c>
    </row>
    <row r="609" spans="1:21">
      <c r="A609" s="233" t="s">
        <v>1243</v>
      </c>
      <c r="B609" s="233">
        <v>120009</v>
      </c>
      <c r="C609" s="233">
        <f>+'4.CT3A'!A98</f>
        <v>120009</v>
      </c>
      <c r="D609" s="233">
        <f si="13" t="shared"/>
        <v>0</v>
      </c>
      <c r="E609" s="233" t="str">
        <f>+'4.CT3A'!B98</f>
        <v xml:space="preserve">       Бусад орлого</v>
      </c>
      <c r="S609" s="233" t="s">
        <v>1243</v>
      </c>
      <c r="T609" s="233">
        <v>120009</v>
      </c>
      <c r="U609" s="233" t="s">
        <v>32</v>
      </c>
    </row>
    <row r="610" spans="1:21">
      <c r="A610" s="233" t="s">
        <v>1243</v>
      </c>
      <c r="B610" s="233">
        <v>120013</v>
      </c>
      <c r="C610" s="233">
        <f>+'4.CT3A'!A99</f>
        <v>120013</v>
      </c>
      <c r="D610" s="233">
        <f si="13" t="shared"/>
        <v>0</v>
      </c>
      <c r="E610" s="233" t="str">
        <f>+'4.CT3A'!B99</f>
        <v xml:space="preserve">       Бараа борлуулсан, үйлчилгээ үзүүлсний орлого /ТӨҮГ/</v>
      </c>
      <c r="S610" s="233" t="s">
        <v>1243</v>
      </c>
      <c r="T610" s="233">
        <v>120013</v>
      </c>
      <c r="U610" s="233" t="s">
        <v>32</v>
      </c>
    </row>
    <row r="611" spans="1:21">
      <c r="A611" s="233" t="s">
        <v>1243</v>
      </c>
      <c r="B611" s="233">
        <v>120014</v>
      </c>
      <c r="C611" s="233">
        <f>+'4.CT3A'!A100</f>
        <v>120014</v>
      </c>
      <c r="D611" s="233">
        <f si="13" t="shared"/>
        <v>0</v>
      </c>
      <c r="E611" s="233" t="str">
        <f>+'4.CT3A'!B100</f>
        <v xml:space="preserve">       Эрхийн шимтгэл, хураамж, төлбөрийн орлого    /ТӨҮГ/</v>
      </c>
      <c r="S611" s="233" t="s">
        <v>1243</v>
      </c>
      <c r="T611" s="233">
        <v>120014</v>
      </c>
      <c r="U611" s="233" t="s">
        <v>32</v>
      </c>
    </row>
    <row r="612" spans="1:21">
      <c r="A612" s="233" t="s">
        <v>1243</v>
      </c>
      <c r="B612" s="233">
        <v>120015</v>
      </c>
      <c r="C612" s="233">
        <f>+'4.CT3A'!A101</f>
        <v>120015</v>
      </c>
      <c r="D612" s="233">
        <f si="13" t="shared"/>
        <v>0</v>
      </c>
      <c r="E612" s="233" t="str">
        <f>+'4.CT3A'!B101</f>
        <v xml:space="preserve">       Даатгалын нөхвөрөөс хүлээн авсан мөнгө   /ТӨҮГ/</v>
      </c>
      <c r="S612" s="233" t="s">
        <v>1243</v>
      </c>
      <c r="T612" s="233">
        <v>120015</v>
      </c>
      <c r="U612" s="233" t="s">
        <v>32</v>
      </c>
    </row>
    <row r="613" spans="1:21">
      <c r="A613" s="233" t="s">
        <v>1243</v>
      </c>
      <c r="B613" s="233">
        <v>120016</v>
      </c>
      <c r="C613" s="233">
        <f>+'4.CT3A'!A102</f>
        <v>120016</v>
      </c>
      <c r="D613" s="233">
        <f si="13" t="shared"/>
        <v>0</v>
      </c>
      <c r="E613" s="233" t="str">
        <f>+'4.CT3A'!B102</f>
        <v xml:space="preserve">       Буцаан авсан албан татвар    /ТӨҮГ/</v>
      </c>
      <c r="S613" s="233" t="s">
        <v>1243</v>
      </c>
      <c r="T613" s="233">
        <v>120016</v>
      </c>
      <c r="U613" s="233" t="s">
        <v>32</v>
      </c>
    </row>
    <row r="614" spans="1:21">
      <c r="A614" s="233" t="s">
        <v>1243</v>
      </c>
      <c r="B614" s="233">
        <v>121</v>
      </c>
      <c r="C614" s="233">
        <f>+'4.CT3A'!A103</f>
        <v>121</v>
      </c>
      <c r="D614" s="233">
        <f si="13" t="shared"/>
        <v>0</v>
      </c>
      <c r="E614" s="233" t="str">
        <f>+'4.CT3A'!B103</f>
        <v xml:space="preserve">    Хөрөнгийн орлого</v>
      </c>
      <c r="S614" s="233" t="s">
        <v>1243</v>
      </c>
      <c r="T614" s="233">
        <v>121</v>
      </c>
      <c r="U614" s="233" t="s">
        <v>32</v>
      </c>
    </row>
    <row r="615" spans="1:21">
      <c r="A615" s="233" t="s">
        <v>1243</v>
      </c>
      <c r="B615" s="233">
        <v>121001</v>
      </c>
      <c r="C615" s="233">
        <f>+'4.CT3A'!A104</f>
        <v>121001</v>
      </c>
      <c r="D615" s="233">
        <f si="13" t="shared"/>
        <v>0</v>
      </c>
      <c r="E615" s="233" t="str">
        <f>+'4.CT3A'!B104</f>
        <v xml:space="preserve">       Төрийн болон орон нутгийн өмчид бүртгэлтэй хөрөнгө борлуулсны орлого</v>
      </c>
      <c r="S615" s="233" t="s">
        <v>1243</v>
      </c>
      <c r="T615" s="233">
        <v>121001</v>
      </c>
      <c r="U615" s="233" t="s">
        <v>32</v>
      </c>
    </row>
    <row r="616" spans="1:21">
      <c r="A616" s="233" t="s">
        <v>1243</v>
      </c>
      <c r="B616" s="233">
        <v>121002</v>
      </c>
      <c r="C616" s="233">
        <f>+'4.CT3A'!A105</f>
        <v>121002</v>
      </c>
      <c r="D616" s="233">
        <f si="13" t="shared"/>
        <v>0</v>
      </c>
      <c r="E616" s="233" t="str">
        <f>+'4.CT3A'!B105</f>
        <v xml:space="preserve">        Өмч хувьчлалын орлого</v>
      </c>
      <c r="S616" s="233" t="s">
        <v>1243</v>
      </c>
      <c r="T616" s="233">
        <v>121002</v>
      </c>
      <c r="U616" s="233" t="s">
        <v>32</v>
      </c>
    </row>
    <row r="617" spans="1:21">
      <c r="A617" s="233" t="s">
        <v>1243</v>
      </c>
      <c r="B617" s="233">
        <v>122</v>
      </c>
      <c r="C617" s="233">
        <f>+'4.CT3A'!A106</f>
        <v>122</v>
      </c>
      <c r="D617" s="233">
        <f si="13" t="shared"/>
        <v>0</v>
      </c>
      <c r="E617" s="233" t="str">
        <f>+'4.CT3A'!B106</f>
        <v xml:space="preserve">   Тусламжийн орлого</v>
      </c>
      <c r="S617" s="233" t="s">
        <v>1243</v>
      </c>
      <c r="T617" s="233">
        <v>122</v>
      </c>
      <c r="U617" s="233" t="s">
        <v>32</v>
      </c>
    </row>
    <row r="618" spans="1:21">
      <c r="A618" s="233" t="s">
        <v>1243</v>
      </c>
      <c r="B618" s="233">
        <v>122001</v>
      </c>
      <c r="C618" s="233">
        <f>+'4.CT3A'!A107</f>
        <v>122001</v>
      </c>
      <c r="D618" s="233">
        <f si="13" t="shared"/>
        <v>0</v>
      </c>
      <c r="E618" s="233" t="str">
        <f>+'4.CT3A'!B107</f>
        <v xml:space="preserve">          Хандив тусламж /дотоод/</v>
      </c>
      <c r="S618" s="233" t="s">
        <v>1243</v>
      </c>
      <c r="T618" s="233">
        <v>122001</v>
      </c>
      <c r="U618" s="233" t="s">
        <v>32</v>
      </c>
    </row>
    <row r="619" spans="1:21">
      <c r="A619" s="233" t="s">
        <v>1243</v>
      </c>
      <c r="B619" s="233">
        <v>122002</v>
      </c>
      <c r="C619" s="233">
        <f>+'4.CT3A'!A108</f>
        <v>122002</v>
      </c>
      <c r="D619" s="233">
        <f si="13" t="shared"/>
        <v>0</v>
      </c>
      <c r="E619" s="233" t="str">
        <f>+'4.CT3A'!B108</f>
        <v xml:space="preserve">          Хандив тусламж /гадаад/</v>
      </c>
      <c r="S619" s="233" t="s">
        <v>1243</v>
      </c>
      <c r="T619" s="233">
        <v>122002</v>
      </c>
      <c r="U619" s="233" t="s">
        <v>32</v>
      </c>
    </row>
    <row r="620" spans="1:21">
      <c r="A620" s="233" t="s">
        <v>1243</v>
      </c>
      <c r="B620" s="233">
        <v>123</v>
      </c>
      <c r="C620" s="233">
        <f>+'4.CT3A'!A109</f>
        <v>123</v>
      </c>
      <c r="D620" s="233">
        <f si="13" t="shared"/>
        <v>0</v>
      </c>
      <c r="E620" s="233" t="str">
        <f>+'4.CT3A'!B109</f>
        <v xml:space="preserve">    Улсын төсөв орон нутгийн төсөв хоорондын шилжүүлэг</v>
      </c>
      <c r="S620" s="233" t="s">
        <v>1243</v>
      </c>
      <c r="T620" s="233">
        <v>123</v>
      </c>
      <c r="U620" s="233" t="s">
        <v>32</v>
      </c>
    </row>
    <row r="621" spans="1:21">
      <c r="A621" s="233" t="s">
        <v>1243</v>
      </c>
      <c r="B621" s="233">
        <v>123001</v>
      </c>
      <c r="C621" s="233">
        <f>+'4.CT3A'!A110</f>
        <v>123001</v>
      </c>
      <c r="D621" s="233">
        <f si="13" t="shared"/>
        <v>0</v>
      </c>
      <c r="E621" s="233" t="str">
        <f>+'4.CT3A'!B110</f>
        <v xml:space="preserve">          Тусгай зориулалтын шилжүүлгийн орлого</v>
      </c>
      <c r="S621" s="233" t="s">
        <v>1243</v>
      </c>
      <c r="T621" s="233">
        <v>123001</v>
      </c>
      <c r="U621" s="233" t="s">
        <v>32</v>
      </c>
    </row>
    <row r="622" spans="1:21">
      <c r="A622" s="233" t="s">
        <v>1243</v>
      </c>
      <c r="B622" s="233">
        <v>123002</v>
      </c>
      <c r="C622" s="233">
        <f>+'4.CT3A'!A111</f>
        <v>123002</v>
      </c>
      <c r="D622" s="233">
        <f si="13" t="shared"/>
        <v>0</v>
      </c>
      <c r="E622" s="233" t="str">
        <f>+'4.CT3A'!B111</f>
        <v xml:space="preserve">          Орон нутгийн хөгжлийн нэгдсэн сангаас шилжүүлсэн орлого</v>
      </c>
      <c r="S622" s="233" t="s">
        <v>1243</v>
      </c>
      <c r="T622" s="233">
        <v>123002</v>
      </c>
      <c r="U622" s="233" t="s">
        <v>32</v>
      </c>
    </row>
    <row r="623" spans="1:21">
      <c r="A623" s="233" t="s">
        <v>1243</v>
      </c>
      <c r="B623" s="233">
        <v>123003</v>
      </c>
      <c r="C623" s="233">
        <f>+'4.CT3A'!A112</f>
        <v>123003</v>
      </c>
      <c r="D623" s="233">
        <f si="13" t="shared"/>
        <v>0</v>
      </c>
      <c r="E623" s="233" t="str">
        <f>+'4.CT3A'!B112</f>
        <v xml:space="preserve">          Улсын төсвөөс орон нутгийн төсөвт олгох санхүүгийн дэмжлэг </v>
      </c>
      <c r="S623" s="233" t="s">
        <v>1243</v>
      </c>
      <c r="T623" s="233">
        <v>123003</v>
      </c>
      <c r="U623" s="233" t="s">
        <v>32</v>
      </c>
    </row>
    <row r="624" spans="1:21">
      <c r="A624" s="233" t="s">
        <v>1243</v>
      </c>
      <c r="B624" s="233">
        <v>123004</v>
      </c>
      <c r="C624" s="233">
        <f>+'4.CT3A'!A113</f>
        <v>123004</v>
      </c>
      <c r="D624" s="233">
        <f si="13" t="shared"/>
        <v>0</v>
      </c>
      <c r="E624" s="233" t="str">
        <f>+'4.CT3A'!B113</f>
        <v xml:space="preserve">          Улсын төсвөөс орон нутгийн төсвөөс төвлөрүүлэх шилжүүлэг</v>
      </c>
      <c r="S624" s="233" t="s">
        <v>1243</v>
      </c>
      <c r="T624" s="233">
        <v>123004</v>
      </c>
      <c r="U624" s="233" t="s">
        <v>32</v>
      </c>
    </row>
    <row r="625" spans="1:21">
      <c r="A625" s="233" t="s">
        <v>1243</v>
      </c>
      <c r="B625" s="233">
        <v>124</v>
      </c>
      <c r="C625" s="233">
        <f>+'4.CT3A'!A114</f>
        <v>124</v>
      </c>
      <c r="D625" s="233">
        <f si="13" t="shared"/>
        <v>0</v>
      </c>
      <c r="E625" s="233" t="str">
        <f>+'4.CT3A'!B114</f>
        <v xml:space="preserve">   Зээлийн орлого</v>
      </c>
      <c r="S625" s="233" t="s">
        <v>1243</v>
      </c>
      <c r="T625" s="233">
        <v>124</v>
      </c>
      <c r="U625" s="233" t="s">
        <v>32</v>
      </c>
    </row>
    <row r="626" spans="1:21">
      <c r="A626" s="233" t="s">
        <v>1243</v>
      </c>
      <c r="B626" s="233">
        <v>141001</v>
      </c>
      <c r="C626" s="233">
        <f>+'4.CT3A'!A115</f>
        <v>141001</v>
      </c>
      <c r="D626" s="233">
        <f si="13" t="shared"/>
        <v>0</v>
      </c>
      <c r="E626" s="233" t="str">
        <f>+'4.CT3A'!B115</f>
        <v xml:space="preserve">          Гадаадын санхүүгийн зээлийн эх үүсвэр</v>
      </c>
      <c r="S626" s="233" t="s">
        <v>1243</v>
      </c>
      <c r="T626" s="233">
        <v>141001</v>
      </c>
      <c r="U626" s="233" t="s">
        <v>32</v>
      </c>
    </row>
    <row r="627" spans="1:21">
      <c r="A627" s="233" t="s">
        <v>1243</v>
      </c>
      <c r="B627" s="233">
        <v>13</v>
      </c>
      <c r="C627" s="233">
        <f>+'4.CT3A'!A116</f>
        <v>13</v>
      </c>
      <c r="D627" s="233">
        <f si="13" t="shared"/>
        <v>0</v>
      </c>
      <c r="E627" s="233" t="str">
        <f>+'4.CT3A'!B116</f>
        <v xml:space="preserve"> ТУСЛАМЖ, САНХҮҮЖИЛТИЙН ОРЛОГО</v>
      </c>
      <c r="S627" s="233" t="s">
        <v>1243</v>
      </c>
      <c r="T627" s="233">
        <v>13</v>
      </c>
      <c r="U627" s="233" t="s">
        <v>32</v>
      </c>
    </row>
    <row r="628" spans="1:21">
      <c r="A628" s="233" t="s">
        <v>1243</v>
      </c>
      <c r="B628" s="233">
        <v>1310</v>
      </c>
      <c r="C628" s="233">
        <f>+'4.CT3A'!A117</f>
        <v>1310</v>
      </c>
      <c r="D628" s="233">
        <f si="13" t="shared"/>
        <v>0</v>
      </c>
      <c r="E628" s="233" t="str">
        <f>+'4.CT3A'!B117</f>
        <v xml:space="preserve">      Улсын төвлөрсөн төсвөөс</v>
      </c>
      <c r="S628" s="233" t="s">
        <v>1243</v>
      </c>
      <c r="T628" s="233">
        <v>1310</v>
      </c>
      <c r="U628" s="233" t="s">
        <v>32</v>
      </c>
    </row>
    <row r="629" spans="1:21">
      <c r="A629" s="233" t="s">
        <v>1243</v>
      </c>
      <c r="B629" s="233">
        <v>131001</v>
      </c>
      <c r="C629" s="233">
        <f>+'4.CT3A'!A118</f>
        <v>131001</v>
      </c>
      <c r="D629" s="233">
        <f si="13" t="shared"/>
        <v>0</v>
      </c>
      <c r="E629" s="233" t="str">
        <f>+'4.CT3A'!B118</f>
        <v xml:space="preserve">          Урсгал үйл ажиллагааны санхүүжилт</v>
      </c>
      <c r="S629" s="233" t="s">
        <v>1243</v>
      </c>
      <c r="T629" s="233">
        <v>131001</v>
      </c>
      <c r="U629" s="233" t="s">
        <v>32</v>
      </c>
    </row>
    <row r="630" spans="1:21">
      <c r="A630" s="233" t="s">
        <v>1243</v>
      </c>
      <c r="B630" s="233">
        <v>131002</v>
      </c>
      <c r="C630" s="233">
        <f>+'4.CT3A'!A119</f>
        <v>131002</v>
      </c>
      <c r="D630" s="233">
        <f si="13" t="shared"/>
        <v>0</v>
      </c>
      <c r="E630" s="233" t="str">
        <f>+'4.CT3A'!B119</f>
        <v xml:space="preserve">          Засгийн газрын, Засаг даргын нөөц хөрөнгийн санхүүжилт</v>
      </c>
      <c r="S630" s="233" t="s">
        <v>1243</v>
      </c>
      <c r="T630" s="233">
        <v>131002</v>
      </c>
      <c r="U630" s="233" t="s">
        <v>32</v>
      </c>
    </row>
    <row r="631" spans="1:21">
      <c r="A631" s="233" t="s">
        <v>1243</v>
      </c>
      <c r="B631" s="233">
        <v>131003</v>
      </c>
      <c r="C631" s="233">
        <f>+'4.CT3A'!A120</f>
        <v>131003</v>
      </c>
      <c r="D631" s="233">
        <f si="13" t="shared"/>
        <v>0</v>
      </c>
      <c r="E631" s="233" t="str">
        <f>+'4.CT3A'!B120</f>
        <v xml:space="preserve">          Төвлөрүүлэх шилжүүлэг</v>
      </c>
      <c r="S631" s="233" t="s">
        <v>1243</v>
      </c>
      <c r="T631" s="233">
        <v>131003</v>
      </c>
      <c r="U631" s="233" t="s">
        <v>32</v>
      </c>
    </row>
    <row r="632" spans="1:21">
      <c r="A632" s="233" t="s">
        <v>1243</v>
      </c>
      <c r="B632" s="233">
        <v>131004</v>
      </c>
      <c r="C632" s="233">
        <f>+'4.CT3A'!A121</f>
        <v>131004</v>
      </c>
      <c r="D632" s="233">
        <f si="13" t="shared"/>
        <v>0</v>
      </c>
      <c r="E632" s="233" t="str">
        <f>+'4.CT3A'!B121</f>
        <v xml:space="preserve">          Төсөв болон дамжуулан зээлдүүлсэн зээлээс эргэж төлөгдөх	</v>
      </c>
      <c r="S632" s="233" t="s">
        <v>1243</v>
      </c>
      <c r="T632" s="233">
        <v>131004</v>
      </c>
      <c r="U632" s="233" t="s">
        <v>32</v>
      </c>
    </row>
    <row r="633" spans="1:21">
      <c r="A633" s="233" t="s">
        <v>1243</v>
      </c>
      <c r="B633" s="233">
        <v>131005</v>
      </c>
      <c r="C633" s="233">
        <f>+'4.CT3A'!A122</f>
        <v>131005</v>
      </c>
      <c r="D633" s="233">
        <f si="13" t="shared"/>
        <v>0</v>
      </c>
      <c r="E633" s="233" t="str">
        <f>+'4.CT3A'!B122</f>
        <v xml:space="preserve">          Хөрөнгийн санхүүжилт</v>
      </c>
      <c r="S633" s="233" t="s">
        <v>1243</v>
      </c>
      <c r="T633" s="233">
        <v>131005</v>
      </c>
      <c r="U633" s="233" t="s">
        <v>32</v>
      </c>
    </row>
    <row r="634" spans="1:21">
      <c r="A634" s="233" t="s">
        <v>1243</v>
      </c>
      <c r="B634" s="233">
        <v>131006</v>
      </c>
      <c r="C634" s="233">
        <f>+'4.CT3A'!A123</f>
        <v>131006</v>
      </c>
      <c r="D634" s="233">
        <f si="13" t="shared"/>
        <v>0</v>
      </c>
      <c r="E634" s="233" t="str">
        <f>+'4.CT3A'!B123</f>
        <v xml:space="preserve">          Засгийн газрын тусгай сангаас санхүүжих</v>
      </c>
      <c r="S634" s="233" t="s">
        <v>1243</v>
      </c>
      <c r="T634" s="233">
        <v>131006</v>
      </c>
      <c r="U634" s="233" t="s">
        <v>32</v>
      </c>
    </row>
    <row r="635" spans="1:21">
      <c r="A635" s="233" t="s">
        <v>1243</v>
      </c>
      <c r="B635" s="233">
        <v>131007</v>
      </c>
      <c r="C635" s="233">
        <f>+'4.CT3A'!A124</f>
        <v>131007</v>
      </c>
      <c r="D635" s="233">
        <f si="13" t="shared"/>
        <v>0</v>
      </c>
      <c r="E635" s="233" t="str">
        <f>+'4.CT3A'!B124</f>
        <v xml:space="preserve">          Тусгай зориулалтын шилжүүлгээс санхүүжих</v>
      </c>
      <c r="S635" s="233" t="s">
        <v>1243</v>
      </c>
      <c r="T635" s="233">
        <v>131007</v>
      </c>
      <c r="U635" s="233" t="s">
        <v>32</v>
      </c>
    </row>
    <row r="636" spans="1:21">
      <c r="A636" s="233" t="s">
        <v>1243</v>
      </c>
      <c r="B636" s="233">
        <v>131008</v>
      </c>
      <c r="C636" s="233">
        <f>+'4.CT3A'!A125</f>
        <v>131008</v>
      </c>
      <c r="D636" s="233">
        <f si="13" t="shared"/>
        <v>0</v>
      </c>
      <c r="E636" s="233" t="str">
        <f>+'4.CT3A'!B125</f>
        <v xml:space="preserve">          Орон нутгийн хөгжлийн нэгдсэн сангаас санхүүжих</v>
      </c>
      <c r="S636" s="233" t="s">
        <v>1243</v>
      </c>
      <c r="T636" s="233">
        <v>131008</v>
      </c>
      <c r="U636" s="233" t="s">
        <v>32</v>
      </c>
    </row>
    <row r="637" spans="1:21">
      <c r="A637" s="233" t="s">
        <v>1243</v>
      </c>
      <c r="B637" s="233">
        <v>131009</v>
      </c>
      <c r="C637" s="233">
        <f>+'4.CT3A'!A126</f>
        <v>131009</v>
      </c>
      <c r="D637" s="233">
        <f si="13" t="shared"/>
        <v>0</v>
      </c>
      <c r="E637" s="233" t="str">
        <f>+'4.CT3A'!B126</f>
        <v xml:space="preserve">          Оны эхний үлдэгдлээс санхүүжих</v>
      </c>
      <c r="S637" s="233" t="s">
        <v>1243</v>
      </c>
      <c r="T637" s="233">
        <v>131009</v>
      </c>
      <c r="U637" s="233" t="s">
        <v>32</v>
      </c>
    </row>
    <row r="638" spans="1:21">
      <c r="A638" s="233" t="s">
        <v>1243</v>
      </c>
      <c r="B638" s="233">
        <v>1311</v>
      </c>
      <c r="C638" s="233">
        <f>+'4.CT3A'!A127</f>
        <v>1311</v>
      </c>
      <c r="D638" s="233">
        <f si="13" t="shared"/>
        <v>0</v>
      </c>
      <c r="E638" s="233" t="str">
        <f>+'4.CT3A'!B127</f>
        <v xml:space="preserve">      Нэмэлт санхүүжилтийн орлого</v>
      </c>
      <c r="S638" s="233" t="s">
        <v>1243</v>
      </c>
      <c r="T638" s="233">
        <v>1311</v>
      </c>
      <c r="U638" s="233" t="s">
        <v>32</v>
      </c>
    </row>
    <row r="639" spans="1:21">
      <c r="A639" s="233" t="s">
        <v>1243</v>
      </c>
      <c r="B639" s="233">
        <v>131101</v>
      </c>
      <c r="C639" s="233">
        <f>+'4.CT3A'!A128</f>
        <v>131101</v>
      </c>
      <c r="D639" s="233">
        <f si="13" t="shared"/>
        <v>0</v>
      </c>
      <c r="E639" s="233" t="str">
        <f>+'4.CT3A'!B128</f>
        <v xml:space="preserve">        Төрийн болон орон нутгийн өмчит бус этгээдээс авсан хандив, тусламж</v>
      </c>
      <c r="S639" s="233" t="s">
        <v>1243</v>
      </c>
      <c r="T639" s="233">
        <v>131101</v>
      </c>
      <c r="U639" s="233" t="s">
        <v>32</v>
      </c>
    </row>
    <row r="640" spans="1:21">
      <c r="A640" s="233" t="s">
        <v>1243</v>
      </c>
      <c r="B640" s="233">
        <v>131102</v>
      </c>
      <c r="C640" s="233">
        <f>+'4.CT3A'!A129</f>
        <v>131102</v>
      </c>
      <c r="D640" s="233">
        <f si="13" t="shared"/>
        <v>0</v>
      </c>
      <c r="E640" s="233" t="str">
        <f>+'4.CT3A'!B129</f>
        <v xml:space="preserve">        Төсвийн жилийн явцад УИХ-аас соёрхон баталсан, ЗГ хоорондын гэрээ болон ОУ байгууллагаас авах хөнгөлөлттэй зээл</v>
      </c>
      <c r="S640" s="233" t="s">
        <v>1243</v>
      </c>
      <c r="T640" s="233">
        <v>131102</v>
      </c>
      <c r="U640" s="233" t="s">
        <v>32</v>
      </c>
    </row>
    <row r="641" spans="1:21">
      <c r="A641" s="233" t="s">
        <v>1243</v>
      </c>
      <c r="B641" s="233">
        <v>131103</v>
      </c>
      <c r="C641" s="233">
        <f>+'4.CT3A'!A130</f>
        <v>131103</v>
      </c>
      <c r="D641" s="233">
        <f si="13" t="shared"/>
        <v>0</v>
      </c>
      <c r="E641" s="233" t="str">
        <f>+'4.CT3A'!B130</f>
        <v xml:space="preserve">         ЗГНХ,ЗДНХөрөнгө,түүнтэй адилтгах ангилагдаагүй нөөц хөрөнгөөс тухайн төсвийн захирагчид хуваарилсан хөрөнгө </v>
      </c>
      <c r="S641" s="233" t="s">
        <v>1243</v>
      </c>
      <c r="T641" s="233">
        <v>131103</v>
      </c>
      <c r="U641" s="233" t="s">
        <v>32</v>
      </c>
    </row>
    <row r="642" spans="1:21">
      <c r="A642" s="233" t="s">
        <v>1243</v>
      </c>
      <c r="B642" s="233">
        <v>131104</v>
      </c>
      <c r="C642" s="233">
        <f>+'4.CT3A'!A131</f>
        <v>131104</v>
      </c>
      <c r="D642" s="233">
        <f si="13" t="shared"/>
        <v>0</v>
      </c>
      <c r="E642" s="233" t="str">
        <f>+'4.CT3A'!B131</f>
        <v xml:space="preserve">         Дээд шатны төсвийн захирагчийн төсөвт тусгагдсан төсвөөс доод шатны төсвийн захирагчид хуваарилсан хөрөнгө</v>
      </c>
      <c r="S642" s="233" t="s">
        <v>1243</v>
      </c>
      <c r="T642" s="233">
        <v>131104</v>
      </c>
      <c r="U642" s="233" t="s">
        <v>32</v>
      </c>
    </row>
    <row r="643" spans="1:21">
      <c r="A643" s="233" t="s">
        <v>1243</v>
      </c>
      <c r="B643" s="233">
        <v>131105</v>
      </c>
      <c r="C643" s="233">
        <f>+'4.CT3A'!A132</f>
        <v>131105</v>
      </c>
      <c r="D643" s="233">
        <f ref="D643:D706" si="14" t="shared">IF(B643=VALUE(C643),0,1)</f>
        <v>0</v>
      </c>
      <c r="E643" s="233" t="str">
        <f>+'4.CT3A'!B132</f>
        <v xml:space="preserve">         Төсвийн байгууллагын үндсэн үйл ажиллагааны хүрээнд бий болсон нэмэлт орлого</v>
      </c>
      <c r="S643" s="233" t="s">
        <v>1243</v>
      </c>
      <c r="T643" s="233">
        <v>131105</v>
      </c>
      <c r="U643" s="233" t="s">
        <v>32</v>
      </c>
    </row>
    <row r="644" spans="1:21">
      <c r="A644" s="233" t="s">
        <v>1243</v>
      </c>
      <c r="B644" s="233">
        <v>131106</v>
      </c>
      <c r="C644" s="233">
        <f>+'4.CT3A'!A133</f>
        <v>131106</v>
      </c>
      <c r="D644" s="233">
        <f si="14" t="shared"/>
        <v>0</v>
      </c>
      <c r="E644" s="233" t="str">
        <f>+'4.CT3A'!B133</f>
        <v xml:space="preserve">        Төсвийн урамшуулал</v>
      </c>
      <c r="S644" s="233" t="s">
        <v>1243</v>
      </c>
      <c r="T644" s="233">
        <v>131106</v>
      </c>
      <c r="U644" s="233" t="s">
        <v>32</v>
      </c>
    </row>
    <row r="645" spans="1:21">
      <c r="A645" s="233" t="s">
        <v>1243</v>
      </c>
      <c r="B645" s="233">
        <v>1320</v>
      </c>
      <c r="C645" s="233">
        <f>+'4.CT3A'!A134</f>
        <v>1320</v>
      </c>
      <c r="D645" s="233">
        <f si="14" t="shared"/>
        <v>0</v>
      </c>
      <c r="E645" s="233" t="str">
        <f>+'4.CT3A'!B134</f>
        <v xml:space="preserve">      Орон нутгийн төсвөөс санхүүжих</v>
      </c>
      <c r="S645" s="233" t="s">
        <v>1243</v>
      </c>
      <c r="T645" s="233">
        <v>1320</v>
      </c>
      <c r="U645" s="233" t="s">
        <v>32</v>
      </c>
    </row>
    <row r="646" spans="1:21">
      <c r="A646" s="233" t="s">
        <v>1243</v>
      </c>
      <c r="B646" s="233">
        <v>132001</v>
      </c>
      <c r="C646" s="233">
        <f>+'4.CT3A'!A135</f>
        <v>132001</v>
      </c>
      <c r="D646" s="233">
        <f si="14" t="shared"/>
        <v>0</v>
      </c>
      <c r="E646" s="233" t="str">
        <f>+'4.CT3A'!B135</f>
        <v xml:space="preserve">          Урсгал үйл ажиллагааны санхүүжилт /орон нутгийн төсөвт байгууллага/</v>
      </c>
      <c r="S646" s="233" t="s">
        <v>1243</v>
      </c>
      <c r="T646" s="233">
        <v>132001</v>
      </c>
      <c r="U646" s="233" t="s">
        <v>32</v>
      </c>
    </row>
    <row r="647" spans="1:21">
      <c r="A647" s="233" t="s">
        <v>1243</v>
      </c>
      <c r="B647" s="233">
        <v>132002</v>
      </c>
      <c r="C647" s="233">
        <f>+'4.CT3A'!A136</f>
        <v>132002</v>
      </c>
      <c r="D647" s="233">
        <f si="14" t="shared"/>
        <v>0</v>
      </c>
      <c r="E647" s="233" t="str">
        <f>+'4.CT3A'!B136</f>
        <v xml:space="preserve">          Засгийн газрын, Засаг даргын нөөц хөрөнгийн санхүүжилт</v>
      </c>
      <c r="S647" s="233" t="s">
        <v>1243</v>
      </c>
      <c r="T647" s="233">
        <v>132002</v>
      </c>
      <c r="U647" s="233" t="s">
        <v>32</v>
      </c>
    </row>
    <row r="648" spans="1:21">
      <c r="A648" s="233" t="s">
        <v>1243</v>
      </c>
      <c r="B648" s="233">
        <v>132003</v>
      </c>
      <c r="C648" s="233">
        <f>+'4.CT3A'!A137</f>
        <v>132003</v>
      </c>
      <c r="D648" s="233">
        <f si="14" t="shared"/>
        <v>0</v>
      </c>
      <c r="E648" s="233" t="str">
        <f>+'4.CT3A'!B137</f>
        <v xml:space="preserve">          Төвлөрүүлэх шилжүүлэг /орон нутгийн төсөвт байгууллага улсад төвлөрүүлэх орлого/</v>
      </c>
      <c r="S648" s="233" t="s">
        <v>1243</v>
      </c>
      <c r="T648" s="233">
        <v>132003</v>
      </c>
      <c r="U648" s="233" t="s">
        <v>32</v>
      </c>
    </row>
    <row r="649" spans="1:21">
      <c r="A649" s="233" t="s">
        <v>1243</v>
      </c>
      <c r="B649" s="233">
        <v>132004</v>
      </c>
      <c r="C649" s="233">
        <f>+'4.CT3A'!A138</f>
        <v>132004</v>
      </c>
      <c r="D649" s="233">
        <f si="14" t="shared"/>
        <v>0</v>
      </c>
      <c r="E649" s="233" t="str">
        <f>+'4.CT3A'!B138</f>
        <v xml:space="preserve">          Оны эхний үлдэгдлээс санхүүжих / орон нутгийн төсөв/</v>
      </c>
      <c r="S649" s="233" t="s">
        <v>1243</v>
      </c>
      <c r="T649" s="233">
        <v>132004</v>
      </c>
      <c r="U649" s="233" t="s">
        <v>32</v>
      </c>
    </row>
    <row r="650" spans="1:21">
      <c r="A650" s="233" t="s">
        <v>1243</v>
      </c>
      <c r="B650" s="233">
        <v>132005</v>
      </c>
      <c r="C650" s="233">
        <f>+'4.CT3A'!A139</f>
        <v>132005</v>
      </c>
      <c r="D650" s="233">
        <f si="14" t="shared"/>
        <v>0</v>
      </c>
      <c r="E650" s="233" t="str">
        <f>+'4.CT3A'!B139</f>
        <v xml:space="preserve">          Хөрөнгийн санхүүжилт / орон нутгийн төсөвт байгууллага/</v>
      </c>
      <c r="S650" s="233" t="s">
        <v>1243</v>
      </c>
      <c r="T650" s="233">
        <v>132005</v>
      </c>
      <c r="U650" s="233" t="s">
        <v>32</v>
      </c>
    </row>
    <row r="651" spans="1:21">
      <c r="A651" s="233" t="s">
        <v>1243</v>
      </c>
      <c r="B651" s="233">
        <v>132006</v>
      </c>
      <c r="C651" s="233">
        <f>+'4.CT3A'!A140</f>
        <v>132006</v>
      </c>
      <c r="D651" s="233">
        <f si="14" t="shared"/>
        <v>0</v>
      </c>
      <c r="E651" s="233" t="str">
        <f>+'4.CT3A'!B140</f>
        <v xml:space="preserve">          Урсгал үйл ажиллагааны санхүүжилт / аймгаас авсан санхүүгийн дэмжлэг/</v>
      </c>
      <c r="S651" s="233" t="s">
        <v>1243</v>
      </c>
      <c r="T651" s="233">
        <v>132006</v>
      </c>
      <c r="U651" s="233" t="s">
        <v>32</v>
      </c>
    </row>
    <row r="652" spans="1:21">
      <c r="A652" s="233" t="s">
        <v>1243</v>
      </c>
      <c r="B652" s="233">
        <v>132007</v>
      </c>
      <c r="C652" s="233">
        <f>+'4.CT3A'!A141</f>
        <v>132007</v>
      </c>
      <c r="D652" s="233">
        <f si="14" t="shared"/>
        <v>0</v>
      </c>
      <c r="E652" s="233" t="str">
        <f>+'4.CT3A'!B141</f>
        <v xml:space="preserve">          Орон нутгийн хөгжлийн сангаас санхүүжих</v>
      </c>
      <c r="S652" s="233" t="s">
        <v>1243</v>
      </c>
      <c r="T652" s="233">
        <v>132007</v>
      </c>
      <c r="U652" s="233" t="s">
        <v>32</v>
      </c>
    </row>
    <row r="653" spans="1:21">
      <c r="A653" s="233" t="s">
        <v>1243</v>
      </c>
      <c r="B653" s="233">
        <v>1330</v>
      </c>
      <c r="C653" s="233">
        <f>+'4.CT3A'!A142</f>
        <v>1330</v>
      </c>
      <c r="D653" s="233">
        <f si="14" t="shared"/>
        <v>0</v>
      </c>
      <c r="E653" s="233" t="str">
        <f>+'4.CT3A'!B142</f>
        <v xml:space="preserve">     Төсвийн захирагчдаас </v>
      </c>
      <c r="S653" s="233" t="s">
        <v>1243</v>
      </c>
      <c r="T653" s="233">
        <v>1330</v>
      </c>
      <c r="U653" s="233" t="s">
        <v>32</v>
      </c>
    </row>
    <row r="654" spans="1:21">
      <c r="A654" s="233" t="s">
        <v>1243</v>
      </c>
      <c r="B654" s="233">
        <v>133001</v>
      </c>
      <c r="C654" s="233">
        <f>+'4.CT3A'!A143</f>
        <v>133001</v>
      </c>
      <c r="D654" s="233">
        <f si="14" t="shared"/>
        <v>0</v>
      </c>
      <c r="E654" s="233" t="str">
        <f>+'4.CT3A'!B143</f>
        <v xml:space="preserve">          Урсгал үйл ажиллагааны санхүүжилт</v>
      </c>
      <c r="S654" s="233" t="s">
        <v>1243</v>
      </c>
      <c r="T654" s="233">
        <v>133001</v>
      </c>
      <c r="U654" s="233" t="s">
        <v>32</v>
      </c>
    </row>
    <row r="655" spans="1:21">
      <c r="A655" s="233" t="s">
        <v>1243</v>
      </c>
      <c r="B655" s="233">
        <v>133002</v>
      </c>
      <c r="C655" s="233">
        <f>+'4.CT3A'!A144</f>
        <v>133002</v>
      </c>
      <c r="D655" s="233">
        <f si="14" t="shared"/>
        <v>0</v>
      </c>
      <c r="E655" s="233" t="str">
        <f>+'4.CT3A'!B144</f>
        <v xml:space="preserve">          Төвлөрүүлэх шилжүүлэг</v>
      </c>
      <c r="S655" s="233" t="s">
        <v>1243</v>
      </c>
      <c r="T655" s="233">
        <v>133002</v>
      </c>
      <c r="U655" s="233" t="s">
        <v>32</v>
      </c>
    </row>
    <row r="656" spans="1:21">
      <c r="A656" s="233" t="s">
        <v>1243</v>
      </c>
      <c r="B656" s="233">
        <v>133003</v>
      </c>
      <c r="C656" s="233">
        <f>+'4.CT3A'!A145</f>
        <v>133003</v>
      </c>
      <c r="D656" s="233">
        <f si="14" t="shared"/>
        <v>0</v>
      </c>
      <c r="E656" s="233" t="str">
        <f>+'4.CT3A'!B145</f>
        <v xml:space="preserve">          Хөрөнгийн</v>
      </c>
      <c r="S656" s="233" t="s">
        <v>1243</v>
      </c>
      <c r="T656" s="233">
        <v>133003</v>
      </c>
      <c r="U656" s="233" t="s">
        <v>32</v>
      </c>
    </row>
    <row r="657" spans="1:21">
      <c r="A657" s="233" t="s">
        <v>1243</v>
      </c>
      <c r="B657" s="233">
        <v>133004</v>
      </c>
      <c r="C657" s="233">
        <f>+'4.CT3A'!A146</f>
        <v>133004</v>
      </c>
      <c r="D657" s="233">
        <f si="14" t="shared"/>
        <v>0</v>
      </c>
      <c r="E657" s="233" t="str">
        <f>+'4.CT3A'!B146</f>
        <v xml:space="preserve">          Төсвийн ерөнхийлөн захирагчаас олгосон санхүүжилт</v>
      </c>
      <c r="S657" s="233" t="s">
        <v>1243</v>
      </c>
      <c r="T657" s="233">
        <v>133004</v>
      </c>
      <c r="U657" s="233" t="s">
        <v>32</v>
      </c>
    </row>
    <row r="658" spans="1:21">
      <c r="A658" s="233" t="s">
        <v>1243</v>
      </c>
      <c r="B658" s="233">
        <v>133005</v>
      </c>
      <c r="C658" s="233">
        <f>+'4.CT3A'!A147</f>
        <v>133005</v>
      </c>
      <c r="D658" s="233">
        <f si="14" t="shared"/>
        <v>0</v>
      </c>
      <c r="E658" s="233" t="str">
        <f>+'4.CT3A'!B147</f>
        <v xml:space="preserve">          Төсвийн ерөнхийлөн захирагч хооронд хийсэн санхүүжилт</v>
      </c>
      <c r="S658" s="233" t="s">
        <v>1243</v>
      </c>
      <c r="T658" s="233">
        <v>133005</v>
      </c>
      <c r="U658" s="233" t="s">
        <v>32</v>
      </c>
    </row>
    <row r="659" spans="1:21">
      <c r="A659" s="233" t="s">
        <v>1243</v>
      </c>
      <c r="B659" s="233">
        <v>1340</v>
      </c>
      <c r="C659" s="233">
        <f>+'4.CT3A'!A148</f>
        <v>1340</v>
      </c>
      <c r="D659" s="233">
        <f si="14" t="shared"/>
        <v>0</v>
      </c>
      <c r="E659" s="233" t="str">
        <f>+'4.CT3A'!B148</f>
        <v xml:space="preserve">    Нийгмийн даатгалын сангийн төсвөөс санхүүжих</v>
      </c>
      <c r="S659" s="233" t="s">
        <v>1243</v>
      </c>
      <c r="T659" s="233">
        <v>1340</v>
      </c>
      <c r="U659" s="233" t="s">
        <v>32</v>
      </c>
    </row>
    <row r="660" spans="1:21">
      <c r="A660" s="233" t="s">
        <v>1243</v>
      </c>
      <c r="B660" s="233">
        <v>134001</v>
      </c>
      <c r="C660" s="233">
        <f>+'4.CT3A'!A149</f>
        <v>134001</v>
      </c>
      <c r="D660" s="233">
        <f si="14" t="shared"/>
        <v>0</v>
      </c>
      <c r="E660" s="233" t="str">
        <f>+'4.CT3A'!B149</f>
        <v xml:space="preserve">          Нийгмийн даатгалын сангаас санхүүжих</v>
      </c>
      <c r="S660" s="233" t="s">
        <v>1243</v>
      </c>
      <c r="T660" s="233">
        <v>134001</v>
      </c>
      <c r="U660" s="233" t="s">
        <v>32</v>
      </c>
    </row>
    <row r="661" spans="1:21">
      <c r="A661" s="233" t="s">
        <v>1243</v>
      </c>
      <c r="B661" s="233">
        <v>134002</v>
      </c>
      <c r="C661" s="233">
        <f>+'4.CT3A'!A150</f>
        <v>134002</v>
      </c>
      <c r="D661" s="233">
        <f si="14" t="shared"/>
        <v>0</v>
      </c>
      <c r="E661" s="233" t="str">
        <f>+'4.CT3A'!B150</f>
        <v xml:space="preserve">          Эрүүл мэндийн даатгалын сангаас санхүүжих</v>
      </c>
      <c r="S661" s="233" t="s">
        <v>1243</v>
      </c>
      <c r="T661" s="233">
        <v>134002</v>
      </c>
      <c r="U661" s="233" t="s">
        <v>32</v>
      </c>
    </row>
    <row r="662" spans="1:21">
      <c r="A662" s="233" t="s">
        <v>1243</v>
      </c>
      <c r="B662" s="233">
        <v>134003</v>
      </c>
      <c r="C662" s="233">
        <f>+'4.CT3A'!A151</f>
        <v>134003</v>
      </c>
      <c r="D662" s="233">
        <f si="14" t="shared"/>
        <v>0</v>
      </c>
      <c r="E662" s="233" t="str">
        <f>+'4.CT3A'!B151</f>
        <v xml:space="preserve">          Нийгмийн даатгалын сангаас эмнэлгүүдэд олгох санхүүжилт</v>
      </c>
      <c r="S662" s="233" t="s">
        <v>1243</v>
      </c>
      <c r="T662" s="233">
        <v>134003</v>
      </c>
      <c r="U662" s="233" t="s">
        <v>32</v>
      </c>
    </row>
    <row r="663" spans="1:21">
      <c r="A663" s="233" t="s">
        <v>1243</v>
      </c>
      <c r="B663" s="233">
        <v>2</v>
      </c>
      <c r="C663" s="233">
        <f>+'4.CT3A'!A152</f>
        <v>2</v>
      </c>
      <c r="D663" s="233">
        <f si="14" t="shared"/>
        <v>0</v>
      </c>
      <c r="E663" s="233" t="str">
        <f>+'4.CT3A'!B152</f>
        <v>НИЙТ ЗАРЛАГА ба ЦЭВЭР ЗЭЭЛИЙН ДҮН (2)</v>
      </c>
      <c r="S663" s="233" t="s">
        <v>1243</v>
      </c>
      <c r="T663" s="233">
        <v>2</v>
      </c>
      <c r="U663" s="233" t="s">
        <v>92</v>
      </c>
    </row>
    <row r="664" spans="1:21">
      <c r="A664" s="233" t="s">
        <v>1243</v>
      </c>
      <c r="B664" s="233">
        <v>21</v>
      </c>
      <c r="C664" s="233">
        <f>+'4.CT3A'!A153</f>
        <v>21</v>
      </c>
      <c r="D664" s="233">
        <f si="14" t="shared"/>
        <v>0</v>
      </c>
      <c r="E664" s="233" t="str">
        <f>+'4.CT3A'!B153</f>
        <v xml:space="preserve">   УРСГАЛ ЗАРДАЛ </v>
      </c>
      <c r="S664" s="233" t="s">
        <v>1243</v>
      </c>
      <c r="T664" s="233">
        <v>21</v>
      </c>
      <c r="U664" s="233" t="s">
        <v>92</v>
      </c>
    </row>
    <row r="665" spans="1:21">
      <c r="A665" s="233" t="s">
        <v>1243</v>
      </c>
      <c r="B665" s="233">
        <v>210</v>
      </c>
      <c r="C665" s="233">
        <f>+'4.CT3A'!A154</f>
        <v>210</v>
      </c>
      <c r="D665" s="233">
        <f si="14" t="shared"/>
        <v>0</v>
      </c>
      <c r="E665" s="233" t="str">
        <f>+'4.CT3A'!B154</f>
        <v xml:space="preserve">      БАРАА, АЖИЛ ҮЙЛЧИЛГЭЭНИЙ ЗАРДАЛ</v>
      </c>
      <c r="S665" s="233" t="s">
        <v>1243</v>
      </c>
      <c r="T665" s="233">
        <v>210</v>
      </c>
      <c r="U665" s="233" t="s">
        <v>92</v>
      </c>
    </row>
    <row r="666" spans="1:21">
      <c r="A666" s="233" t="s">
        <v>1243</v>
      </c>
      <c r="B666" s="233">
        <v>2101</v>
      </c>
      <c r="C666" s="233">
        <f>+'4.CT3A'!A155</f>
        <v>2101</v>
      </c>
      <c r="D666" s="233">
        <f si="14" t="shared"/>
        <v>0</v>
      </c>
      <c r="E666" s="233" t="str">
        <f>+'4.CT3A'!B155</f>
        <v xml:space="preserve">      Цалин хөлс болон нэмэгдэл урамшил</v>
      </c>
      <c r="S666" s="233" t="s">
        <v>1243</v>
      </c>
      <c r="T666" s="233">
        <v>2101</v>
      </c>
      <c r="U666" s="233" t="s">
        <v>92</v>
      </c>
    </row>
    <row r="667" spans="1:21">
      <c r="A667" s="233" t="s">
        <v>1243</v>
      </c>
      <c r="B667" s="233">
        <v>210101</v>
      </c>
      <c r="C667" s="233">
        <f>+'4.CT3A'!A156</f>
        <v>210101</v>
      </c>
      <c r="D667" s="233">
        <f si="14" t="shared"/>
        <v>0</v>
      </c>
      <c r="E667" s="233" t="str">
        <f>+'4.CT3A'!B156</f>
        <v xml:space="preserve">           Үндсэн цалин </v>
      </c>
      <c r="S667" s="233" t="s">
        <v>1243</v>
      </c>
      <c r="T667" s="233">
        <v>210101</v>
      </c>
      <c r="U667" s="233" t="s">
        <v>92</v>
      </c>
    </row>
    <row r="668" spans="1:21">
      <c r="A668" s="233" t="s">
        <v>1243</v>
      </c>
      <c r="B668" s="233">
        <v>210102</v>
      </c>
      <c r="C668" s="233">
        <f>+'4.CT3A'!A157</f>
        <v>210102</v>
      </c>
      <c r="D668" s="233">
        <f si="14" t="shared"/>
        <v>0</v>
      </c>
      <c r="E668" s="233" t="str">
        <f>+'4.CT3A'!B157</f>
        <v xml:space="preserve">           Нэмэгдэл</v>
      </c>
      <c r="S668" s="233" t="s">
        <v>1243</v>
      </c>
      <c r="T668" s="233">
        <v>210102</v>
      </c>
      <c r="U668" s="233" t="s">
        <v>92</v>
      </c>
    </row>
    <row r="669" spans="1:21">
      <c r="A669" s="233" t="s">
        <v>1243</v>
      </c>
      <c r="B669" s="233">
        <v>210103</v>
      </c>
      <c r="C669" s="233">
        <f>+'4.CT3A'!A158</f>
        <v>210103</v>
      </c>
      <c r="D669" s="233">
        <f si="14" t="shared"/>
        <v>0</v>
      </c>
      <c r="E669" s="233" t="str">
        <f>+'4.CT3A'!B158</f>
        <v xml:space="preserve">           Унаа хоолны хөнгөлөлт </v>
      </c>
      <c r="S669" s="233" t="s">
        <v>1243</v>
      </c>
      <c r="T669" s="233">
        <v>210103</v>
      </c>
      <c r="U669" s="233" t="s">
        <v>92</v>
      </c>
    </row>
    <row r="670" spans="1:21">
      <c r="A670" s="233" t="s">
        <v>1243</v>
      </c>
      <c r="B670" s="233">
        <v>210104</v>
      </c>
      <c r="C670" s="233">
        <f>+'4.CT3A'!A159</f>
        <v>210104</v>
      </c>
      <c r="D670" s="233">
        <f si="14" t="shared"/>
        <v>0</v>
      </c>
      <c r="E670" s="233" t="str">
        <f>+'4.CT3A'!B159</f>
        <v xml:space="preserve">           Урамшуулал </v>
      </c>
      <c r="S670" s="233" t="s">
        <v>1243</v>
      </c>
      <c r="T670" s="233">
        <v>210104</v>
      </c>
      <c r="U670" s="233" t="s">
        <v>92</v>
      </c>
    </row>
    <row r="671" spans="1:21">
      <c r="A671" s="233" t="s">
        <v>1243</v>
      </c>
      <c r="B671" s="233">
        <v>210105</v>
      </c>
      <c r="C671" s="233">
        <f>+'4.CT3A'!A160</f>
        <v>210105</v>
      </c>
      <c r="D671" s="233">
        <f si="14" t="shared"/>
        <v>0</v>
      </c>
      <c r="E671" s="233" t="str">
        <f>+'4.CT3A'!B160</f>
        <v xml:space="preserve">           Гэрээт ажлын хөлс</v>
      </c>
      <c r="S671" s="233" t="s">
        <v>1243</v>
      </c>
      <c r="T671" s="233">
        <v>210105</v>
      </c>
      <c r="U671" s="233" t="s">
        <v>92</v>
      </c>
    </row>
    <row r="672" spans="1:21">
      <c r="A672" s="233" t="s">
        <v>1243</v>
      </c>
      <c r="B672" s="233">
        <v>210106</v>
      </c>
      <c r="C672" s="233">
        <f>+'4.CT3A'!A161</f>
        <v>210106</v>
      </c>
      <c r="D672" s="233">
        <f si="14" t="shared"/>
        <v>0</v>
      </c>
      <c r="E672" s="233" t="str">
        <f>+'4.CT3A'!B161</f>
        <v xml:space="preserve">           Ажиллагчдад төлсөн   /ТӨҮГ/</v>
      </c>
      <c r="S672" s="233" t="s">
        <v>1243</v>
      </c>
      <c r="T672" s="233">
        <v>210106</v>
      </c>
      <c r="U672" s="233" t="s">
        <v>92</v>
      </c>
    </row>
    <row r="673" spans="1:21">
      <c r="A673" s="233" t="s">
        <v>1243</v>
      </c>
      <c r="B673" s="233">
        <v>2102</v>
      </c>
      <c r="C673" s="233">
        <f>+'4.CT3A'!A162</f>
        <v>2102</v>
      </c>
      <c r="D673" s="233">
        <f si="14" t="shared"/>
        <v>0</v>
      </c>
      <c r="E673" s="233" t="str">
        <f>+'4.CT3A'!B162</f>
        <v xml:space="preserve">     Ажил олгогчоос нийгмийн даатгалд төлөх шимтгэл</v>
      </c>
      <c r="S673" s="233" t="s">
        <v>1243</v>
      </c>
      <c r="T673" s="233">
        <v>2102</v>
      </c>
      <c r="U673" s="233" t="s">
        <v>92</v>
      </c>
    </row>
    <row r="674" spans="1:21">
      <c r="A674" s="233" t="s">
        <v>1243</v>
      </c>
      <c r="B674" s="233">
        <v>210201</v>
      </c>
      <c r="C674" s="233">
        <f>+'4.CT3A'!A163</f>
        <v>210201</v>
      </c>
      <c r="D674" s="233">
        <f si="14" t="shared"/>
        <v>0</v>
      </c>
      <c r="E674" s="233" t="str">
        <f>+'4.CT3A'!B163</f>
        <v xml:space="preserve">          Тэтгэврийн даатгал</v>
      </c>
      <c r="S674" s="233" t="s">
        <v>1243</v>
      </c>
      <c r="T674" s="233">
        <v>210201</v>
      </c>
      <c r="U674" s="233" t="s">
        <v>92</v>
      </c>
    </row>
    <row r="675" spans="1:21">
      <c r="A675" s="233" t="s">
        <v>1243</v>
      </c>
      <c r="B675" s="233">
        <v>210202</v>
      </c>
      <c r="C675" s="233">
        <f>+'4.CT3A'!A164</f>
        <v>210202</v>
      </c>
      <c r="D675" s="233">
        <f si="14" t="shared"/>
        <v>0</v>
      </c>
      <c r="E675" s="233" t="str">
        <f>+'4.CT3A'!B164</f>
        <v xml:space="preserve">          Тэтгэмжийн даатгал</v>
      </c>
      <c r="S675" s="233" t="s">
        <v>1243</v>
      </c>
      <c r="T675" s="233">
        <v>210202</v>
      </c>
      <c r="U675" s="233" t="s">
        <v>92</v>
      </c>
    </row>
    <row r="676" spans="1:21">
      <c r="A676" s="233" t="s">
        <v>1243</v>
      </c>
      <c r="B676" s="233">
        <v>210203</v>
      </c>
      <c r="C676" s="233">
        <f>+'4.CT3A'!A165</f>
        <v>210203</v>
      </c>
      <c r="D676" s="233">
        <f si="14" t="shared"/>
        <v>0</v>
      </c>
      <c r="E676" s="233" t="str">
        <f>+'4.CT3A'!B165</f>
        <v xml:space="preserve">          ҮОМШӨ-ний даатгал</v>
      </c>
      <c r="S676" s="233" t="s">
        <v>1243</v>
      </c>
      <c r="T676" s="233">
        <v>210203</v>
      </c>
      <c r="U676" s="233" t="s">
        <v>92</v>
      </c>
    </row>
    <row r="677" spans="1:21">
      <c r="A677" s="233" t="s">
        <v>1243</v>
      </c>
      <c r="B677" s="233">
        <v>210204</v>
      </c>
      <c r="C677" s="233">
        <f>+'4.CT3A'!A166</f>
        <v>210204</v>
      </c>
      <c r="D677" s="233">
        <f si="14" t="shared"/>
        <v>0</v>
      </c>
      <c r="E677" s="233" t="str">
        <f>+'4.CT3A'!B166</f>
        <v xml:space="preserve">          Ажилгүйдлийн даатгал</v>
      </c>
      <c r="S677" s="233" t="s">
        <v>1243</v>
      </c>
      <c r="T677" s="233">
        <v>210204</v>
      </c>
      <c r="U677" s="233" t="s">
        <v>92</v>
      </c>
    </row>
    <row r="678" spans="1:21">
      <c r="A678" s="233" t="s">
        <v>1243</v>
      </c>
      <c r="B678" s="233">
        <v>210205</v>
      </c>
      <c r="C678" s="233">
        <f>+'4.CT3A'!A167</f>
        <v>210205</v>
      </c>
      <c r="D678" s="233">
        <f si="14" t="shared"/>
        <v>0</v>
      </c>
      <c r="E678" s="233" t="str">
        <f>+'4.CT3A'!B167</f>
        <v xml:space="preserve">          Эрүүл мэндийн даатгал</v>
      </c>
      <c r="S678" s="233" t="s">
        <v>1243</v>
      </c>
      <c r="T678" s="233">
        <v>210205</v>
      </c>
      <c r="U678" s="233" t="s">
        <v>92</v>
      </c>
    </row>
    <row r="679" spans="1:21">
      <c r="A679" s="233" t="s">
        <v>1243</v>
      </c>
      <c r="B679" s="233">
        <v>210206</v>
      </c>
      <c r="C679" s="233">
        <f>+'4.CT3A'!A168</f>
        <v>210206</v>
      </c>
      <c r="D679" s="233">
        <f si="14" t="shared"/>
        <v>0</v>
      </c>
      <c r="E679" s="233" t="str">
        <f>+'4.CT3A'!B168</f>
        <v xml:space="preserve">          Нийгмийн даатгалын байгууллагад төлсөн   /ТӨҮГ/</v>
      </c>
      <c r="S679" s="233" t="s">
        <v>1243</v>
      </c>
      <c r="T679" s="233">
        <v>210206</v>
      </c>
      <c r="U679" s="233" t="s">
        <v>92</v>
      </c>
    </row>
    <row r="680" spans="1:21">
      <c r="A680" s="233" t="s">
        <v>1243</v>
      </c>
      <c r="B680" s="233">
        <v>2103</v>
      </c>
      <c r="C680" s="233">
        <f>+'4.CT3A'!A169</f>
        <v>2103</v>
      </c>
      <c r="D680" s="233">
        <f si="14" t="shared"/>
        <v>0</v>
      </c>
      <c r="E680" s="233" t="str">
        <f>+'4.CT3A'!B169</f>
        <v xml:space="preserve">      Байр ашиглалттай холбоотой тогтмол зардал</v>
      </c>
      <c r="S680" s="233" t="s">
        <v>1243</v>
      </c>
      <c r="T680" s="233">
        <v>2103</v>
      </c>
      <c r="U680" s="233" t="s">
        <v>92</v>
      </c>
    </row>
    <row r="681" spans="1:21">
      <c r="A681" s="233" t="s">
        <v>1243</v>
      </c>
      <c r="B681" s="233">
        <v>210301</v>
      </c>
      <c r="C681" s="233">
        <f>+'4.CT3A'!A170</f>
        <v>210301</v>
      </c>
      <c r="D681" s="233">
        <f si="14" t="shared"/>
        <v>0</v>
      </c>
      <c r="E681" s="233" t="str">
        <f>+'4.CT3A'!B170</f>
        <v xml:space="preserve">         Гэрэл, цахилгаан</v>
      </c>
      <c r="S681" s="233" t="s">
        <v>1243</v>
      </c>
      <c r="T681" s="233">
        <v>210301</v>
      </c>
      <c r="U681" s="233" t="s">
        <v>92</v>
      </c>
    </row>
    <row r="682" spans="1:21">
      <c r="A682" s="233" t="s">
        <v>1243</v>
      </c>
      <c r="B682" s="233">
        <v>210302</v>
      </c>
      <c r="C682" s="233">
        <f>+'4.CT3A'!A171</f>
        <v>210302</v>
      </c>
      <c r="D682" s="233">
        <f si="14" t="shared"/>
        <v>0</v>
      </c>
      <c r="E682" s="233" t="str">
        <f>+'4.CT3A'!B171</f>
        <v xml:space="preserve">         Түлш, халаалт</v>
      </c>
      <c r="S682" s="233" t="s">
        <v>1243</v>
      </c>
      <c r="T682" s="233">
        <v>210302</v>
      </c>
      <c r="U682" s="233" t="s">
        <v>92</v>
      </c>
    </row>
    <row r="683" spans="1:21">
      <c r="A683" s="233" t="s">
        <v>1243</v>
      </c>
      <c r="B683" s="233">
        <v>210303</v>
      </c>
      <c r="C683" s="233">
        <f>+'4.CT3A'!A172</f>
        <v>210303</v>
      </c>
      <c r="D683" s="233">
        <f si="14" t="shared"/>
        <v>0</v>
      </c>
      <c r="E683" s="233" t="str">
        <f>+'4.CT3A'!B172</f>
        <v xml:space="preserve">         Цэвэр, бохир ус</v>
      </c>
      <c r="S683" s="233" t="s">
        <v>1243</v>
      </c>
      <c r="T683" s="233">
        <v>210303</v>
      </c>
      <c r="U683" s="233" t="s">
        <v>92</v>
      </c>
    </row>
    <row r="684" spans="1:21">
      <c r="A684" s="233" t="s">
        <v>1243</v>
      </c>
      <c r="B684" s="233">
        <v>210304</v>
      </c>
      <c r="C684" s="233">
        <f>+'4.CT3A'!A173</f>
        <v>210304</v>
      </c>
      <c r="D684" s="233">
        <f si="14" t="shared"/>
        <v>0</v>
      </c>
      <c r="E684" s="233" t="str">
        <f>+'4.CT3A'!B173</f>
        <v xml:space="preserve">         Байрны түрээс</v>
      </c>
      <c r="S684" s="233" t="s">
        <v>1243</v>
      </c>
      <c r="T684" s="233">
        <v>210304</v>
      </c>
      <c r="U684" s="233" t="s">
        <v>92</v>
      </c>
    </row>
    <row r="685" spans="1:21">
      <c r="A685" s="233" t="s">
        <v>1243</v>
      </c>
      <c r="B685" s="233">
        <v>210305</v>
      </c>
      <c r="C685" s="233">
        <f>+'4.CT3A'!A174</f>
        <v>210305</v>
      </c>
      <c r="D685" s="233">
        <f si="14" t="shared"/>
        <v>0</v>
      </c>
      <c r="E685" s="233" t="str">
        <f>+'4.CT3A'!B174</f>
        <v xml:space="preserve">         Ашиглалтын зардалд төлсөн   /ТӨҮГ/</v>
      </c>
      <c r="S685" s="233" t="s">
        <v>1243</v>
      </c>
      <c r="T685" s="233">
        <v>210305</v>
      </c>
      <c r="U685" s="233" t="s">
        <v>92</v>
      </c>
    </row>
    <row r="686" spans="1:21">
      <c r="A686" s="233" t="s">
        <v>1243</v>
      </c>
      <c r="B686" s="233">
        <v>2104</v>
      </c>
      <c r="C686" s="233">
        <f>+'4.CT3A'!A175</f>
        <v>2104</v>
      </c>
      <c r="D686" s="233">
        <f si="14" t="shared"/>
        <v>0</v>
      </c>
      <c r="E686" s="233" t="str">
        <f>+'4.CT3A'!B175</f>
        <v xml:space="preserve">      Хангамж, бараа материалын зардал</v>
      </c>
      <c r="S686" s="233" t="s">
        <v>1243</v>
      </c>
      <c r="T686" s="233">
        <v>2104</v>
      </c>
      <c r="U686" s="233" t="s">
        <v>92</v>
      </c>
    </row>
    <row r="687" spans="1:21">
      <c r="A687" s="233" t="s">
        <v>1243</v>
      </c>
      <c r="B687" s="233">
        <v>210401</v>
      </c>
      <c r="C687" s="233">
        <f>+'4.CT3A'!A176</f>
        <v>210401</v>
      </c>
      <c r="D687" s="233">
        <f si="14" t="shared"/>
        <v>0</v>
      </c>
      <c r="E687" s="233" t="str">
        <f>+'4.CT3A'!B176</f>
        <v xml:space="preserve">          Бичиг хэрэг</v>
      </c>
      <c r="S687" s="233" t="s">
        <v>1243</v>
      </c>
      <c r="T687" s="233">
        <v>210401</v>
      </c>
      <c r="U687" s="233" t="s">
        <v>92</v>
      </c>
    </row>
    <row r="688" spans="1:21">
      <c r="A688" s="233" t="s">
        <v>1243</v>
      </c>
      <c r="B688" s="233">
        <v>210402</v>
      </c>
      <c r="C688" s="233">
        <f>+'4.CT3A'!A177</f>
        <v>210402</v>
      </c>
      <c r="D688" s="233">
        <f si="14" t="shared"/>
        <v>0</v>
      </c>
      <c r="E688" s="233" t="str">
        <f>+'4.CT3A'!B177</f>
        <v xml:space="preserve">          Тээвэр, шатахуун</v>
      </c>
      <c r="S688" s="233" t="s">
        <v>1243</v>
      </c>
      <c r="T688" s="233">
        <v>210402</v>
      </c>
      <c r="U688" s="233" t="s">
        <v>92</v>
      </c>
    </row>
    <row r="689" spans="1:21">
      <c r="A689" s="233" t="s">
        <v>1243</v>
      </c>
      <c r="B689" s="233">
        <v>210403</v>
      </c>
      <c r="C689" s="233">
        <f>+'4.CT3A'!A178</f>
        <v>210403</v>
      </c>
      <c r="D689" s="233">
        <f si="14" t="shared"/>
        <v>0</v>
      </c>
      <c r="E689" s="233" t="str">
        <f>+'4.CT3A'!B178</f>
        <v xml:space="preserve">          Шуудан, холбоо, интернэтийн төлбөр</v>
      </c>
      <c r="S689" s="233" t="s">
        <v>1243</v>
      </c>
      <c r="T689" s="233">
        <v>210403</v>
      </c>
      <c r="U689" s="233" t="s">
        <v>92</v>
      </c>
    </row>
    <row r="690" spans="1:21">
      <c r="A690" s="233" t="s">
        <v>1243</v>
      </c>
      <c r="B690" s="233">
        <v>210404</v>
      </c>
      <c r="C690" s="233">
        <f>+'4.CT3A'!A179</f>
        <v>210404</v>
      </c>
      <c r="D690" s="233">
        <f si="14" t="shared"/>
        <v>0</v>
      </c>
      <c r="E690" s="233" t="str">
        <f>+'4.CT3A'!B179</f>
        <v xml:space="preserve">          Ном, хэвлэл</v>
      </c>
      <c r="S690" s="233" t="s">
        <v>1243</v>
      </c>
      <c r="T690" s="233">
        <v>210404</v>
      </c>
      <c r="U690" s="233" t="s">
        <v>92</v>
      </c>
    </row>
    <row r="691" spans="1:21">
      <c r="A691" s="233" t="s">
        <v>1243</v>
      </c>
      <c r="B691" s="233">
        <v>210405</v>
      </c>
      <c r="C691" s="233">
        <f>+'4.CT3A'!A180</f>
        <v>210405</v>
      </c>
      <c r="D691" s="233">
        <f si="14" t="shared"/>
        <v>0</v>
      </c>
      <c r="E691" s="233" t="str">
        <f>+'4.CT3A'!B180</f>
        <v xml:space="preserve">          Хог хаягдал зайлуулах, хортон мэрэгчдийн устгал, ариутгал</v>
      </c>
      <c r="S691" s="233" t="s">
        <v>1243</v>
      </c>
      <c r="T691" s="233">
        <v>210405</v>
      </c>
      <c r="U691" s="233" t="s">
        <v>92</v>
      </c>
    </row>
    <row r="692" spans="1:21">
      <c r="A692" s="233" t="s">
        <v>1243</v>
      </c>
      <c r="B692" s="233">
        <v>210406</v>
      </c>
      <c r="C692" s="233">
        <f>+'4.CT3A'!A181</f>
        <v>210406</v>
      </c>
      <c r="D692" s="233">
        <f si="14" t="shared"/>
        <v>0</v>
      </c>
      <c r="E692" s="233" t="str">
        <f>+'4.CT3A'!B181</f>
        <v xml:space="preserve">          Бага үнэтэй, түргэн элэгдэх, ахуйн эд зүйлс</v>
      </c>
      <c r="S692" s="233" t="s">
        <v>1243</v>
      </c>
      <c r="T692" s="233">
        <v>210406</v>
      </c>
      <c r="U692" s="233" t="s">
        <v>92</v>
      </c>
    </row>
    <row r="693" spans="1:21">
      <c r="A693" s="233" t="s">
        <v>1243</v>
      </c>
      <c r="B693" s="233">
        <v>210407</v>
      </c>
      <c r="C693" s="233">
        <f>+'4.CT3A'!A182</f>
        <v>210407</v>
      </c>
      <c r="D693" s="233">
        <f si="14" t="shared"/>
        <v>0</v>
      </c>
      <c r="E693" s="233" t="str">
        <f>+'4.CT3A'!B182</f>
        <v xml:space="preserve">          Аж ахуйн материал худалдан авах зардал</v>
      </c>
      <c r="S693" s="233" t="s">
        <v>1243</v>
      </c>
      <c r="T693" s="233">
        <v>210407</v>
      </c>
      <c r="U693" s="233" t="s">
        <v>92</v>
      </c>
    </row>
    <row r="694" spans="1:21">
      <c r="A694" s="233" t="s">
        <v>1243</v>
      </c>
      <c r="B694" s="233">
        <v>210408</v>
      </c>
      <c r="C694" s="233">
        <f>+'4.CT3A'!A183</f>
        <v>210408</v>
      </c>
      <c r="D694" s="233">
        <f si="14" t="shared"/>
        <v>0</v>
      </c>
      <c r="E694" s="233" t="str">
        <f>+'4.CT3A'!B183</f>
        <v xml:space="preserve">         Бараа материал акталсны зардал</v>
      </c>
      <c r="S694" s="233" t="s">
        <v>1243</v>
      </c>
      <c r="T694" s="233">
        <v>210408</v>
      </c>
      <c r="U694" s="233" t="s">
        <v>92</v>
      </c>
    </row>
    <row r="695" spans="1:21">
      <c r="A695" s="233" t="s">
        <v>1243</v>
      </c>
      <c r="B695" s="233">
        <v>210409</v>
      </c>
      <c r="C695" s="233">
        <f>+'4.CT3A'!A184</f>
        <v>210409</v>
      </c>
      <c r="D695" s="233">
        <f si="14" t="shared"/>
        <v>0</v>
      </c>
      <c r="E695" s="233" t="str">
        <f>+'4.CT3A'!B184</f>
        <v xml:space="preserve">         Түлш шатахуун, тээврийн хөлс, сэлбэг хэрэгсэлд төлсөн  /ТӨҮГ/</v>
      </c>
      <c r="S695" s="233" t="s">
        <v>1243</v>
      </c>
      <c r="T695" s="233">
        <v>210409</v>
      </c>
      <c r="U695" s="233" t="s">
        <v>92</v>
      </c>
    </row>
    <row r="696" spans="1:21">
      <c r="A696" s="233" t="s">
        <v>1243</v>
      </c>
      <c r="B696" s="233">
        <v>210410</v>
      </c>
      <c r="C696" s="233">
        <f>+'4.CT3A'!A185</f>
        <v>210410</v>
      </c>
      <c r="D696" s="233">
        <f si="14" t="shared"/>
        <v>0</v>
      </c>
      <c r="E696" s="233" t="str">
        <f>+'4.CT3A'!B185</f>
        <v xml:space="preserve">               Бараа материал худалдан авахад төлсөн    /ТӨҮГ/</v>
      </c>
      <c r="S696" s="233" t="s">
        <v>1243</v>
      </c>
      <c r="T696" s="233">
        <v>210410</v>
      </c>
      <c r="U696" s="233" t="s">
        <v>92</v>
      </c>
    </row>
    <row r="697" spans="1:21">
      <c r="A697" s="233" t="s">
        <v>1243</v>
      </c>
      <c r="B697" s="233">
        <v>2105</v>
      </c>
      <c r="C697" s="233">
        <f>+'4.CT3A'!A186</f>
        <v>2105</v>
      </c>
      <c r="D697" s="233">
        <f si="14" t="shared"/>
        <v>0</v>
      </c>
      <c r="E697" s="233" t="str">
        <f>+'4.CT3A'!B186</f>
        <v xml:space="preserve">         Нормативт зардал</v>
      </c>
      <c r="S697" s="233" t="s">
        <v>1243</v>
      </c>
      <c r="T697" s="233">
        <v>2105</v>
      </c>
      <c r="U697" s="233" t="s">
        <v>92</v>
      </c>
    </row>
    <row r="698" spans="1:21">
      <c r="A698" s="233" t="s">
        <v>1243</v>
      </c>
      <c r="B698" s="233">
        <v>210501</v>
      </c>
      <c r="C698" s="233">
        <f>+'4.CT3A'!A187</f>
        <v>210501</v>
      </c>
      <c r="D698" s="233">
        <f si="14" t="shared"/>
        <v>0</v>
      </c>
      <c r="E698" s="233" t="str">
        <f>+'4.CT3A'!B187</f>
        <v xml:space="preserve">               Эм, бэлдмэл, эмнэлгийн хэрэгсэл</v>
      </c>
      <c r="S698" s="233" t="s">
        <v>1243</v>
      </c>
      <c r="T698" s="233">
        <v>210501</v>
      </c>
      <c r="U698" s="233" t="s">
        <v>92</v>
      </c>
    </row>
    <row r="699" spans="1:21">
      <c r="A699" s="233" t="s">
        <v>1243</v>
      </c>
      <c r="B699" s="233">
        <v>210502</v>
      </c>
      <c r="C699" s="233">
        <f>+'4.CT3A'!A188</f>
        <v>210502</v>
      </c>
      <c r="D699" s="233">
        <f si="14" t="shared"/>
        <v>0</v>
      </c>
      <c r="E699" s="233" t="str">
        <f>+'4.CT3A'!B188</f>
        <v xml:space="preserve">               Хоол, хүнс</v>
      </c>
      <c r="S699" s="233" t="s">
        <v>1243</v>
      </c>
      <c r="T699" s="233">
        <v>210502</v>
      </c>
      <c r="U699" s="233" t="s">
        <v>92</v>
      </c>
    </row>
    <row r="700" spans="1:21">
      <c r="A700" s="233" t="s">
        <v>1243</v>
      </c>
      <c r="B700" s="233">
        <v>210503</v>
      </c>
      <c r="C700" s="233">
        <f>+'4.CT3A'!A189</f>
        <v>210503</v>
      </c>
      <c r="D700" s="233">
        <f si="14" t="shared"/>
        <v>0</v>
      </c>
      <c r="E700" s="233" t="str">
        <f>+'4.CT3A'!B189</f>
        <v xml:space="preserve">               Нормын хувцас, зөөлөн эдлэл</v>
      </c>
      <c r="S700" s="233" t="s">
        <v>1243</v>
      </c>
      <c r="T700" s="233">
        <v>210503</v>
      </c>
      <c r="U700" s="233" t="s">
        <v>92</v>
      </c>
    </row>
    <row r="701" spans="1:21">
      <c r="A701" s="233" t="s">
        <v>1243</v>
      </c>
      <c r="B701" s="233">
        <v>2106</v>
      </c>
      <c r="C701" s="233">
        <f>+'4.CT3A'!A190</f>
        <v>2106</v>
      </c>
      <c r="D701" s="233">
        <f si="14" t="shared"/>
        <v>0</v>
      </c>
      <c r="E701" s="233" t="str">
        <f>+'4.CT3A'!B190</f>
        <v xml:space="preserve">         Эд хогшил, урсгал засварын зардал</v>
      </c>
      <c r="S701" s="233" t="s">
        <v>1243</v>
      </c>
      <c r="T701" s="233">
        <v>2106</v>
      </c>
      <c r="U701" s="233" t="s">
        <v>92</v>
      </c>
    </row>
    <row r="702" spans="1:21">
      <c r="A702" s="233" t="s">
        <v>1243</v>
      </c>
      <c r="B702" s="233">
        <v>210601</v>
      </c>
      <c r="C702" s="233">
        <f>+'4.CT3A'!A191</f>
        <v>210601</v>
      </c>
      <c r="D702" s="233">
        <f si="14" t="shared"/>
        <v>0</v>
      </c>
      <c r="E702" s="233" t="str">
        <f>+'4.CT3A'!B191</f>
        <v xml:space="preserve">               Багаж, техник, хэрэгсэл</v>
      </c>
      <c r="S702" s="233" t="s">
        <v>1243</v>
      </c>
      <c r="T702" s="233">
        <v>210601</v>
      </c>
      <c r="U702" s="233" t="s">
        <v>92</v>
      </c>
    </row>
    <row r="703" spans="1:21">
      <c r="A703" s="233" t="s">
        <v>1243</v>
      </c>
      <c r="B703" s="233">
        <v>210602</v>
      </c>
      <c r="C703" s="233">
        <f>+'4.CT3A'!A192</f>
        <v>210602</v>
      </c>
      <c r="D703" s="233">
        <f si="14" t="shared"/>
        <v>0</v>
      </c>
      <c r="E703" s="233" t="str">
        <f>+'4.CT3A'!B192</f>
        <v xml:space="preserve">               Тавилга</v>
      </c>
      <c r="S703" s="233" t="s">
        <v>1243</v>
      </c>
      <c r="T703" s="233">
        <v>210602</v>
      </c>
      <c r="U703" s="233" t="s">
        <v>92</v>
      </c>
    </row>
    <row r="704" spans="1:21">
      <c r="A704" s="233" t="s">
        <v>1243</v>
      </c>
      <c r="B704" s="233">
        <v>210603</v>
      </c>
      <c r="C704" s="233">
        <f>+'4.CT3A'!A193</f>
        <v>210603</v>
      </c>
      <c r="D704" s="233">
        <f si="14" t="shared"/>
        <v>0</v>
      </c>
      <c r="E704" s="233" t="str">
        <f>+'4.CT3A'!B193</f>
        <v xml:space="preserve">               Хөдөлмөр хамгааллын хэрэглэл</v>
      </c>
      <c r="S704" s="233" t="s">
        <v>1243</v>
      </c>
      <c r="T704" s="233">
        <v>210603</v>
      </c>
      <c r="U704" s="233" t="s">
        <v>92</v>
      </c>
    </row>
    <row r="705" spans="1:21">
      <c r="A705" s="233" t="s">
        <v>1243</v>
      </c>
      <c r="B705" s="233">
        <v>210604</v>
      </c>
      <c r="C705" s="233">
        <f>+'4.CT3A'!A194</f>
        <v>210604</v>
      </c>
      <c r="D705" s="233">
        <f si="14" t="shared"/>
        <v>0</v>
      </c>
      <c r="E705" s="233" t="str">
        <f>+'4.CT3A'!B194</f>
        <v xml:space="preserve">               Урсгал засвар</v>
      </c>
      <c r="S705" s="233" t="s">
        <v>1243</v>
      </c>
      <c r="T705" s="233">
        <v>210604</v>
      </c>
      <c r="U705" s="233" t="s">
        <v>92</v>
      </c>
    </row>
    <row r="706" spans="1:21">
      <c r="A706" s="233" t="s">
        <v>1243</v>
      </c>
      <c r="B706" s="233">
        <v>2107</v>
      </c>
      <c r="C706" s="233">
        <f>+'4.CT3A'!A195</f>
        <v>2107</v>
      </c>
      <c r="D706" s="233">
        <f si="14" t="shared"/>
        <v>0</v>
      </c>
      <c r="E706" s="233" t="str">
        <f>+'4.CT3A'!B195</f>
        <v xml:space="preserve">         Томилолт, зочны зардал</v>
      </c>
      <c r="S706" s="233" t="s">
        <v>1243</v>
      </c>
      <c r="T706" s="233">
        <v>2107</v>
      </c>
      <c r="U706" s="233" t="s">
        <v>92</v>
      </c>
    </row>
    <row r="707" spans="1:21">
      <c r="A707" s="233" t="s">
        <v>1243</v>
      </c>
      <c r="B707" s="233">
        <v>210701</v>
      </c>
      <c r="C707" s="233">
        <f>+'4.CT3A'!A196</f>
        <v>210701</v>
      </c>
      <c r="D707" s="233">
        <f ref="D707:D770" si="15" t="shared">IF(B707=VALUE(C707),0,1)</f>
        <v>0</v>
      </c>
      <c r="E707" s="233" t="str">
        <f>+'4.CT3A'!B196</f>
        <v xml:space="preserve">               Гадаад албан томилолт</v>
      </c>
      <c r="S707" s="233" t="s">
        <v>1243</v>
      </c>
      <c r="T707" s="233">
        <v>210701</v>
      </c>
      <c r="U707" s="233" t="s">
        <v>92</v>
      </c>
    </row>
    <row r="708" spans="1:21">
      <c r="A708" s="233" t="s">
        <v>1243</v>
      </c>
      <c r="B708" s="233">
        <v>210702</v>
      </c>
      <c r="C708" s="233">
        <f>+'4.CT3A'!A197</f>
        <v>210702</v>
      </c>
      <c r="D708" s="233">
        <f si="15" t="shared"/>
        <v>0</v>
      </c>
      <c r="E708" s="233" t="str">
        <f>+'4.CT3A'!B197</f>
        <v xml:space="preserve">               Дотоод албан томилолт</v>
      </c>
      <c r="S708" s="233" t="s">
        <v>1243</v>
      </c>
      <c r="T708" s="233">
        <v>210702</v>
      </c>
      <c r="U708" s="233" t="s">
        <v>92</v>
      </c>
    </row>
    <row r="709" spans="1:21">
      <c r="A709" s="233" t="s">
        <v>1243</v>
      </c>
      <c r="B709" s="233">
        <v>210703</v>
      </c>
      <c r="C709" s="233">
        <f>+'4.CT3A'!A198</f>
        <v>210703</v>
      </c>
      <c r="D709" s="233">
        <f si="15" t="shared"/>
        <v>0</v>
      </c>
      <c r="E709" s="233" t="str">
        <f>+'4.CT3A'!B198</f>
        <v xml:space="preserve">               Зочин төлөөлөгч хүлээн авах</v>
      </c>
      <c r="S709" s="233" t="s">
        <v>1243</v>
      </c>
      <c r="T709" s="233">
        <v>210703</v>
      </c>
      <c r="U709" s="233" t="s">
        <v>92</v>
      </c>
    </row>
    <row r="710" spans="1:21">
      <c r="A710" s="233" t="s">
        <v>1243</v>
      </c>
      <c r="B710" s="233">
        <v>2108</v>
      </c>
      <c r="C710" s="233">
        <f>+'4.CT3A'!A199</f>
        <v>2108</v>
      </c>
      <c r="D710" s="233">
        <f si="15" t="shared"/>
        <v>0</v>
      </c>
      <c r="E710" s="233" t="str">
        <f>+'4.CT3A'!B199</f>
        <v xml:space="preserve">         Бусдаар гүйцэтгүүлсэн ажил, үйлчилгээний төлбөр, хураамж</v>
      </c>
      <c r="S710" s="233" t="s">
        <v>1243</v>
      </c>
      <c r="T710" s="233">
        <v>2108</v>
      </c>
      <c r="U710" s="233" t="s">
        <v>92</v>
      </c>
    </row>
    <row r="711" spans="1:21">
      <c r="A711" s="233" t="s">
        <v>1243</v>
      </c>
      <c r="B711" s="233">
        <v>210801</v>
      </c>
      <c r="C711" s="233">
        <f>+'4.CT3A'!A200</f>
        <v>210801</v>
      </c>
      <c r="D711" s="233">
        <f si="15" t="shared"/>
        <v>0</v>
      </c>
      <c r="E711" s="233" t="str">
        <f>+'4.CT3A'!B200</f>
        <v xml:space="preserve">               Бусдаар гүйцэтгүүлсэн бусад нийтлэг ажил үйлчилгээний төлбөр хураамж</v>
      </c>
      <c r="S711" s="233" t="s">
        <v>1243</v>
      </c>
      <c r="T711" s="233">
        <v>210801</v>
      </c>
      <c r="U711" s="233" t="s">
        <v>92</v>
      </c>
    </row>
    <row r="712" spans="1:21">
      <c r="A712" s="233" t="s">
        <v>1243</v>
      </c>
      <c r="B712" s="233">
        <v>210802</v>
      </c>
      <c r="C712" s="233">
        <f>+'4.CT3A'!A201</f>
        <v>210802</v>
      </c>
      <c r="D712" s="233">
        <f si="15" t="shared"/>
        <v>0</v>
      </c>
      <c r="E712" s="233" t="str">
        <f>+'4.CT3A'!B201</f>
        <v xml:space="preserve">               Аудит, баталгаажуулалт, зэрэглэл тогтоох </v>
      </c>
      <c r="S712" s="233" t="s">
        <v>1243</v>
      </c>
      <c r="T712" s="233">
        <v>210802</v>
      </c>
      <c r="U712" s="233" t="s">
        <v>92</v>
      </c>
    </row>
    <row r="713" spans="1:21">
      <c r="A713" s="233" t="s">
        <v>1243</v>
      </c>
      <c r="B713" s="233">
        <v>210803</v>
      </c>
      <c r="C713" s="233">
        <f>+'4.CT3A'!A202</f>
        <v>210803</v>
      </c>
      <c r="D713" s="233">
        <f si="15" t="shared"/>
        <v>0</v>
      </c>
      <c r="E713" s="233" t="str">
        <f>+'4.CT3A'!B202</f>
        <v xml:space="preserve">               Даатгалын үйлчилгээ</v>
      </c>
      <c r="S713" s="233" t="s">
        <v>1243</v>
      </c>
      <c r="T713" s="233">
        <v>210803</v>
      </c>
      <c r="U713" s="233" t="s">
        <v>92</v>
      </c>
    </row>
    <row r="714" spans="1:21">
      <c r="A714" s="233" t="s">
        <v>1243</v>
      </c>
      <c r="B714" s="233">
        <v>210804</v>
      </c>
      <c r="C714" s="233">
        <f>+'4.CT3A'!A203</f>
        <v>210804</v>
      </c>
      <c r="D714" s="233">
        <f si="15" t="shared"/>
        <v>0</v>
      </c>
      <c r="E714" s="233" t="str">
        <f>+'4.CT3A'!B203</f>
        <v xml:space="preserve">               Тээврийн хэрэгслийн татвар</v>
      </c>
      <c r="S714" s="233" t="s">
        <v>1243</v>
      </c>
      <c r="T714" s="233">
        <v>210804</v>
      </c>
      <c r="U714" s="233" t="s">
        <v>92</v>
      </c>
    </row>
    <row r="715" spans="1:21">
      <c r="A715" s="233" t="s">
        <v>1243</v>
      </c>
      <c r="B715" s="233">
        <v>210805</v>
      </c>
      <c r="C715" s="233">
        <f>+'4.CT3A'!A204</f>
        <v>210805</v>
      </c>
      <c r="D715" s="233">
        <f si="15" t="shared"/>
        <v>0</v>
      </c>
      <c r="E715" s="233" t="str">
        <f>+'4.CT3A'!B204</f>
        <v xml:space="preserve">               Тээврийн хэрэгслийн оношлогоо</v>
      </c>
      <c r="S715" s="233" t="s">
        <v>1243</v>
      </c>
      <c r="T715" s="233">
        <v>210805</v>
      </c>
      <c r="U715" s="233" t="s">
        <v>92</v>
      </c>
    </row>
    <row r="716" spans="1:21">
      <c r="A716" s="233" t="s">
        <v>1243</v>
      </c>
      <c r="B716" s="233">
        <v>210806</v>
      </c>
      <c r="C716" s="233">
        <f>+'4.CT3A'!A205</f>
        <v>210806</v>
      </c>
      <c r="D716" s="233">
        <f si="15" t="shared"/>
        <v>0</v>
      </c>
      <c r="E716" s="233" t="str">
        <f>+'4.CT3A'!B205</f>
        <v xml:space="preserve">               Мэдээлэл, технологийн үйлчилгээ</v>
      </c>
      <c r="S716" s="233" t="s">
        <v>1243</v>
      </c>
      <c r="T716" s="233">
        <v>210806</v>
      </c>
      <c r="U716" s="233" t="s">
        <v>92</v>
      </c>
    </row>
    <row r="717" spans="1:21">
      <c r="A717" s="233" t="s">
        <v>1243</v>
      </c>
      <c r="B717" s="233">
        <v>210807</v>
      </c>
      <c r="C717" s="233">
        <f>+'4.CT3A'!A206</f>
        <v>210807</v>
      </c>
      <c r="D717" s="233">
        <f si="15" t="shared"/>
        <v>0</v>
      </c>
      <c r="E717" s="233" t="str">
        <f>+'4.CT3A'!B206</f>
        <v xml:space="preserve">               Газрын төлбөр </v>
      </c>
      <c r="S717" s="233" t="s">
        <v>1243</v>
      </c>
      <c r="T717" s="233">
        <v>210807</v>
      </c>
      <c r="U717" s="233" t="s">
        <v>92</v>
      </c>
    </row>
    <row r="718" spans="1:21">
      <c r="A718" s="233" t="s">
        <v>1243</v>
      </c>
      <c r="B718" s="233">
        <v>210808</v>
      </c>
      <c r="C718" s="233">
        <f>+'4.CT3A'!A207</f>
        <v>210808</v>
      </c>
      <c r="D718" s="233">
        <f si="15" t="shared"/>
        <v>0</v>
      </c>
      <c r="E718" s="233" t="str">
        <f>+'4.CT3A'!B207</f>
        <v xml:space="preserve">               Банк, санхүүгийн байгууллагын үйлчилгээний хураамж</v>
      </c>
      <c r="S718" s="233" t="s">
        <v>1243</v>
      </c>
      <c r="T718" s="233">
        <v>210808</v>
      </c>
      <c r="U718" s="233" t="s">
        <v>92</v>
      </c>
    </row>
    <row r="719" spans="1:21">
      <c r="A719" s="233" t="s">
        <v>1243</v>
      </c>
      <c r="B719" s="233">
        <v>210809</v>
      </c>
      <c r="C719" s="233">
        <f>+'4.CT3A'!A208</f>
        <v>210809</v>
      </c>
      <c r="D719" s="233">
        <f si="15" t="shared"/>
        <v>0</v>
      </c>
      <c r="E719" s="233" t="str">
        <f>+'4.CT3A'!B208</f>
        <v xml:space="preserve">               Улсын мэдээллийн маягт хэвлэх, бэлтгэх</v>
      </c>
      <c r="S719" s="233" t="s">
        <v>1243</v>
      </c>
      <c r="T719" s="233">
        <v>210809</v>
      </c>
      <c r="U719" s="233" t="s">
        <v>92</v>
      </c>
    </row>
    <row r="720" spans="1:21">
      <c r="A720" s="233" t="s">
        <v>1243</v>
      </c>
      <c r="B720" s="233">
        <v>210815</v>
      </c>
      <c r="C720" s="233">
        <f>+'4.CT3A'!A209</f>
        <v>210815</v>
      </c>
      <c r="D720" s="233">
        <f si="15" t="shared"/>
        <v>0</v>
      </c>
      <c r="E720" s="233" t="str">
        <f>+'4.CT3A'!B209</f>
        <v xml:space="preserve">               Хүүний төлбөрт төлсөн    /ТӨҮГ/</v>
      </c>
      <c r="S720" s="233" t="s">
        <v>1243</v>
      </c>
      <c r="T720" s="233">
        <v>210815</v>
      </c>
      <c r="U720" s="233" t="s">
        <v>92</v>
      </c>
    </row>
    <row r="721" spans="1:21">
      <c r="A721" s="233" t="s">
        <v>1243</v>
      </c>
      <c r="B721" s="233">
        <v>210816</v>
      </c>
      <c r="C721" s="233">
        <f>+'4.CT3A'!A210</f>
        <v>210816</v>
      </c>
      <c r="D721" s="233">
        <f si="15" t="shared"/>
        <v>0</v>
      </c>
      <c r="E721" s="233" t="str">
        <f>+'4.CT3A'!B210</f>
        <v xml:space="preserve">               Татварын байгууллагад төлсөн  /ТӨҮГ/</v>
      </c>
      <c r="S721" s="233" t="s">
        <v>1243</v>
      </c>
      <c r="T721" s="233">
        <v>210816</v>
      </c>
      <c r="U721" s="233" t="s">
        <v>92</v>
      </c>
    </row>
    <row r="722" spans="1:21">
      <c r="A722" s="233" t="s">
        <v>1243</v>
      </c>
      <c r="B722" s="233">
        <v>210817</v>
      </c>
      <c r="C722" s="233">
        <f>+'4.CT3A'!A211</f>
        <v>210817</v>
      </c>
      <c r="D722" s="233">
        <f si="15" t="shared"/>
        <v>0</v>
      </c>
      <c r="E722" s="233" t="str">
        <f>+'4.CT3A'!B211</f>
        <v xml:space="preserve">               Даатгалын төлбөрт төлсөн   /ТӨҮГ/</v>
      </c>
      <c r="S722" s="233" t="s">
        <v>1243</v>
      </c>
      <c r="T722" s="233">
        <v>210817</v>
      </c>
      <c r="U722" s="233" t="s">
        <v>92</v>
      </c>
    </row>
    <row r="723" spans="1:21">
      <c r="A723" s="233" t="s">
        <v>1243</v>
      </c>
      <c r="B723" s="233">
        <v>210818</v>
      </c>
      <c r="C723" s="233">
        <f>+'4.CT3A'!A212</f>
        <v>210818</v>
      </c>
      <c r="D723" s="233">
        <f si="15" t="shared"/>
        <v>0</v>
      </c>
      <c r="E723" s="233" t="str">
        <f>+'4.CT3A'!B212</f>
        <v xml:space="preserve">               Бусад мөнгөн зарлага   /ТӨҮГ/</v>
      </c>
      <c r="S723" s="233" t="s">
        <v>1243</v>
      </c>
      <c r="T723" s="233">
        <v>210818</v>
      </c>
      <c r="U723" s="233" t="s">
        <v>92</v>
      </c>
    </row>
    <row r="724" spans="1:21">
      <c r="A724" s="233" t="s">
        <v>1243</v>
      </c>
      <c r="B724" s="233">
        <v>2109</v>
      </c>
      <c r="C724" s="233">
        <f>+'4.CT3A'!A213</f>
        <v>2109</v>
      </c>
      <c r="D724" s="233">
        <f si="15" t="shared"/>
        <v>0</v>
      </c>
      <c r="E724" s="233" t="str">
        <f>+'4.CT3A'!B213</f>
        <v xml:space="preserve">         Бараа үйлчилгээний бусад зардал</v>
      </c>
      <c r="S724" s="233" t="s">
        <v>1243</v>
      </c>
      <c r="T724" s="233">
        <v>2109</v>
      </c>
      <c r="U724" s="233" t="s">
        <v>92</v>
      </c>
    </row>
    <row r="725" spans="1:21">
      <c r="A725" s="233" t="s">
        <v>1243</v>
      </c>
      <c r="B725" s="233">
        <v>210901</v>
      </c>
      <c r="C725" s="233">
        <f>+'4.CT3A'!A214</f>
        <v>210901</v>
      </c>
      <c r="D725" s="233">
        <f si="15" t="shared"/>
        <v>0</v>
      </c>
      <c r="E725" s="233" t="str">
        <f>+'4.CT3A'!B214</f>
        <v xml:space="preserve">               Бараа үйлчилгээний бусад зардал</v>
      </c>
      <c r="S725" s="233" t="s">
        <v>1243</v>
      </c>
      <c r="T725" s="233">
        <v>210901</v>
      </c>
      <c r="U725" s="233" t="s">
        <v>92</v>
      </c>
    </row>
    <row r="726" spans="1:21">
      <c r="A726" s="233" t="s">
        <v>1243</v>
      </c>
      <c r="B726" s="233">
        <v>210902</v>
      </c>
      <c r="C726" s="233">
        <f>+'4.CT3A'!A215</f>
        <v>210902</v>
      </c>
      <c r="D726" s="233">
        <f si="15" t="shared"/>
        <v>0</v>
      </c>
      <c r="E726" s="233" t="str">
        <f>+'4.CT3A'!B215</f>
        <v xml:space="preserve">               Хичээл үйлдвэрлэлийн дадлага хийх </v>
      </c>
      <c r="S726" s="233" t="s">
        <v>1243</v>
      </c>
      <c r="T726" s="233">
        <v>210902</v>
      </c>
      <c r="U726" s="233" t="s">
        <v>92</v>
      </c>
    </row>
    <row r="727" spans="1:21">
      <c r="A727" s="233" t="s">
        <v>1243</v>
      </c>
      <c r="B727" s="233">
        <v>211</v>
      </c>
      <c r="C727" s="233">
        <f>+'4.CT3A'!A216</f>
        <v>211</v>
      </c>
      <c r="D727" s="233">
        <f si="15" t="shared"/>
        <v>0</v>
      </c>
      <c r="E727" s="233" t="str">
        <f>+'4.CT3A'!B216</f>
        <v xml:space="preserve">      ХҮҮ</v>
      </c>
      <c r="S727" s="233" t="s">
        <v>1243</v>
      </c>
      <c r="T727" s="233">
        <v>211</v>
      </c>
      <c r="U727" s="233" t="s">
        <v>92</v>
      </c>
    </row>
    <row r="728" spans="1:21">
      <c r="A728" s="233" t="s">
        <v>1243</v>
      </c>
      <c r="B728" s="233">
        <v>2111</v>
      </c>
      <c r="C728" s="233">
        <f>+'4.CT3A'!A217</f>
        <v>2111</v>
      </c>
      <c r="D728" s="233">
        <f si="15" t="shared"/>
        <v>0</v>
      </c>
      <c r="E728" s="233" t="str">
        <f>+'4.CT3A'!B217</f>
        <v xml:space="preserve">         Гадаад зээлийн үйлчилгээний төлбөр</v>
      </c>
      <c r="S728" s="233" t="s">
        <v>1243</v>
      </c>
      <c r="T728" s="233">
        <v>2111</v>
      </c>
      <c r="U728" s="233" t="s">
        <v>92</v>
      </c>
    </row>
    <row r="729" spans="1:21">
      <c r="A729" s="233" t="s">
        <v>1243</v>
      </c>
      <c r="B729" s="233">
        <v>211101</v>
      </c>
      <c r="C729" s="233">
        <f>+'4.CT3A'!A218</f>
        <v>211101</v>
      </c>
      <c r="D729" s="233">
        <f si="15" t="shared"/>
        <v>0</v>
      </c>
      <c r="E729" s="233" t="str">
        <f>+'4.CT3A'!B218</f>
        <v xml:space="preserve">               Гадаад зээлийн үйлчилгээний төлбөр</v>
      </c>
      <c r="S729" s="233" t="s">
        <v>1243</v>
      </c>
      <c r="T729" s="233">
        <v>211101</v>
      </c>
      <c r="U729" s="233" t="s">
        <v>92</v>
      </c>
    </row>
    <row r="730" spans="1:21">
      <c r="A730" s="233" t="s">
        <v>1243</v>
      </c>
      <c r="B730" s="233">
        <v>2112</v>
      </c>
      <c r="C730" s="233">
        <f>+'4.CT3A'!A219</f>
        <v>2112</v>
      </c>
      <c r="D730" s="233">
        <f si="15" t="shared"/>
        <v>0</v>
      </c>
      <c r="E730" s="233" t="str">
        <f>+'4.CT3A'!B219</f>
        <v xml:space="preserve">         Дотоод зээлийн үйлчилгээний төлбөр</v>
      </c>
      <c r="S730" s="233" t="s">
        <v>1243</v>
      </c>
      <c r="T730" s="233">
        <v>2112</v>
      </c>
      <c r="U730" s="233" t="s">
        <v>92</v>
      </c>
    </row>
    <row r="731" spans="1:21">
      <c r="A731" s="233" t="s">
        <v>1243</v>
      </c>
      <c r="B731" s="233">
        <v>211201</v>
      </c>
      <c r="C731" s="233">
        <f>+'4.CT3A'!A220</f>
        <v>211201</v>
      </c>
      <c r="D731" s="233">
        <f si="15" t="shared"/>
        <v>0</v>
      </c>
      <c r="E731" s="233" t="str">
        <f>+'4.CT3A'!B220</f>
        <v xml:space="preserve">               Дотоод зээлийн үйлчилгээний төлбөр</v>
      </c>
      <c r="S731" s="233" t="s">
        <v>1243</v>
      </c>
      <c r="T731" s="233">
        <v>211201</v>
      </c>
      <c r="U731" s="233" t="s">
        <v>92</v>
      </c>
    </row>
    <row r="732" spans="1:21">
      <c r="A732" s="233" t="s">
        <v>1243</v>
      </c>
      <c r="B732" s="233">
        <v>212</v>
      </c>
      <c r="C732" s="233">
        <f>+'4.CT3A'!A221</f>
        <v>212</v>
      </c>
      <c r="D732" s="233">
        <f si="15" t="shared"/>
        <v>0</v>
      </c>
      <c r="E732" s="233" t="str">
        <f>+'4.CT3A'!B221</f>
        <v xml:space="preserve">      ТАТААС</v>
      </c>
      <c r="S732" s="233" t="s">
        <v>1243</v>
      </c>
      <c r="T732" s="233">
        <v>212</v>
      </c>
      <c r="U732" s="233" t="s">
        <v>92</v>
      </c>
    </row>
    <row r="733" spans="1:21">
      <c r="A733" s="233" t="s">
        <v>1243</v>
      </c>
      <c r="B733" s="233">
        <v>2121</v>
      </c>
      <c r="C733" s="233">
        <f>+'4.CT3A'!A222</f>
        <v>2121</v>
      </c>
      <c r="D733" s="233">
        <f si="15" t="shared"/>
        <v>0</v>
      </c>
      <c r="E733" s="233" t="str">
        <f>+'4.CT3A'!B222</f>
        <v xml:space="preserve">         Төрийн өмчит байгууллагад олгох татаас</v>
      </c>
      <c r="S733" s="233" t="s">
        <v>1243</v>
      </c>
      <c r="T733" s="233">
        <v>2121</v>
      </c>
      <c r="U733" s="233" t="s">
        <v>92</v>
      </c>
    </row>
    <row r="734" spans="1:21">
      <c r="A734" s="233" t="s">
        <v>1243</v>
      </c>
      <c r="B734" s="233">
        <v>212101</v>
      </c>
      <c r="C734" s="233">
        <f>+'4.CT3A'!A223</f>
        <v>212101</v>
      </c>
      <c r="D734" s="233">
        <f si="15" t="shared"/>
        <v>0</v>
      </c>
      <c r="E734" s="233" t="str">
        <f>+'4.CT3A'!B223</f>
        <v xml:space="preserve">               Төрийн өмчит байгууллагад олгох татаас</v>
      </c>
      <c r="S734" s="233" t="s">
        <v>1243</v>
      </c>
      <c r="T734" s="233">
        <v>212101</v>
      </c>
      <c r="U734" s="233" t="s">
        <v>92</v>
      </c>
    </row>
    <row r="735" spans="1:21">
      <c r="A735" s="233" t="s">
        <v>1243</v>
      </c>
      <c r="B735" s="233">
        <v>2122</v>
      </c>
      <c r="C735" s="233">
        <f>+'4.CT3A'!A224</f>
        <v>2122</v>
      </c>
      <c r="D735" s="233">
        <f si="15" t="shared"/>
        <v>0</v>
      </c>
      <c r="E735" s="233" t="str">
        <f>+'4.CT3A'!B224</f>
        <v xml:space="preserve">         Хувийн хэвшлийн байгууллагад олгох татаас</v>
      </c>
      <c r="S735" s="233" t="s">
        <v>1243</v>
      </c>
      <c r="T735" s="233">
        <v>2122</v>
      </c>
      <c r="U735" s="233" t="s">
        <v>92</v>
      </c>
    </row>
    <row r="736" spans="1:21">
      <c r="A736" s="233" t="s">
        <v>1243</v>
      </c>
      <c r="B736" s="233">
        <v>212201</v>
      </c>
      <c r="C736" s="233">
        <f>+'4.CT3A'!A225</f>
        <v>212201</v>
      </c>
      <c r="D736" s="233">
        <f si="15" t="shared"/>
        <v>0</v>
      </c>
      <c r="E736" s="233" t="str">
        <f>+'4.CT3A'!B225</f>
        <v xml:space="preserve">               Хувийн хэвшлийн байгууллагад олгох татаас</v>
      </c>
      <c r="S736" s="233" t="s">
        <v>1243</v>
      </c>
      <c r="T736" s="233">
        <v>212201</v>
      </c>
      <c r="U736" s="233" t="s">
        <v>92</v>
      </c>
    </row>
    <row r="737" spans="1:21">
      <c r="A737" s="233" t="s">
        <v>1243</v>
      </c>
      <c r="B737" s="233">
        <v>213</v>
      </c>
      <c r="C737" s="233">
        <f>+'4.CT3A'!A226</f>
        <v>213</v>
      </c>
      <c r="D737" s="233">
        <f si="15" t="shared"/>
        <v>0</v>
      </c>
      <c r="E737" s="233" t="str">
        <f>+'4.CT3A'!B226</f>
        <v xml:space="preserve">      УРСГАЛ ШИЛЖҮҮЛЭГ</v>
      </c>
      <c r="S737" s="233" t="s">
        <v>1243</v>
      </c>
      <c r="T737" s="233">
        <v>213</v>
      </c>
      <c r="U737" s="233" t="s">
        <v>92</v>
      </c>
    </row>
    <row r="738" spans="1:21">
      <c r="A738" s="233" t="s">
        <v>1243</v>
      </c>
      <c r="B738" s="233">
        <v>2131</v>
      </c>
      <c r="C738" s="233">
        <f>+'4.CT3A'!A227</f>
        <v>2131</v>
      </c>
      <c r="D738" s="233">
        <f si="15" t="shared"/>
        <v>0</v>
      </c>
      <c r="E738" s="233" t="str">
        <f>+'4.CT3A'!B227</f>
        <v xml:space="preserve">         Засгийн газрын урсгал шилжүүлэг</v>
      </c>
      <c r="S738" s="233" t="s">
        <v>1243</v>
      </c>
      <c r="T738" s="233">
        <v>2131</v>
      </c>
      <c r="U738" s="233" t="s">
        <v>92</v>
      </c>
    </row>
    <row r="739" spans="1:21">
      <c r="A739" s="233" t="s">
        <v>1243</v>
      </c>
      <c r="B739" s="233">
        <v>213101</v>
      </c>
      <c r="C739" s="233">
        <f>+'4.CT3A'!A228</f>
        <v>213101</v>
      </c>
      <c r="D739" s="233">
        <f si="15" t="shared"/>
        <v>0</v>
      </c>
      <c r="E739" s="233" t="str">
        <f>+'4.CT3A'!B228</f>
        <v xml:space="preserve">               Засгийн газрын дотоод шилжүүлэг</v>
      </c>
      <c r="S739" s="233" t="s">
        <v>1243</v>
      </c>
      <c r="T739" s="233">
        <v>213101</v>
      </c>
      <c r="U739" s="233" t="s">
        <v>92</v>
      </c>
    </row>
    <row r="740" spans="1:21">
      <c r="A740" s="233" t="s">
        <v>1243</v>
      </c>
      <c r="B740" s="233">
        <v>213102</v>
      </c>
      <c r="C740" s="233">
        <f>+'4.CT3A'!A229</f>
        <v>213102</v>
      </c>
      <c r="D740" s="233">
        <f si="15" t="shared"/>
        <v>0</v>
      </c>
      <c r="E740" s="233" t="str">
        <f>+'4.CT3A'!B229</f>
        <v xml:space="preserve">               Засгийн газрын гадаад шилжүүлэг</v>
      </c>
      <c r="S740" s="233" t="s">
        <v>1243</v>
      </c>
      <c r="T740" s="233">
        <v>213102</v>
      </c>
      <c r="U740" s="233" t="s">
        <v>92</v>
      </c>
    </row>
    <row r="741" spans="1:21">
      <c r="A741" s="233" t="s">
        <v>1243</v>
      </c>
      <c r="B741" s="233">
        <v>2132</v>
      </c>
      <c r="C741" s="233">
        <f>+'4.CT3A'!A230</f>
        <v>2132</v>
      </c>
      <c r="D741" s="233">
        <f si="15" t="shared"/>
        <v>0</v>
      </c>
      <c r="E741" s="233" t="str">
        <f>+'4.CT3A'!B230</f>
        <v xml:space="preserve">         Бусад урсгал шилжүүлэг</v>
      </c>
      <c r="S741" s="233" t="s">
        <v>1243</v>
      </c>
      <c r="T741" s="233">
        <v>2132</v>
      </c>
      <c r="U741" s="233" t="s">
        <v>92</v>
      </c>
    </row>
    <row r="742" spans="1:21">
      <c r="A742" s="233" t="s">
        <v>1243</v>
      </c>
      <c r="B742" s="233">
        <v>213202</v>
      </c>
      <c r="C742" s="233">
        <f>+'4.CT3A'!A231</f>
        <v>213202</v>
      </c>
      <c r="D742" s="233">
        <f si="15" t="shared"/>
        <v>0</v>
      </c>
      <c r="E742" s="233" t="str">
        <f>+'4.CT3A'!B231</f>
        <v xml:space="preserve">               Нийгмийн даатгалын тэтгэвэр, тэтгэмж</v>
      </c>
      <c r="S742" s="233" t="s">
        <v>1243</v>
      </c>
      <c r="T742" s="233">
        <v>213202</v>
      </c>
      <c r="U742" s="233" t="s">
        <v>92</v>
      </c>
    </row>
    <row r="743" spans="1:21">
      <c r="A743" s="233" t="s">
        <v>1243</v>
      </c>
      <c r="B743" s="233">
        <v>213203</v>
      </c>
      <c r="C743" s="233">
        <f>+'4.CT3A'!A232</f>
        <v>213203</v>
      </c>
      <c r="D743" s="233">
        <f si="15" t="shared"/>
        <v>0</v>
      </c>
      <c r="E743" s="233" t="str">
        <f>+'4.CT3A'!B232</f>
        <v xml:space="preserve">               Нийгмийн халамжийн тэтгэвэр, тэтгэмж</v>
      </c>
      <c r="S743" s="233" t="s">
        <v>1243</v>
      </c>
      <c r="T743" s="233">
        <v>213203</v>
      </c>
      <c r="U743" s="233" t="s">
        <v>92</v>
      </c>
    </row>
    <row r="744" spans="1:21">
      <c r="A744" s="233" t="s">
        <v>1243</v>
      </c>
      <c r="B744" s="233">
        <v>213204</v>
      </c>
      <c r="C744" s="233">
        <f>+'4.CT3A'!A233</f>
        <v>213204</v>
      </c>
      <c r="D744" s="233">
        <f si="15" t="shared"/>
        <v>0</v>
      </c>
      <c r="E744" s="233" t="str">
        <f>+'4.CT3A'!B233</f>
        <v xml:space="preserve">               Ажил олгогчоос олгох  бусад тэтгэмж, урамшуулал</v>
      </c>
      <c r="S744" s="233" t="s">
        <v>1243</v>
      </c>
      <c r="T744" s="233">
        <v>213204</v>
      </c>
      <c r="U744" s="233" t="s">
        <v>92</v>
      </c>
    </row>
    <row r="745" spans="1:21">
      <c r="A745" s="233" t="s">
        <v>1243</v>
      </c>
      <c r="B745" s="233">
        <v>213205</v>
      </c>
      <c r="C745" s="233">
        <f>+'4.CT3A'!A234</f>
        <v>213205</v>
      </c>
      <c r="D745" s="233">
        <f si="15" t="shared"/>
        <v>0</v>
      </c>
      <c r="E745" s="233" t="str">
        <f>+'4.CT3A'!B234</f>
        <v xml:space="preserve">               Төрөөс иргэдэд олгох тэтгэмж, урамшуулал</v>
      </c>
      <c r="S745" s="233" t="s">
        <v>1243</v>
      </c>
      <c r="T745" s="233">
        <v>213205</v>
      </c>
      <c r="U745" s="233" t="s">
        <v>92</v>
      </c>
    </row>
    <row r="746" spans="1:21">
      <c r="A746" s="233" t="s">
        <v>1243</v>
      </c>
      <c r="B746" s="233">
        <v>213206</v>
      </c>
      <c r="C746" s="233">
        <f>+'4.CT3A'!A235</f>
        <v>213206</v>
      </c>
      <c r="D746" s="233">
        <f si="15" t="shared"/>
        <v>0</v>
      </c>
      <c r="E746" s="233" t="str">
        <f>+'4.CT3A'!B235</f>
        <v xml:space="preserve">               Ээлжийн амралтаар нутаг явах унааны хөнгөлөлт</v>
      </c>
      <c r="S746" s="233" t="s">
        <v>1243</v>
      </c>
      <c r="T746" s="233">
        <v>213206</v>
      </c>
      <c r="U746" s="233" t="s">
        <v>92</v>
      </c>
    </row>
    <row r="747" spans="1:21">
      <c r="A747" s="233" t="s">
        <v>1243</v>
      </c>
      <c r="B747" s="233">
        <v>213207</v>
      </c>
      <c r="C747" s="233">
        <f>+'4.CT3A'!A236</f>
        <v>213207</v>
      </c>
      <c r="D747" s="233">
        <f si="15" t="shared"/>
        <v>0</v>
      </c>
      <c r="E747" s="233" t="str">
        <f>+'4.CT3A'!B236</f>
        <v xml:space="preserve">               Тэтгэвэрт гарахад олгох нэг удаагийн мөнгөн тэтгэмж</v>
      </c>
      <c r="S747" s="233" t="s">
        <v>1243</v>
      </c>
      <c r="T747" s="233">
        <v>213207</v>
      </c>
      <c r="U747" s="233" t="s">
        <v>92</v>
      </c>
    </row>
    <row r="748" spans="1:21">
      <c r="A748" s="233" t="s">
        <v>1243</v>
      </c>
      <c r="B748" s="233">
        <v>213208</v>
      </c>
      <c r="C748" s="233">
        <f>+'4.CT3A'!A237</f>
        <v>213208</v>
      </c>
      <c r="D748" s="233">
        <f si="15" t="shared"/>
        <v>0</v>
      </c>
      <c r="E748" s="233" t="str">
        <f>+'4.CT3A'!B237</f>
        <v xml:space="preserve">               Хөдөө орон нутагт тогтвор суурьшилтай ажилласан албан хаагчдад төрөөс үзүүлэх дэмжлэг </v>
      </c>
      <c r="S748" s="233" t="s">
        <v>1243</v>
      </c>
      <c r="T748" s="233">
        <v>213208</v>
      </c>
      <c r="U748" s="233" t="s">
        <v>92</v>
      </c>
    </row>
    <row r="749" spans="1:21">
      <c r="A749" s="233" t="s">
        <v>1243</v>
      </c>
      <c r="B749" s="233">
        <v>213209</v>
      </c>
      <c r="C749" s="233">
        <f>+'4.CT3A'!A238</f>
        <v>213209</v>
      </c>
      <c r="D749" s="233">
        <f si="15" t="shared"/>
        <v>0</v>
      </c>
      <c r="E749" s="233" t="str">
        <f>+'4.CT3A'!B238</f>
        <v xml:space="preserve">               Нэг удаагийн тэтгэмж, шагнал урамшуулал </v>
      </c>
      <c r="S749" s="233" t="s">
        <v>1243</v>
      </c>
      <c r="T749" s="233">
        <v>213209</v>
      </c>
      <c r="U749" s="233" t="s">
        <v>92</v>
      </c>
    </row>
    <row r="750" spans="1:21">
      <c r="A750" s="233" t="s">
        <v>1243</v>
      </c>
      <c r="B750" s="233">
        <v>2133</v>
      </c>
      <c r="C750" s="233">
        <f>+'4.CT3A'!A239</f>
        <v>2133</v>
      </c>
      <c r="D750" s="233">
        <f si="15" t="shared"/>
        <v>0</v>
      </c>
      <c r="E750" s="233" t="str">
        <f>+'4.CT3A'!B239</f>
        <v xml:space="preserve">         Улсын төсвөөс олгосон санхүүжилт, шилжүүлэг</v>
      </c>
      <c r="S750" s="233" t="s">
        <v>1243</v>
      </c>
      <c r="T750" s="233">
        <v>2133</v>
      </c>
      <c r="U750" s="233" t="s">
        <v>92</v>
      </c>
    </row>
    <row r="751" spans="1:21">
      <c r="A751" s="233" t="s">
        <v>1243</v>
      </c>
      <c r="B751" s="233">
        <v>213301</v>
      </c>
      <c r="C751" s="233">
        <f>+'4.CT3A'!A240</f>
        <v>213301</v>
      </c>
      <c r="D751" s="233">
        <f si="15" t="shared"/>
        <v>0</v>
      </c>
      <c r="E751" s="233" t="str">
        <f>+'4.CT3A'!B240</f>
        <v xml:space="preserve">               Урсгал үйл ажиллагааны санхүүжилт</v>
      </c>
      <c r="S751" s="233" t="s">
        <v>1243</v>
      </c>
      <c r="T751" s="233">
        <v>213301</v>
      </c>
      <c r="U751" s="233" t="s">
        <v>92</v>
      </c>
    </row>
    <row r="752" spans="1:21">
      <c r="A752" s="233" t="s">
        <v>1243</v>
      </c>
      <c r="B752" s="233">
        <v>213302</v>
      </c>
      <c r="C752" s="233">
        <f>+'4.CT3A'!A241</f>
        <v>213302</v>
      </c>
      <c r="D752" s="233">
        <f si="15" t="shared"/>
        <v>0</v>
      </c>
      <c r="E752" s="233" t="str">
        <f>+'4.CT3A'!B241</f>
        <v xml:space="preserve">               Засгийн газрын, Засаг даргын нөөц хөрөнгө</v>
      </c>
      <c r="S752" s="233" t="s">
        <v>1243</v>
      </c>
      <c r="T752" s="233">
        <v>213302</v>
      </c>
      <c r="U752" s="233" t="s">
        <v>92</v>
      </c>
    </row>
    <row r="753" spans="1:21">
      <c r="A753" s="233" t="s">
        <v>1243</v>
      </c>
      <c r="B753" s="233">
        <v>213303</v>
      </c>
      <c r="C753" s="233">
        <f>+'4.CT3A'!A242</f>
        <v>213303</v>
      </c>
      <c r="D753" s="233">
        <f si="15" t="shared"/>
        <v>0</v>
      </c>
      <c r="E753" s="233" t="str">
        <f>+'4.CT3A'!B242</f>
        <v xml:space="preserve">               Төвлөрүүлэх шилжүүлэг</v>
      </c>
      <c r="S753" s="233" t="s">
        <v>1243</v>
      </c>
      <c r="T753" s="233">
        <v>213303</v>
      </c>
      <c r="U753" s="233" t="s">
        <v>92</v>
      </c>
    </row>
    <row r="754" spans="1:21">
      <c r="A754" s="233" t="s">
        <v>1243</v>
      </c>
      <c r="B754" s="233">
        <v>213304</v>
      </c>
      <c r="C754" s="233">
        <f>+'4.CT3A'!A243</f>
        <v>213304</v>
      </c>
      <c r="D754" s="233">
        <f si="15" t="shared"/>
        <v>0</v>
      </c>
      <c r="E754" s="233" t="str">
        <f>+'4.CT3A'!B243</f>
        <v xml:space="preserve">               Хөрөнгийн</v>
      </c>
      <c r="S754" s="233" t="s">
        <v>1243</v>
      </c>
      <c r="T754" s="233">
        <v>213304</v>
      </c>
      <c r="U754" s="233" t="s">
        <v>92</v>
      </c>
    </row>
    <row r="755" spans="1:21">
      <c r="A755" s="233" t="s">
        <v>1243</v>
      </c>
      <c r="B755" s="233">
        <v>2134</v>
      </c>
      <c r="C755" s="233">
        <f>+'4.CT3A'!A244</f>
        <v>2134</v>
      </c>
      <c r="D755" s="233">
        <f si="15" t="shared"/>
        <v>0</v>
      </c>
      <c r="E755" s="233" t="str">
        <f>+'4.CT3A'!B244</f>
        <v xml:space="preserve">         Орон нутгийн төсвийн ерөнхийлөн захирагчдад олгох татаас, санхүүжилт</v>
      </c>
      <c r="S755" s="233" t="s">
        <v>1243</v>
      </c>
      <c r="T755" s="233">
        <v>2134</v>
      </c>
      <c r="U755" s="233" t="s">
        <v>92</v>
      </c>
    </row>
    <row r="756" spans="1:21">
      <c r="A756" s="233" t="s">
        <v>1243</v>
      </c>
      <c r="B756" s="233">
        <v>213401</v>
      </c>
      <c r="C756" s="233">
        <f>+'4.CT3A'!A245</f>
        <v>213401</v>
      </c>
      <c r="D756" s="233">
        <f si="15" t="shared"/>
        <v>0</v>
      </c>
      <c r="E756" s="233" t="str">
        <f>+'4.CT3A'!B245</f>
        <v xml:space="preserve">               Урсгал үйл ажиллагааны санхүүжилт төсөвт байгууллага</v>
      </c>
      <c r="S756" s="233" t="s">
        <v>1243</v>
      </c>
      <c r="T756" s="233">
        <v>213401</v>
      </c>
      <c r="U756" s="233" t="s">
        <v>92</v>
      </c>
    </row>
    <row r="757" spans="1:21">
      <c r="A757" s="233" t="s">
        <v>1243</v>
      </c>
      <c r="B757" s="233">
        <v>213402</v>
      </c>
      <c r="C757" s="233">
        <f>+'4.CT3A'!A246</f>
        <v>213402</v>
      </c>
      <c r="D757" s="233">
        <f si="15" t="shared"/>
        <v>0</v>
      </c>
      <c r="E757" s="233" t="str">
        <f>+'4.CT3A'!B246</f>
        <v xml:space="preserve">               Урсгал үйл ажиллагааны санхүүжилт сумдад</v>
      </c>
      <c r="S757" s="233" t="s">
        <v>1243</v>
      </c>
      <c r="T757" s="233">
        <v>213402</v>
      </c>
      <c r="U757" s="233" t="s">
        <v>92</v>
      </c>
    </row>
    <row r="758" spans="1:21">
      <c r="A758" s="233" t="s">
        <v>1243</v>
      </c>
      <c r="B758" s="233">
        <v>213403</v>
      </c>
      <c r="C758" s="233">
        <f>+'4.CT3A'!A247</f>
        <v>213403</v>
      </c>
      <c r="D758" s="233">
        <f si="15" t="shared"/>
        <v>0</v>
      </c>
      <c r="E758" s="233" t="str">
        <f>+'4.CT3A'!B247</f>
        <v xml:space="preserve">               Төвлөрүүлэх шилжүүлэг</v>
      </c>
      <c r="S758" s="233" t="s">
        <v>1243</v>
      </c>
      <c r="T758" s="233">
        <v>213403</v>
      </c>
      <c r="U758" s="233" t="s">
        <v>92</v>
      </c>
    </row>
    <row r="759" spans="1:21">
      <c r="A759" s="233" t="s">
        <v>1243</v>
      </c>
      <c r="B759" s="233">
        <v>213404</v>
      </c>
      <c r="C759" s="233">
        <f>+'4.CT3A'!A248</f>
        <v>213404</v>
      </c>
      <c r="D759" s="233">
        <f si="15" t="shared"/>
        <v>0</v>
      </c>
      <c r="E759" s="233" t="str">
        <f>+'4.CT3A'!B248</f>
        <v xml:space="preserve">               Хөрөнгийн</v>
      </c>
      <c r="S759" s="233" t="s">
        <v>1243</v>
      </c>
      <c r="T759" s="233">
        <v>213404</v>
      </c>
      <c r="U759" s="233" t="s">
        <v>92</v>
      </c>
    </row>
    <row r="760" spans="1:21">
      <c r="A760" s="233" t="s">
        <v>1243</v>
      </c>
      <c r="B760" s="233">
        <v>2135</v>
      </c>
      <c r="C760" s="233">
        <f>+'4.CT3A'!A249</f>
        <v>2135</v>
      </c>
      <c r="D760" s="233">
        <f si="15" t="shared"/>
        <v>0</v>
      </c>
      <c r="E760" s="233" t="str">
        <f>+'4.CT3A'!B249</f>
        <v xml:space="preserve">         Төсвийн захирагчдаас олгосон санхүүжилт, шилжүүлэг</v>
      </c>
      <c r="S760" s="233" t="s">
        <v>1243</v>
      </c>
      <c r="T760" s="233">
        <v>2135</v>
      </c>
      <c r="U760" s="233" t="s">
        <v>92</v>
      </c>
    </row>
    <row r="761" spans="1:21">
      <c r="A761" s="233" t="s">
        <v>1243</v>
      </c>
      <c r="B761" s="233">
        <v>213501</v>
      </c>
      <c r="C761" s="233">
        <f>+'4.CT3A'!A250</f>
        <v>213501</v>
      </c>
      <c r="D761" s="233">
        <f si="15" t="shared"/>
        <v>0</v>
      </c>
      <c r="E761" s="233" t="str">
        <f>+'4.CT3A'!B250</f>
        <v xml:space="preserve">               Урсгал үйл ажиллагааны санхүүжилт</v>
      </c>
      <c r="S761" s="233" t="s">
        <v>1243</v>
      </c>
      <c r="T761" s="233">
        <v>213501</v>
      </c>
      <c r="U761" s="233" t="s">
        <v>92</v>
      </c>
    </row>
    <row r="762" spans="1:21">
      <c r="A762" s="233" t="s">
        <v>1243</v>
      </c>
      <c r="B762" s="233">
        <v>213502</v>
      </c>
      <c r="C762" s="233">
        <f>+'4.CT3A'!A251</f>
        <v>213502</v>
      </c>
      <c r="D762" s="233">
        <f si="15" t="shared"/>
        <v>0</v>
      </c>
      <c r="E762" s="233" t="str">
        <f>+'4.CT3A'!B251</f>
        <v xml:space="preserve">               Засгийн газрын, Засаг даргын нөөц хөрөнгө</v>
      </c>
      <c r="S762" s="233" t="s">
        <v>1243</v>
      </c>
      <c r="T762" s="233">
        <v>213502</v>
      </c>
      <c r="U762" s="233" t="s">
        <v>92</v>
      </c>
    </row>
    <row r="763" spans="1:21">
      <c r="A763" s="233" t="s">
        <v>1243</v>
      </c>
      <c r="B763" s="233">
        <v>213503</v>
      </c>
      <c r="C763" s="233">
        <f>+'4.CT3A'!A252</f>
        <v>213503</v>
      </c>
      <c r="D763" s="233">
        <f si="15" t="shared"/>
        <v>0</v>
      </c>
      <c r="E763" s="233" t="str">
        <f>+'4.CT3A'!B252</f>
        <v xml:space="preserve">               Төвлөрүүлэх шилжүүлэг</v>
      </c>
      <c r="S763" s="233" t="s">
        <v>1243</v>
      </c>
      <c r="T763" s="233">
        <v>213503</v>
      </c>
      <c r="U763" s="233" t="s">
        <v>92</v>
      </c>
    </row>
    <row r="764" spans="1:21">
      <c r="A764" s="233" t="s">
        <v>1243</v>
      </c>
      <c r="B764" s="233">
        <v>213504</v>
      </c>
      <c r="C764" s="233">
        <f>+'4.CT3A'!A253</f>
        <v>213504</v>
      </c>
      <c r="D764" s="233">
        <f si="15" t="shared"/>
        <v>0</v>
      </c>
      <c r="E764" s="233" t="str">
        <f>+'4.CT3A'!B253</f>
        <v xml:space="preserve">               Хөрөнгийн</v>
      </c>
      <c r="S764" s="233" t="s">
        <v>1243</v>
      </c>
      <c r="T764" s="233">
        <v>213504</v>
      </c>
      <c r="U764" s="233" t="s">
        <v>92</v>
      </c>
    </row>
    <row r="765" spans="1:21">
      <c r="A765" s="233" t="s">
        <v>1243</v>
      </c>
      <c r="B765" s="233">
        <v>213505</v>
      </c>
      <c r="C765" s="233">
        <f>+'4.CT3A'!A254</f>
        <v>213505</v>
      </c>
      <c r="D765" s="233">
        <f si="15" t="shared"/>
        <v>0</v>
      </c>
      <c r="E765" s="233" t="str">
        <f>+'4.CT3A'!B254</f>
        <v xml:space="preserve">               Төсвийн ерөнхийлөн захирагч хооронд хийсэн санхүүжилт</v>
      </c>
      <c r="S765" s="233" t="s">
        <v>1243</v>
      </c>
      <c r="T765" s="233">
        <v>213505</v>
      </c>
      <c r="U765" s="233" t="s">
        <v>92</v>
      </c>
    </row>
    <row r="766" spans="1:21">
      <c r="A766" s="233" t="s">
        <v>1243</v>
      </c>
      <c r="B766" s="233">
        <v>3</v>
      </c>
      <c r="C766" s="233">
        <f>+'4.CT3A'!A255</f>
        <v>3</v>
      </c>
      <c r="D766" s="233">
        <f si="15" t="shared"/>
        <v>0</v>
      </c>
      <c r="E766" s="233" t="str">
        <f>+'4.CT3A'!B255</f>
        <v>YЙЛ АЖИЛЛАГААНЫ ЦЭВЭР МӨНГӨН ГYЙЛГЭЭ (3)=(1)-(2)</v>
      </c>
      <c r="S766" s="233" t="s">
        <v>1243</v>
      </c>
      <c r="T766" s="233">
        <v>3</v>
      </c>
      <c r="U766" s="233" t="s">
        <v>1352</v>
      </c>
    </row>
    <row r="767" spans="1:21">
      <c r="A767" s="233" t="s">
        <v>1243</v>
      </c>
      <c r="B767" s="233">
        <f>'4.CT3A'!A256</f>
        <v>0</v>
      </c>
      <c r="C767" s="233">
        <f>+'4.CT3A'!A256</f>
        <v>0</v>
      </c>
      <c r="D767" s="233">
        <f si="15" t="shared"/>
        <v>0</v>
      </c>
      <c r="E767" s="233" t="str">
        <f>+'4.CT3A'!B256</f>
        <v>ХӨРӨНГӨ ОРУУЛАЛТЫН ҮЙЛ АЖИЛЛАГААНЫ МӨНГӨН ГYЙЛГЭЭ</v>
      </c>
      <c r="S767" s="233" t="s">
        <v>1243</v>
      </c>
      <c r="T767" s="233">
        <f>'4.CT3A'!S256</f>
        <v>0</v>
      </c>
      <c r="U767" s="233" t="s">
        <v>634</v>
      </c>
    </row>
    <row r="768" spans="1:21">
      <c r="A768" s="233" t="s">
        <v>1243</v>
      </c>
      <c r="B768" s="233">
        <v>4</v>
      </c>
      <c r="C768" s="233">
        <f>+'4.CT3A'!A257</f>
        <v>4</v>
      </c>
      <c r="D768" s="233">
        <f si="15" t="shared"/>
        <v>0</v>
      </c>
      <c r="E768" s="233" t="str">
        <f>+'4.CT3A'!B257</f>
        <v>ХӨРӨНГӨ ОРУУЛАЛТЫН МӨНГӨН ОРЛОГЫН ДYН (4)</v>
      </c>
      <c r="S768" s="233" t="s">
        <v>1243</v>
      </c>
      <c r="T768" s="233">
        <v>4</v>
      </c>
      <c r="U768" s="233" t="s">
        <v>1086</v>
      </c>
    </row>
    <row r="769" spans="1:21">
      <c r="A769" s="233" t="s">
        <v>1243</v>
      </c>
      <c r="B769" s="233">
        <v>140001</v>
      </c>
      <c r="C769" s="233">
        <f>+'4.CT3A'!A258</f>
        <v>140001</v>
      </c>
      <c r="D769" s="233">
        <f si="15" t="shared"/>
        <v>0</v>
      </c>
      <c r="E769" s="233" t="str">
        <f>+'4.CT3A'!B258</f>
        <v xml:space="preserve">               Үндсэн хөрөнгө борлуулсны орлого</v>
      </c>
      <c r="S769" s="233" t="s">
        <v>1243</v>
      </c>
      <c r="T769" s="233">
        <v>140001</v>
      </c>
      <c r="U769" s="233" t="s">
        <v>32</v>
      </c>
    </row>
    <row r="770" spans="1:21">
      <c r="A770" s="233" t="s">
        <v>1243</v>
      </c>
      <c r="B770" s="233">
        <v>140002</v>
      </c>
      <c r="C770" s="233">
        <f>+'4.CT3A'!A259</f>
        <v>140002</v>
      </c>
      <c r="D770" s="233">
        <f si="15" t="shared"/>
        <v>0</v>
      </c>
      <c r="E770" s="233" t="str">
        <f>+'4.CT3A'!B259</f>
        <v xml:space="preserve">               Улсын төсвөөс олгосон зээл</v>
      </c>
      <c r="S770" s="233" t="s">
        <v>1243</v>
      </c>
      <c r="T770" s="233">
        <v>140002</v>
      </c>
      <c r="U770" s="233" t="s">
        <v>32</v>
      </c>
    </row>
    <row r="771" spans="1:21">
      <c r="A771" s="233" t="s">
        <v>1243</v>
      </c>
      <c r="B771" s="233">
        <v>140003</v>
      </c>
      <c r="C771" s="233">
        <f>+'4.CT3A'!A260</f>
        <v>140003</v>
      </c>
      <c r="D771" s="233">
        <f ref="D771:D819" si="16" t="shared">IF(B771=VALUE(C771),0,1)</f>
        <v>0</v>
      </c>
      <c r="E771" s="233" t="str">
        <f>+'4.CT3A'!B260</f>
        <v xml:space="preserve">               Бусдад олгосон зээл болон урьдчилгааны эргэн төлөлт</v>
      </c>
      <c r="S771" s="233" t="s">
        <v>1243</v>
      </c>
      <c r="T771" s="233">
        <v>140003</v>
      </c>
      <c r="U771" s="233" t="s">
        <v>32</v>
      </c>
    </row>
    <row r="772" spans="1:21">
      <c r="A772" s="233" t="s">
        <v>1243</v>
      </c>
      <c r="B772" s="233">
        <v>140004</v>
      </c>
      <c r="C772" s="233">
        <f>+'4.CT3A'!A261</f>
        <v>140004</v>
      </c>
      <c r="D772" s="233">
        <f si="16" t="shared"/>
        <v>0</v>
      </c>
      <c r="E772" s="233" t="str">
        <f>+'4.CT3A'!B261</f>
        <v xml:space="preserve">               Хөрөнгө оруулалтын олз</v>
      </c>
      <c r="S772" s="233" t="s">
        <v>1243</v>
      </c>
      <c r="T772" s="233">
        <v>140004</v>
      </c>
      <c r="U772" s="233" t="s">
        <v>32</v>
      </c>
    </row>
    <row r="773" spans="1:21">
      <c r="A773" s="233" t="s">
        <v>1243</v>
      </c>
      <c r="B773" s="233">
        <v>140005</v>
      </c>
      <c r="C773" s="233">
        <f>+'4.CT3A'!A262</f>
        <v>140005</v>
      </c>
      <c r="D773" s="233">
        <f si="16" t="shared"/>
        <v>0</v>
      </c>
      <c r="E773" s="233" t="str">
        <f>+'4.CT3A'!B262</f>
        <v xml:space="preserve">               Биет бус хөрөнгө борлуулсны орлого</v>
      </c>
      <c r="S773" s="233" t="s">
        <v>1243</v>
      </c>
      <c r="T773" s="233">
        <v>140005</v>
      </c>
      <c r="U773" s="233" t="s">
        <v>32</v>
      </c>
    </row>
    <row r="774" spans="1:21">
      <c r="A774" s="233" t="s">
        <v>1243</v>
      </c>
      <c r="B774" s="233">
        <v>140006</v>
      </c>
      <c r="C774" s="233">
        <f>+'4.CT3A'!A263</f>
        <v>140006</v>
      </c>
      <c r="D774" s="233">
        <f si="16" t="shared"/>
        <v>0</v>
      </c>
      <c r="E774" s="233" t="str">
        <f>+'4.CT3A'!B263</f>
        <v xml:space="preserve">               Бусад урт хугацаат хөрөнгө борлуулсны орлого</v>
      </c>
      <c r="S774" s="233" t="s">
        <v>1243</v>
      </c>
      <c r="T774" s="233">
        <v>140006</v>
      </c>
      <c r="U774" s="233" t="s">
        <v>32</v>
      </c>
    </row>
    <row r="775" spans="1:21">
      <c r="A775" s="233" t="s">
        <v>1243</v>
      </c>
      <c r="B775" s="233">
        <v>140007</v>
      </c>
      <c r="C775" s="233">
        <f>+'4.CT3A'!A264</f>
        <v>140007</v>
      </c>
      <c r="D775" s="233">
        <f si="16" t="shared"/>
        <v>0</v>
      </c>
      <c r="E775" s="233" t="str">
        <f>+'4.CT3A'!B264</f>
        <v xml:space="preserve">               Хүлээн авсан хүүний орлого</v>
      </c>
      <c r="S775" s="233" t="s">
        <v>1243</v>
      </c>
      <c r="T775" s="233">
        <v>140007</v>
      </c>
      <c r="U775" s="233" t="s">
        <v>32</v>
      </c>
    </row>
    <row r="776" spans="1:21">
      <c r="A776" s="233" t="s">
        <v>1243</v>
      </c>
      <c r="B776" s="233">
        <v>140008</v>
      </c>
      <c r="C776" s="233">
        <f>+'4.CT3A'!A265</f>
        <v>140008</v>
      </c>
      <c r="D776" s="233">
        <f si="16" t="shared"/>
        <v>0</v>
      </c>
      <c r="E776" s="233" t="str">
        <f>+'4.CT3A'!B265</f>
        <v xml:space="preserve">               Хүлээн авсан ногдол ашиг</v>
      </c>
      <c r="S776" s="233" t="s">
        <v>1243</v>
      </c>
      <c r="T776" s="233">
        <v>140008</v>
      </c>
      <c r="U776" s="233" t="s">
        <v>32</v>
      </c>
    </row>
    <row r="777" spans="1:21">
      <c r="A777" s="233" t="s">
        <v>1243</v>
      </c>
      <c r="B777" s="233">
        <v>5</v>
      </c>
      <c r="C777" s="233">
        <f>+'4.CT3A'!A266</f>
        <v>5</v>
      </c>
      <c r="D777" s="233">
        <f si="16" t="shared"/>
        <v>0</v>
      </c>
      <c r="E777" s="233" t="str">
        <f>+'4.CT3A'!B266</f>
        <v>ХӨРӨНГӨ ОРУУЛАЛТЫН МӨНГӨН ЗАРДЛЫН ДYН (5)</v>
      </c>
      <c r="S777" s="233" t="s">
        <v>1243</v>
      </c>
      <c r="T777" s="233">
        <v>5</v>
      </c>
      <c r="U777" s="233" t="s">
        <v>1353</v>
      </c>
    </row>
    <row r="778" spans="1:21">
      <c r="A778" s="233" t="s">
        <v>1243</v>
      </c>
      <c r="B778" s="233">
        <v>22</v>
      </c>
      <c r="C778" s="233">
        <f>+'4.CT3A'!A267</f>
        <v>22</v>
      </c>
      <c r="D778" s="233">
        <f si="16" t="shared"/>
        <v>0</v>
      </c>
      <c r="E778" s="233" t="str">
        <f>+'4.CT3A'!B267</f>
        <v xml:space="preserve">   ХӨРӨНГИЙН ЗАРДАЛ</v>
      </c>
      <c r="S778" s="233" t="s">
        <v>1243</v>
      </c>
      <c r="T778" s="233">
        <v>22</v>
      </c>
      <c r="U778" s="233" t="s">
        <v>92</v>
      </c>
    </row>
    <row r="779" spans="1:21">
      <c r="A779" s="233" t="s">
        <v>1243</v>
      </c>
      <c r="B779" s="233">
        <v>2200</v>
      </c>
      <c r="C779" s="233">
        <f>+'4.CT3A'!A268</f>
        <v>2200</v>
      </c>
      <c r="D779" s="233">
        <f si="16" t="shared"/>
        <v>0</v>
      </c>
      <c r="E779" s="233" t="str">
        <f>+'4.CT3A'!B268</f>
        <v xml:space="preserve">      Дотоод эх үүсвэрээр</v>
      </c>
      <c r="S779" s="233" t="s">
        <v>1243</v>
      </c>
      <c r="T779" s="233">
        <v>2200</v>
      </c>
      <c r="U779" s="233" t="s">
        <v>92</v>
      </c>
    </row>
    <row r="780" spans="1:21">
      <c r="A780" s="233" t="s">
        <v>1243</v>
      </c>
      <c r="B780" s="233">
        <v>220001</v>
      </c>
      <c r="C780" s="233">
        <f>+'4.CT3A'!A269</f>
        <v>220001</v>
      </c>
      <c r="D780" s="233">
        <f si="16" t="shared"/>
        <v>0</v>
      </c>
      <c r="E780" s="233" t="str">
        <f>+'4.CT3A'!B269</f>
        <v xml:space="preserve">         Барилга байгууламж</v>
      </c>
      <c r="S780" s="233" t="s">
        <v>1243</v>
      </c>
      <c r="T780" s="233">
        <v>220001</v>
      </c>
      <c r="U780" s="233" t="s">
        <v>92</v>
      </c>
    </row>
    <row r="781" spans="1:21">
      <c r="A781" s="233" t="s">
        <v>1243</v>
      </c>
      <c r="B781" s="233">
        <v>221001</v>
      </c>
      <c r="C781" s="233">
        <f>+'4.CT3A'!A270</f>
        <v>221001</v>
      </c>
      <c r="D781" s="233">
        <f si="16" t="shared"/>
        <v>0</v>
      </c>
      <c r="E781" s="233" t="str">
        <f>+'4.CT3A'!B270</f>
        <v xml:space="preserve">         Их засвар</v>
      </c>
      <c r="S781" s="233" t="s">
        <v>1243</v>
      </c>
      <c r="T781" s="233">
        <v>221001</v>
      </c>
      <c r="U781" s="233" t="s">
        <v>92</v>
      </c>
    </row>
    <row r="782" spans="1:21">
      <c r="A782" s="233" t="s">
        <v>1243</v>
      </c>
      <c r="B782" s="233">
        <v>222001</v>
      </c>
      <c r="C782" s="233">
        <f>+'4.CT3A'!A271</f>
        <v>222001</v>
      </c>
      <c r="D782" s="233">
        <f si="16" t="shared"/>
        <v>0</v>
      </c>
      <c r="E782" s="233" t="str">
        <f>+'4.CT3A'!B271</f>
        <v xml:space="preserve">         Тоног төхөөрөмж</v>
      </c>
      <c r="S782" s="233" t="s">
        <v>1243</v>
      </c>
      <c r="T782" s="233">
        <v>222001</v>
      </c>
      <c r="U782" s="233" t="s">
        <v>92</v>
      </c>
    </row>
    <row r="783" spans="1:21">
      <c r="A783" s="233" t="s">
        <v>1243</v>
      </c>
      <c r="B783" s="233">
        <v>223001</v>
      </c>
      <c r="C783" s="233">
        <f>+'4.CT3A'!A272</f>
        <v>223001</v>
      </c>
      <c r="D783" s="233">
        <f si="16" t="shared"/>
        <v>0</v>
      </c>
      <c r="E783" s="233" t="str">
        <f>+'4.CT3A'!B272</f>
        <v xml:space="preserve">         Бусад хөрөнгө</v>
      </c>
      <c r="S783" s="233" t="s">
        <v>1243</v>
      </c>
      <c r="T783" s="233">
        <v>223001</v>
      </c>
      <c r="U783" s="233" t="s">
        <v>92</v>
      </c>
    </row>
    <row r="784" spans="1:21">
      <c r="A784" s="233" t="s">
        <v>1243</v>
      </c>
      <c r="B784" s="233">
        <v>224001</v>
      </c>
      <c r="C784" s="233">
        <f>+'4.CT3A'!A273</f>
        <v>224001</v>
      </c>
      <c r="D784" s="233">
        <f si="16" t="shared"/>
        <v>0</v>
      </c>
      <c r="E784" s="233" t="str">
        <f>+'4.CT3A'!B273</f>
        <v xml:space="preserve">         Стратегийн нөөц хөрөнгө</v>
      </c>
      <c r="S784" s="233" t="s">
        <v>1243</v>
      </c>
      <c r="T784" s="233">
        <v>224001</v>
      </c>
      <c r="U784" s="233" t="s">
        <v>92</v>
      </c>
    </row>
    <row r="785" spans="1:21">
      <c r="A785" s="233" t="s">
        <v>1243</v>
      </c>
      <c r="B785" s="233">
        <v>225101</v>
      </c>
      <c r="C785" s="233">
        <f>+'4.CT3A'!A274</f>
        <v>225101</v>
      </c>
      <c r="D785" s="233">
        <f si="16" t="shared"/>
        <v>0</v>
      </c>
      <c r="E785" s="233" t="str">
        <f>+'4.CT3A'!B274</f>
        <v xml:space="preserve">         Үндсэн хөрөнгө олж эзэмшихэд төлсөн   /ТӨҮГ/</v>
      </c>
      <c r="S785" s="233" t="s">
        <v>1243</v>
      </c>
      <c r="T785" s="233">
        <v>225101</v>
      </c>
      <c r="U785" s="233" t="s">
        <v>92</v>
      </c>
    </row>
    <row r="786" spans="1:21">
      <c r="A786" s="233" t="s">
        <v>1243</v>
      </c>
      <c r="B786" s="233">
        <v>225102</v>
      </c>
      <c r="C786" s="233">
        <f>+'4.CT3A'!A275</f>
        <v>225102</v>
      </c>
      <c r="D786" s="233">
        <f si="16" t="shared"/>
        <v>0</v>
      </c>
      <c r="E786" s="233" t="str">
        <f>+'4.CT3A'!B275</f>
        <v xml:space="preserve">          Биет бус хөрөнгө олж эзэмшихэд төлсөн  /ТӨҮГ/</v>
      </c>
      <c r="S786" s="233" t="s">
        <v>1243</v>
      </c>
      <c r="T786" s="233">
        <v>225102</v>
      </c>
      <c r="U786" s="233" t="s">
        <v>92</v>
      </c>
    </row>
    <row r="787" spans="1:21">
      <c r="A787" s="233" t="s">
        <v>1243</v>
      </c>
      <c r="B787" s="233">
        <v>225103</v>
      </c>
      <c r="C787" s="233">
        <f>+'4.CT3A'!A276</f>
        <v>225103</v>
      </c>
      <c r="D787" s="233">
        <f si="16" t="shared"/>
        <v>0</v>
      </c>
      <c r="E787" s="233" t="str">
        <f>+'4.CT3A'!B276</f>
        <v xml:space="preserve">          Хөрөнгө оруулалт олж эзэмшихэд төлсөн  /ТӨҮГ/</v>
      </c>
      <c r="S787" s="233" t="s">
        <v>1243</v>
      </c>
      <c r="T787" s="233">
        <v>225103</v>
      </c>
      <c r="U787" s="233" t="s">
        <v>92</v>
      </c>
    </row>
    <row r="788" spans="1:21">
      <c r="A788" s="233" t="s">
        <v>1243</v>
      </c>
      <c r="B788" s="233">
        <v>225104</v>
      </c>
      <c r="C788" s="233">
        <f>+'4.CT3A'!A277</f>
        <v>225104</v>
      </c>
      <c r="D788" s="233">
        <f si="16" t="shared"/>
        <v>0</v>
      </c>
      <c r="E788" s="233" t="str">
        <f>+'4.CT3A'!B277</f>
        <v xml:space="preserve">          Бусад урт хугацаат хөрөнгө олж эзэмшихэд төлсөн  /ТӨҮГ/</v>
      </c>
      <c r="S788" s="233" t="s">
        <v>1243</v>
      </c>
      <c r="T788" s="233">
        <v>225104</v>
      </c>
      <c r="U788" s="233" t="s">
        <v>92</v>
      </c>
    </row>
    <row r="789" spans="1:21">
      <c r="A789" s="233" t="s">
        <v>1243</v>
      </c>
      <c r="B789" s="233">
        <v>225105</v>
      </c>
      <c r="C789" s="233">
        <f>+'4.CT3A'!A278</f>
        <v>225105</v>
      </c>
      <c r="D789" s="233">
        <f si="16" t="shared"/>
        <v>0</v>
      </c>
      <c r="E789" s="233" t="str">
        <f>+'4.CT3A'!B278</f>
        <v xml:space="preserve">          Бусдад олгосон зээл болон урьдчилгаа   /ТӨҮГ/</v>
      </c>
      <c r="S789" s="233" t="s">
        <v>1243</v>
      </c>
      <c r="T789" s="233">
        <v>225105</v>
      </c>
      <c r="U789" s="233" t="s">
        <v>92</v>
      </c>
    </row>
    <row r="790" spans="1:21">
      <c r="A790" s="233" t="s">
        <v>1243</v>
      </c>
      <c r="B790" s="233">
        <v>225106</v>
      </c>
      <c r="C790" s="233">
        <f>+'4.CT3A'!A279</f>
        <v>225106</v>
      </c>
      <c r="D790" s="233">
        <f si="16" t="shared"/>
        <v>0</v>
      </c>
      <c r="E790" s="233" t="str">
        <f>+'4.CT3A'!B279</f>
        <v xml:space="preserve">         Биет ба биет бус хөрөнгө худалдан авсан зардал</v>
      </c>
      <c r="S790" s="233" t="s">
        <v>1243</v>
      </c>
      <c r="T790" s="233">
        <v>225106</v>
      </c>
      <c r="U790" s="233" t="s">
        <v>92</v>
      </c>
    </row>
    <row r="791" spans="1:21">
      <c r="A791" s="233" t="s">
        <v>1243</v>
      </c>
      <c r="B791" s="233">
        <v>2260</v>
      </c>
      <c r="C791" s="233">
        <f>+'4.CT3A'!A280</f>
        <v>2260</v>
      </c>
      <c r="D791" s="233">
        <f si="16" t="shared"/>
        <v>0</v>
      </c>
      <c r="E791" s="233" t="str">
        <f>+'4.CT3A'!B280</f>
        <v xml:space="preserve">     Гадаад эх үүсвэрээр</v>
      </c>
      <c r="S791" s="233" t="s">
        <v>1243</v>
      </c>
      <c r="T791" s="233">
        <v>2260</v>
      </c>
      <c r="U791" s="233" t="s">
        <v>92</v>
      </c>
    </row>
    <row r="792" spans="1:21">
      <c r="A792" s="233" t="s">
        <v>1243</v>
      </c>
      <c r="B792" s="233">
        <v>226001</v>
      </c>
      <c r="C792" s="233">
        <f>+'4.CT3A'!A281</f>
        <v>226001</v>
      </c>
      <c r="D792" s="233">
        <f si="16" t="shared"/>
        <v>0</v>
      </c>
      <c r="E792" s="233" t="str">
        <f>+'4.CT3A'!B281</f>
        <v xml:space="preserve">          Гадаад эх үүсвэрээр</v>
      </c>
      <c r="S792" s="233" t="s">
        <v>1243</v>
      </c>
      <c r="T792" s="233">
        <v>226001</v>
      </c>
      <c r="U792" s="233" t="s">
        <v>92</v>
      </c>
    </row>
    <row r="793" spans="1:21">
      <c r="A793" s="233" t="s">
        <v>1243</v>
      </c>
      <c r="B793" s="233">
        <v>6</v>
      </c>
      <c r="C793" s="233">
        <f>+'4.CT3A'!A282</f>
        <v>6</v>
      </c>
      <c r="D793" s="233">
        <f si="16" t="shared"/>
        <v>0</v>
      </c>
      <c r="E793" s="233" t="str">
        <f>+'4.CT3A'!B282</f>
        <v>ХӨРӨНГӨ ОРУУЛАЛТЫН ҮЙЛ АЖИЛЛАГААНЫ ЦЭВЭР МӨНГӨН ГYЙЛГЭЭ (6)=(4)-(5)</v>
      </c>
      <c r="S793" s="233" t="s">
        <v>1243</v>
      </c>
      <c r="T793" s="233">
        <v>6</v>
      </c>
      <c r="U793" s="233" t="s">
        <v>1354</v>
      </c>
    </row>
    <row r="794" spans="1:21">
      <c r="A794" s="233" t="s">
        <v>1243</v>
      </c>
      <c r="B794" s="233">
        <f>+'4.CT3A'!A283</f>
        <v>0</v>
      </c>
      <c r="C794" s="233">
        <f>+'4.CT3A'!A283</f>
        <v>0</v>
      </c>
      <c r="D794" s="233">
        <f si="16" t="shared"/>
        <v>0</v>
      </c>
      <c r="E794" s="233" t="str">
        <f>+'4.CT3A'!B283</f>
        <v>САНХYYГИЙН YЙЛ АЖИЛЛАГААНЫ МӨНГӨН ГYЙЛГЭЭ</v>
      </c>
      <c r="S794" s="233" t="s">
        <v>1243</v>
      </c>
      <c r="T794" s="233">
        <f>+'4.CT3A'!S283</f>
        <v>0</v>
      </c>
      <c r="U794" s="233" t="s">
        <v>1052</v>
      </c>
    </row>
    <row r="795" spans="1:21">
      <c r="A795" s="233" t="s">
        <v>1243</v>
      </c>
      <c r="B795" s="233">
        <v>14</v>
      </c>
      <c r="C795" s="233">
        <f>+'4.CT3A'!A284</f>
        <v>14</v>
      </c>
      <c r="D795" s="233">
        <f si="16" t="shared"/>
        <v>0</v>
      </c>
      <c r="E795" s="233" t="str">
        <f>+'4.CT3A'!B284</f>
        <v xml:space="preserve">    Бусад эх үүсвэр</v>
      </c>
      <c r="S795" s="233" t="s">
        <v>1243</v>
      </c>
      <c r="T795" s="233">
        <v>14</v>
      </c>
      <c r="U795" s="233" t="s">
        <v>32</v>
      </c>
    </row>
    <row r="796" spans="1:21">
      <c r="A796" s="233" t="s">
        <v>1243</v>
      </c>
      <c r="B796" s="233">
        <v>145004</v>
      </c>
      <c r="C796" s="233">
        <f>+'4.CT3A'!A285</f>
        <v>145004</v>
      </c>
      <c r="D796" s="233">
        <f si="16" t="shared"/>
        <v>0</v>
      </c>
      <c r="E796" s="233" t="str">
        <f>+'4.CT3A'!B285</f>
        <v xml:space="preserve">      Дотоод эх үүсвэрээс олгосон зээлээс эргэж төлөгдөх</v>
      </c>
      <c r="S796" s="233" t="s">
        <v>1243</v>
      </c>
      <c r="T796" s="233">
        <v>145004</v>
      </c>
      <c r="U796" s="233" t="s">
        <v>32</v>
      </c>
    </row>
    <row r="797" spans="1:21">
      <c r="A797" s="233" t="s">
        <v>1243</v>
      </c>
      <c r="B797" s="233">
        <v>145005</v>
      </c>
      <c r="C797" s="233">
        <f>+'4.CT3A'!A286</f>
        <v>145005</v>
      </c>
      <c r="D797" s="233">
        <f si="16" t="shared"/>
        <v>0</v>
      </c>
      <c r="E797" s="233" t="str">
        <f>+'4.CT3A'!B286</f>
        <v xml:space="preserve">      Дамжуулан зээлдүүлэх зээлээс эргэж төлөгдөх</v>
      </c>
      <c r="S797" s="233" t="s">
        <v>1243</v>
      </c>
      <c r="T797" s="233">
        <v>145005</v>
      </c>
      <c r="U797" s="233" t="s">
        <v>32</v>
      </c>
    </row>
    <row r="798" spans="1:21">
      <c r="A798" s="233" t="s">
        <v>1243</v>
      </c>
      <c r="B798" s="233">
        <v>145006</v>
      </c>
      <c r="C798" s="233">
        <f>+'4.CT3A'!A287</f>
        <v>145006</v>
      </c>
      <c r="D798" s="233">
        <f si="16" t="shared"/>
        <v>0</v>
      </c>
      <c r="E798" s="233" t="str">
        <f>+'4.CT3A'!B287</f>
        <v xml:space="preserve">      Гадаадын санхүүгийн зах зээлээс санхүүжих</v>
      </c>
      <c r="S798" s="233" t="s">
        <v>1243</v>
      </c>
      <c r="T798" s="233">
        <v>145006</v>
      </c>
      <c r="U798" s="233" t="s">
        <v>32</v>
      </c>
    </row>
    <row r="799" spans="1:21">
      <c r="A799" s="233" t="s">
        <v>1243</v>
      </c>
      <c r="B799" s="233">
        <v>145007</v>
      </c>
      <c r="C799" s="233">
        <f>+'4.CT3A'!A288</f>
        <v>145007</v>
      </c>
      <c r="D799" s="233">
        <f si="16" t="shared"/>
        <v>0</v>
      </c>
      <c r="E799" s="233" t="str">
        <f>+'4.CT3A'!B288</f>
        <v xml:space="preserve">      Зээл авсан, өрийн үнэт цаас гаргаснаас хүлээн авсан</v>
      </c>
      <c r="S799" s="233" t="s">
        <v>1243</v>
      </c>
      <c r="T799" s="233">
        <v>145007</v>
      </c>
      <c r="U799" s="233" t="s">
        <v>32</v>
      </c>
    </row>
    <row r="800" spans="1:21">
      <c r="A800" s="233" t="s">
        <v>1243</v>
      </c>
      <c r="B800" s="233">
        <v>145008</v>
      </c>
      <c r="C800" s="233">
        <f>+'4.CT3A'!A289</f>
        <v>145008</v>
      </c>
      <c r="D800" s="233">
        <f si="16" t="shared"/>
        <v>0</v>
      </c>
      <c r="E800" s="233" t="str">
        <f>+'4.CT3A'!B289</f>
        <v xml:space="preserve">      Хувьцаа болон өмчийн бусад үнэт цаас гаргаснаас хүлээн авсан</v>
      </c>
      <c r="S800" s="233" t="s">
        <v>1243</v>
      </c>
      <c r="T800" s="233">
        <v>145008</v>
      </c>
      <c r="U800" s="233" t="s">
        <v>32</v>
      </c>
    </row>
    <row r="801" spans="1:21">
      <c r="A801" s="233" t="s">
        <v>1243</v>
      </c>
      <c r="B801" s="233">
        <v>145009</v>
      </c>
      <c r="C801" s="233">
        <f>+'4.CT3A'!A290</f>
        <v>145009</v>
      </c>
      <c r="D801" s="233">
        <f si="16" t="shared"/>
        <v>0</v>
      </c>
      <c r="E801" s="233" t="str">
        <f>+'4.CT3A'!B290</f>
        <v xml:space="preserve">      Төрөл бүрийн хандив</v>
      </c>
      <c r="S801" s="233" t="s">
        <v>1243</v>
      </c>
      <c r="T801" s="233">
        <v>145009</v>
      </c>
      <c r="U801" s="233" t="s">
        <v>32</v>
      </c>
    </row>
    <row r="802" spans="1:21">
      <c r="A802" s="233" t="s">
        <v>1243</v>
      </c>
      <c r="B802" s="233">
        <v>23</v>
      </c>
      <c r="C802" s="233">
        <f>+'4.CT3A'!A291</f>
        <v>23</v>
      </c>
      <c r="D802" s="233">
        <f si="16" t="shared"/>
        <v>0</v>
      </c>
      <c r="E802" s="233" t="str">
        <f>+'4.CT3A'!B291</f>
        <v xml:space="preserve">   ЭPГЭЖ ТӨЛӨГДӨХ ТӨЛБӨРИЙГ ХАССАН ЦЭВЭР ЗЭЭЛ</v>
      </c>
      <c r="S802" s="233" t="s">
        <v>1243</v>
      </c>
      <c r="T802" s="233">
        <v>23</v>
      </c>
      <c r="U802" s="233" t="s">
        <v>92</v>
      </c>
    </row>
    <row r="803" spans="1:21">
      <c r="A803" s="233" t="s">
        <v>1243</v>
      </c>
      <c r="B803" s="233">
        <v>230001</v>
      </c>
      <c r="C803" s="233">
        <f>+'4.CT3A'!A292</f>
        <v>230001</v>
      </c>
      <c r="D803" s="233">
        <f si="16" t="shared"/>
        <v>0</v>
      </c>
      <c r="E803" s="233" t="str">
        <f>+'4.CT3A'!B292</f>
        <v xml:space="preserve">               Эргэж төлөгдөх зээл</v>
      </c>
      <c r="S803" s="233" t="s">
        <v>1243</v>
      </c>
      <c r="T803" s="233">
        <v>230001</v>
      </c>
      <c r="U803" s="233" t="s">
        <v>92</v>
      </c>
    </row>
    <row r="804" spans="1:21">
      <c r="A804" s="233" t="s">
        <v>1243</v>
      </c>
      <c r="B804" s="233">
        <v>231001</v>
      </c>
      <c r="C804" s="233">
        <f>+'4.CT3A'!A293</f>
        <v>231001</v>
      </c>
      <c r="D804" s="233">
        <f si="16" t="shared"/>
        <v>0</v>
      </c>
      <c r="E804" s="233" t="str">
        <f>+'4.CT3A'!B293</f>
        <v xml:space="preserve">               Гадаадын санхүүгийн зах зээлээс санхүүжих зээл</v>
      </c>
      <c r="S804" s="233" t="s">
        <v>1243</v>
      </c>
      <c r="T804" s="233">
        <v>231001</v>
      </c>
      <c r="U804" s="233" t="s">
        <v>92</v>
      </c>
    </row>
    <row r="805" spans="1:21">
      <c r="A805" s="233" t="s">
        <v>1243</v>
      </c>
      <c r="B805" s="233">
        <v>232001</v>
      </c>
      <c r="C805" s="233">
        <f>+'4.CT3A'!A294</f>
        <v>232001</v>
      </c>
      <c r="D805" s="233">
        <f si="16" t="shared"/>
        <v>0</v>
      </c>
      <c r="E805" s="233" t="str">
        <f>+'4.CT3A'!B294</f>
        <v xml:space="preserve">               Гадаадын төслийн зээлээс санхүүжих зээл</v>
      </c>
      <c r="S805" s="233" t="s">
        <v>1243</v>
      </c>
      <c r="T805" s="233">
        <v>232001</v>
      </c>
      <c r="U805" s="233" t="s">
        <v>92</v>
      </c>
    </row>
    <row r="806" spans="1:21">
      <c r="A806" s="233" t="s">
        <v>1243</v>
      </c>
      <c r="B806" s="233">
        <v>24</v>
      </c>
      <c r="C806" s="233">
        <f>+'4.CT3A'!A295</f>
        <v>24</v>
      </c>
      <c r="D806" s="233">
        <f si="16" t="shared"/>
        <v>0</v>
      </c>
      <c r="E806" s="233" t="str">
        <f>+'4.CT3A'!B295</f>
        <v xml:space="preserve">   ГАДААД ЗЭЭЛИЙН ҮНДСЭН ТӨЛБӨР</v>
      </c>
      <c r="S806" s="233" t="s">
        <v>1243</v>
      </c>
      <c r="T806" s="233">
        <v>24</v>
      </c>
      <c r="U806" s="233" t="s">
        <v>92</v>
      </c>
    </row>
    <row r="807" spans="1:21">
      <c r="A807" s="233" t="s">
        <v>1243</v>
      </c>
      <c r="B807" s="233">
        <v>240001</v>
      </c>
      <c r="C807" s="233">
        <f>+'4.CT3A'!A296</f>
        <v>240001</v>
      </c>
      <c r="D807" s="233">
        <f si="16" t="shared"/>
        <v>0</v>
      </c>
      <c r="E807" s="233" t="str">
        <f>+'4.CT3A'!B296</f>
        <v xml:space="preserve">               Гадаад зээлийн үндсэн төлбөр</v>
      </c>
      <c r="S807" s="233" t="s">
        <v>1243</v>
      </c>
      <c r="T807" s="233">
        <v>240001</v>
      </c>
      <c r="U807" s="233" t="s">
        <v>92</v>
      </c>
    </row>
    <row r="808" spans="1:21">
      <c r="A808" s="233" t="s">
        <v>1243</v>
      </c>
      <c r="B808" s="233">
        <v>241001</v>
      </c>
      <c r="C808" s="233">
        <f>+'4.CT3A'!A297</f>
        <v>241001</v>
      </c>
      <c r="D808" s="233">
        <f si="16" t="shared"/>
        <v>0</v>
      </c>
      <c r="E808" s="233" t="str">
        <f>+'4.CT3A'!B297</f>
        <v xml:space="preserve">               Засгийн газрын бондын үндсэн төлбөр</v>
      </c>
      <c r="S808" s="233" t="s">
        <v>1243</v>
      </c>
      <c r="T808" s="233">
        <v>241001</v>
      </c>
      <c r="U808" s="233" t="s">
        <v>92</v>
      </c>
    </row>
    <row r="809" spans="1:21">
      <c r="A809" s="233" t="s">
        <v>1243</v>
      </c>
      <c r="B809" s="233">
        <v>242001</v>
      </c>
      <c r="C809" s="233">
        <f>+'4.CT3A'!A298</f>
        <v>242001</v>
      </c>
      <c r="D809" s="233">
        <f si="16" t="shared"/>
        <v>0</v>
      </c>
      <c r="E809" s="233" t="str">
        <f>+'4.CT3A'!B298</f>
        <v xml:space="preserve">               Засгийн газрын үнэт цаасны үндсэн төлбөр</v>
      </c>
      <c r="S809" s="233" t="s">
        <v>1243</v>
      </c>
      <c r="T809" s="233">
        <v>242001</v>
      </c>
      <c r="U809" s="233" t="s">
        <v>92</v>
      </c>
    </row>
    <row r="810" spans="1:21">
      <c r="A810" s="233" t="s">
        <v>1243</v>
      </c>
      <c r="B810" s="233">
        <v>25</v>
      </c>
      <c r="C810" s="233">
        <f>+'4.CT3A'!A299</f>
        <v>25</v>
      </c>
      <c r="D810" s="233">
        <f si="16" t="shared"/>
        <v>0</v>
      </c>
      <c r="E810" s="233" t="str">
        <f>+'4.CT3A'!B299</f>
        <v xml:space="preserve">   Санхүүгийн үйл ажиллагааны зардал</v>
      </c>
      <c r="S810" s="233" t="s">
        <v>1243</v>
      </c>
      <c r="T810" s="233">
        <v>25</v>
      </c>
      <c r="U810" s="233" t="s">
        <v>92</v>
      </c>
    </row>
    <row r="811" spans="1:21">
      <c r="A811" s="233" t="s">
        <v>1243</v>
      </c>
      <c r="B811" s="233">
        <v>250001</v>
      </c>
      <c r="C811" s="233">
        <f>+'4.CT3A'!A300</f>
        <v>250001</v>
      </c>
      <c r="D811" s="233">
        <f si="16" t="shared"/>
        <v>0</v>
      </c>
      <c r="E811" s="233" t="str">
        <f>+'4.CT3A'!B300</f>
        <v xml:space="preserve">               Гадаад валютын ханшийн зөрүү</v>
      </c>
      <c r="S811" s="233" t="s">
        <v>1243</v>
      </c>
      <c r="T811" s="233">
        <v>250001</v>
      </c>
      <c r="U811" s="233" t="s">
        <v>92</v>
      </c>
    </row>
    <row r="812" spans="1:21">
      <c r="A812" s="233" t="s">
        <v>1243</v>
      </c>
      <c r="B812" s="233">
        <v>250002</v>
      </c>
      <c r="C812" s="233">
        <f>+'4.CT3A'!A301</f>
        <v>250002</v>
      </c>
      <c r="D812" s="233">
        <f si="16" t="shared"/>
        <v>0</v>
      </c>
      <c r="E812" s="233" t="str">
        <f>+'4.CT3A'!B301</f>
        <v xml:space="preserve">               Зээл, өрийн үнэт цаасны төлбөрт төлсөн мөнгө</v>
      </c>
      <c r="S812" s="233" t="s">
        <v>1243</v>
      </c>
      <c r="T812" s="233">
        <v>250002</v>
      </c>
      <c r="U812" s="233" t="s">
        <v>92</v>
      </c>
    </row>
    <row r="813" spans="1:21">
      <c r="A813" s="233" t="s">
        <v>1243</v>
      </c>
      <c r="B813" s="233">
        <v>250003</v>
      </c>
      <c r="C813" s="233">
        <f>+'4.CT3A'!A302</f>
        <v>250003</v>
      </c>
      <c r="D813" s="233">
        <f si="16" t="shared"/>
        <v>0</v>
      </c>
      <c r="E813" s="233" t="str">
        <f>+'4.CT3A'!B302</f>
        <v xml:space="preserve">               Санхүүгийн түрээсийн өглөгт төлсөн</v>
      </c>
      <c r="S813" s="233" t="s">
        <v>1243</v>
      </c>
      <c r="T813" s="233">
        <v>250003</v>
      </c>
      <c r="U813" s="233" t="s">
        <v>92</v>
      </c>
    </row>
    <row r="814" spans="1:21">
      <c r="A814" s="233" t="s">
        <v>1243</v>
      </c>
      <c r="B814" s="233">
        <v>250004</v>
      </c>
      <c r="C814" s="233">
        <f>+'4.CT3A'!A303</f>
        <v>250004</v>
      </c>
      <c r="D814" s="233">
        <f si="16" t="shared"/>
        <v>0</v>
      </c>
      <c r="E814" s="233" t="str">
        <f>+'4.CT3A'!B303</f>
        <v xml:space="preserve">               Хувьцаа буцаан худалдаж авахад төлсөн</v>
      </c>
      <c r="S814" s="233" t="s">
        <v>1243</v>
      </c>
      <c r="T814" s="233">
        <v>250004</v>
      </c>
      <c r="U814" s="233" t="s">
        <v>92</v>
      </c>
    </row>
    <row r="815" spans="1:21">
      <c r="A815" s="233" t="s">
        <v>1243</v>
      </c>
      <c r="B815" s="233">
        <v>250005</v>
      </c>
      <c r="C815" s="233">
        <f>+'4.CT3A'!A304</f>
        <v>250005</v>
      </c>
      <c r="D815" s="233">
        <f si="16" t="shared"/>
        <v>0</v>
      </c>
      <c r="E815" s="233" t="str">
        <f>+'4.CT3A'!B304</f>
        <v xml:space="preserve">               Төлсөн ногдол ашиг</v>
      </c>
      <c r="S815" s="233" t="s">
        <v>1243</v>
      </c>
      <c r="T815" s="233">
        <v>250005</v>
      </c>
      <c r="U815" s="233" t="s">
        <v>92</v>
      </c>
    </row>
    <row r="816" spans="1:21">
      <c r="A816" s="233" t="s">
        <v>1243</v>
      </c>
      <c r="B816" s="233">
        <v>7</v>
      </c>
      <c r="C816" s="233">
        <f>+'4.CT3A'!A305</f>
        <v>7</v>
      </c>
      <c r="D816" s="233">
        <f si="16" t="shared"/>
        <v>0</v>
      </c>
      <c r="E816" s="233" t="str">
        <f>+'4.CT3A'!B305</f>
        <v>САНХYYГИЙН YЙЛ АЖИЛЛАГААНЫ ЦЭВЭР МӨНГӨН ГYЙЛГЭЭ</v>
      </c>
      <c r="S816" s="233" t="s">
        <v>1243</v>
      </c>
      <c r="T816" s="233">
        <v>7</v>
      </c>
      <c r="U816" s="233" t="s">
        <v>1355</v>
      </c>
    </row>
    <row r="817" spans="1:21">
      <c r="A817" s="233" t="s">
        <v>1243</v>
      </c>
      <c r="B817" s="233">
        <v>8</v>
      </c>
      <c r="C817" s="402">
        <f>+'4.CT3A'!A306</f>
        <v>8</v>
      </c>
      <c r="D817" s="233">
        <f si="16" t="shared"/>
        <v>0</v>
      </c>
      <c r="E817" s="400" t="str">
        <f>+'4.CT3A'!B306</f>
        <v>НИЙТ ЦЭВЭР МӨНГӨН ГYЙЛГЭЭ (8)=(3)+(6)+(7)</v>
      </c>
      <c r="S817" s="233" t="s">
        <v>1243</v>
      </c>
      <c r="T817" s="233">
        <v>8</v>
      </c>
      <c r="U817" s="233" t="s">
        <v>1356</v>
      </c>
    </row>
    <row r="818" spans="1:21">
      <c r="A818" s="233" t="s">
        <v>1243</v>
      </c>
      <c r="B818" s="233">
        <v>9</v>
      </c>
      <c r="C818" s="402">
        <f>+'4.CT3A'!A307</f>
        <v>9</v>
      </c>
      <c r="D818" s="233">
        <f si="16" t="shared"/>
        <v>0</v>
      </c>
      <c r="E818" s="400" t="str">
        <f>+'4.CT3A'!B307</f>
        <v>Мөнгө, түүнтэй адилтгах хөрөнгийн эхний үлдэгдэл</v>
      </c>
      <c r="S818" s="233" t="s">
        <v>1243</v>
      </c>
      <c r="T818" s="233">
        <v>9</v>
      </c>
      <c r="U818" s="233" t="s">
        <v>478</v>
      </c>
    </row>
    <row r="819" spans="1:21">
      <c r="A819" s="233" t="s">
        <v>1243</v>
      </c>
      <c r="B819" s="233">
        <v>10</v>
      </c>
      <c r="C819" s="402">
        <f>+'4.CT3A'!A308</f>
        <v>10</v>
      </c>
      <c r="D819" s="233">
        <f si="16" t="shared"/>
        <v>0</v>
      </c>
      <c r="E819" s="400" t="str">
        <f>+'4.CT3A'!B308</f>
        <v>Мөнгө, түүнтэй адилтгах хөрөнгийн эцсийн үлдэгдэл</v>
      </c>
      <c r="S819" s="233" t="s">
        <v>1243</v>
      </c>
      <c r="T819" s="233">
        <v>10</v>
      </c>
      <c r="U819" s="233" t="s">
        <v>479</v>
      </c>
    </row>
    <row r="820" spans="1:21">
      <c r="A820" s="233" t="s">
        <v>1244</v>
      </c>
      <c r="B820" s="233" t="s">
        <v>1217</v>
      </c>
      <c r="C820" s="233" t="str">
        <f>+'5.CT4A'!A8</f>
        <v>C01</v>
      </c>
      <c r="D820" s="233">
        <f>IF(B820=C820,0,1)</f>
        <v>0</v>
      </c>
      <c r="E820" s="233" t="str">
        <f>+'5.CT4A'!B8</f>
        <v>2016 оны 1-р сарын 1-нээрх үлдэгдэл</v>
      </c>
      <c r="S820" s="233" t="s">
        <v>1244</v>
      </c>
      <c r="T820" s="233" t="s">
        <v>1217</v>
      </c>
      <c r="U820" s="233" t="s">
        <v>1569</v>
      </c>
    </row>
    <row r="821" spans="1:21">
      <c r="A821" s="233" t="s">
        <v>1244</v>
      </c>
      <c r="B821" s="233" t="s">
        <v>1218</v>
      </c>
      <c r="C821" s="233" t="str">
        <f>+'5.CT4A'!A9</f>
        <v>C02</v>
      </c>
      <c r="D821" s="233">
        <f>IF(B821=C821,0,1)</f>
        <v>0</v>
      </c>
      <c r="E821" s="233" t="str">
        <f>+'5.CT4A'!B9</f>
        <v>Нягтлан бодох бүртгэлийн бодлогын өөрчлөлт</v>
      </c>
      <c r="S821" s="233" t="s">
        <v>1244</v>
      </c>
      <c r="T821" s="233" t="s">
        <v>1218</v>
      </c>
      <c r="U821" s="233" t="s">
        <v>1569</v>
      </c>
    </row>
    <row r="822" spans="1:21">
      <c r="A822" s="233" t="s">
        <v>1244</v>
      </c>
      <c r="B822" s="233" t="s">
        <v>1219</v>
      </c>
      <c r="C822" s="233" t="str">
        <f>+'5.CT4A'!A10</f>
        <v>C03</v>
      </c>
      <c r="D822" s="233">
        <f>IF(B822=C822,0,1)</f>
        <v>0</v>
      </c>
      <c r="E822" s="233" t="str">
        <f>+'5.CT4A'!B10</f>
        <v>Дахин илэрхийлсэн үлдэгдэл</v>
      </c>
      <c r="S822" s="233" t="s">
        <v>1244</v>
      </c>
      <c r="T822" s="233" t="s">
        <v>1219</v>
      </c>
      <c r="U822" s="233" t="s">
        <v>1569</v>
      </c>
    </row>
    <row r="823" spans="1:21">
      <c r="A823" s="233" t="s">
        <v>1244</v>
      </c>
      <c r="B823" s="233" t="s">
        <v>1220</v>
      </c>
      <c r="C823" s="233" t="str">
        <f>+'5.CT4A'!A11</f>
        <v>C04</v>
      </c>
      <c r="D823" s="233">
        <f ref="D823:D836" si="17" t="shared">IF(B823=C823,0,1)</f>
        <v>0</v>
      </c>
      <c r="E823" s="233" t="str">
        <f>+'5.CT4A'!B11</f>
        <v>Үндсэн хөрөнгийн дахин үнэлгээний өсөлт</v>
      </c>
      <c r="S823" s="233" t="s">
        <v>1244</v>
      </c>
      <c r="T823" s="233" t="s">
        <v>1220</v>
      </c>
      <c r="U823" s="233" t="s">
        <v>1569</v>
      </c>
    </row>
    <row r="824" spans="1:21">
      <c r="A824" s="233" t="s">
        <v>1244</v>
      </c>
      <c r="B824" s="233" t="s">
        <v>1221</v>
      </c>
      <c r="C824" s="233" t="str">
        <f>+'5.CT4A'!A12</f>
        <v>C05</v>
      </c>
      <c r="D824" s="233">
        <f si="17" t="shared"/>
        <v>0</v>
      </c>
      <c r="E824" s="233" t="str">
        <f>+'5.CT4A'!B12</f>
        <v>Үндсэн хөрөнгийн дахин үнэлгээний  бууралт</v>
      </c>
      <c r="S824" s="233" t="s">
        <v>1244</v>
      </c>
      <c r="T824" s="233" t="s">
        <v>1221</v>
      </c>
      <c r="U824" s="233" t="s">
        <v>1569</v>
      </c>
    </row>
    <row r="825" spans="1:21">
      <c r="A825" s="233" t="s">
        <v>1244</v>
      </c>
      <c r="B825" s="233" t="s">
        <v>1222</v>
      </c>
      <c r="C825" s="233" t="str">
        <f>+'5.CT4A'!A13</f>
        <v>C06</v>
      </c>
      <c r="D825" s="233">
        <f si="17" t="shared"/>
        <v>0</v>
      </c>
      <c r="E825" s="233" t="str">
        <f>+'5.CT4A'!B13</f>
        <v>Орлогын тайланд хүлээн зөвшөөрөөгүй олз, гарз</v>
      </c>
      <c r="S825" s="233" t="s">
        <v>1244</v>
      </c>
      <c r="T825" s="233" t="s">
        <v>1222</v>
      </c>
      <c r="U825" s="233" t="s">
        <v>1569</v>
      </c>
    </row>
    <row r="826" spans="1:21">
      <c r="A826" s="233" t="s">
        <v>1244</v>
      </c>
      <c r="B826" s="233" t="s">
        <v>1223</v>
      </c>
      <c r="C826" s="233" t="str">
        <f>+'5.CT4A'!A14</f>
        <v>C07</v>
      </c>
      <c r="D826" s="233">
        <f si="17" t="shared"/>
        <v>0</v>
      </c>
      <c r="E826" s="233" t="str">
        <f>+'5.CT4A'!B14</f>
        <v>Тайлант үеийн үр дүн</v>
      </c>
      <c r="S826" s="233" t="s">
        <v>1244</v>
      </c>
      <c r="T826" s="233" t="s">
        <v>1223</v>
      </c>
      <c r="U826" s="233" t="s">
        <v>1569</v>
      </c>
    </row>
    <row r="827" spans="1:21">
      <c r="A827" s="233" t="s">
        <v>1244</v>
      </c>
      <c r="B827" s="233" t="s">
        <v>1224</v>
      </c>
      <c r="C827" s="233" t="str">
        <f>+'5.CT4A'!A15</f>
        <v>C08</v>
      </c>
      <c r="D827" s="233">
        <f si="17" t="shared"/>
        <v>0</v>
      </c>
      <c r="E827" s="233" t="str">
        <f>+'5.CT4A'!B15</f>
        <v>2016 оны 12-р сарын 31-нээрх үлдэгдэл</v>
      </c>
      <c r="S827" s="233" t="s">
        <v>1244</v>
      </c>
      <c r="T827" s="233" t="s">
        <v>1224</v>
      </c>
      <c r="U827" s="233" t="s">
        <v>1569</v>
      </c>
    </row>
    <row r="828" spans="1:21">
      <c r="A828" s="233" t="s">
        <v>1244</v>
      </c>
      <c r="B828" s="233" t="s">
        <v>1225</v>
      </c>
      <c r="C828" s="233" t="str">
        <f>+'5.CT4A'!A16</f>
        <v>D01</v>
      </c>
      <c r="D828" s="233">
        <f si="17" t="shared"/>
        <v>0</v>
      </c>
      <c r="E828" s="233" t="str">
        <f>+'5.CT4A'!B16</f>
        <v>2017 оны 1-р сарын 1-нээрх үлдэгдэл</v>
      </c>
      <c r="S828" s="233" t="s">
        <v>1244</v>
      </c>
      <c r="T828" s="233" t="s">
        <v>1225</v>
      </c>
      <c r="U828" s="233" t="s">
        <v>1569</v>
      </c>
    </row>
    <row r="829" spans="1:21">
      <c r="A829" s="233" t="s">
        <v>1244</v>
      </c>
      <c r="B829" s="233" t="s">
        <v>1226</v>
      </c>
      <c r="C829" s="233" t="str">
        <f>+'5.CT4A'!A17</f>
        <v>D02</v>
      </c>
      <c r="D829" s="233">
        <f si="17" t="shared"/>
        <v>0</v>
      </c>
      <c r="E829" s="233" t="str">
        <f>+'5.CT4A'!B17</f>
        <v>Нягтлан бодох бүртгэлийн бодлогын өөрчлөлт</v>
      </c>
      <c r="S829" s="233" t="s">
        <v>1244</v>
      </c>
      <c r="T829" s="233" t="s">
        <v>1226</v>
      </c>
      <c r="U829" s="233" t="s">
        <v>1569</v>
      </c>
    </row>
    <row r="830" spans="1:21">
      <c r="A830" s="233" t="s">
        <v>1244</v>
      </c>
      <c r="B830" s="233" t="s">
        <v>1227</v>
      </c>
      <c r="C830" s="233" t="str">
        <f>+'5.CT4A'!A18</f>
        <v>D03</v>
      </c>
      <c r="D830" s="233">
        <f si="17" t="shared"/>
        <v>0</v>
      </c>
      <c r="E830" s="233" t="str">
        <f>+'5.CT4A'!B18</f>
        <v>Дахин илэрхийлсэн үлдэгдэл</v>
      </c>
      <c r="S830" s="233" t="s">
        <v>1244</v>
      </c>
      <c r="T830" s="233" t="s">
        <v>1227</v>
      </c>
      <c r="U830" s="233" t="s">
        <v>1569</v>
      </c>
    </row>
    <row r="831" spans="1:21">
      <c r="A831" s="233" t="s">
        <v>1244</v>
      </c>
      <c r="B831" s="233" t="s">
        <v>1228</v>
      </c>
      <c r="C831" s="233" t="str">
        <f>+'5.CT4A'!A19</f>
        <v>D04</v>
      </c>
      <c r="D831" s="233">
        <f si="17" t="shared"/>
        <v>0</v>
      </c>
      <c r="E831" s="233" t="str">
        <f>+'5.CT4A'!B19</f>
        <v>Үндсэн хөрөнгийн дахин үнэлгээний өсөлт,  бууралт</v>
      </c>
      <c r="S831" s="233" t="s">
        <v>1244</v>
      </c>
      <c r="T831" s="233" t="s">
        <v>1228</v>
      </c>
      <c r="U831" s="233" t="s">
        <v>1569</v>
      </c>
    </row>
    <row r="832" spans="1:21">
      <c r="A832" s="233" t="s">
        <v>1244</v>
      </c>
      <c r="B832" s="233" t="s">
        <v>1229</v>
      </c>
      <c r="C832" s="233" t="str">
        <f>+'5.CT4A'!A20</f>
        <v>D05</v>
      </c>
      <c r="D832" s="233">
        <f si="17" t="shared"/>
        <v>0</v>
      </c>
      <c r="E832" s="233" t="str">
        <f>+'5.CT4A'!B20</f>
        <v>Үндсэн хөрөнгийн өсөлт, бууралт</v>
      </c>
      <c r="S832" s="233" t="s">
        <v>1244</v>
      </c>
      <c r="T832" s="233" t="s">
        <v>1229</v>
      </c>
      <c r="U832" s="233" t="s">
        <v>1569</v>
      </c>
    </row>
    <row r="833" spans="1:21">
      <c r="A833" s="233" t="s">
        <v>1244</v>
      </c>
      <c r="B833" s="233" t="s">
        <v>1230</v>
      </c>
      <c r="C833" s="233" t="str">
        <f>+'5.CT4A'!A21</f>
        <v>D06</v>
      </c>
      <c r="D833" s="233">
        <f si="17" t="shared"/>
        <v>0</v>
      </c>
      <c r="E833" s="233" t="str">
        <f>+'5.CT4A'!B21</f>
        <v>Орлогын тайланд хүлээн зөвшөөрөөгүй олз, гарз</v>
      </c>
      <c r="S833" s="233" t="s">
        <v>1244</v>
      </c>
      <c r="T833" s="233" t="s">
        <v>1230</v>
      </c>
      <c r="U833" s="233" t="s">
        <v>1569</v>
      </c>
    </row>
    <row r="834" spans="1:21">
      <c r="A834" s="233" t="s">
        <v>1244</v>
      </c>
      <c r="B834" s="233" t="s">
        <v>1231</v>
      </c>
      <c r="C834" s="233" t="str">
        <f>+'5.CT4A'!A22</f>
        <v>D07</v>
      </c>
      <c r="D834" s="233">
        <f si="17" t="shared"/>
        <v>0</v>
      </c>
      <c r="E834" s="233" t="str">
        <f>+'5.CT4A'!B22</f>
        <v>Гадаад валютын хөрвүүлэлтийн зөрүү</v>
      </c>
      <c r="S834" s="233" t="s">
        <v>1244</v>
      </c>
      <c r="T834" s="233" t="s">
        <v>1231</v>
      </c>
      <c r="U834" s="233" t="s">
        <v>1569</v>
      </c>
    </row>
    <row r="835" spans="1:21">
      <c r="A835" s="233" t="s">
        <v>1244</v>
      </c>
      <c r="B835" s="233" t="s">
        <v>1232</v>
      </c>
      <c r="C835" s="233" t="str">
        <f>+'5.CT4A'!A23</f>
        <v>D08</v>
      </c>
      <c r="D835" s="233">
        <f si="17" t="shared"/>
        <v>0</v>
      </c>
      <c r="E835" s="233" t="str">
        <f>+'5.CT4A'!B23</f>
        <v>Тайлант үеийн үр дүн</v>
      </c>
      <c r="S835" s="233" t="s">
        <v>1244</v>
      </c>
      <c r="T835" s="233" t="s">
        <v>1232</v>
      </c>
      <c r="U835" s="233" t="s">
        <v>1569</v>
      </c>
    </row>
    <row r="836" spans="1:21">
      <c r="A836" s="233" t="s">
        <v>1244</v>
      </c>
      <c r="B836" s="233" t="s">
        <v>1233</v>
      </c>
      <c r="C836" s="233" t="str">
        <f>+'5.CT4A'!A24</f>
        <v>D09</v>
      </c>
      <c r="D836" s="233">
        <f si="17" t="shared"/>
        <v>0</v>
      </c>
      <c r="E836" s="233" t="str">
        <f>+'5.CT4A'!B24</f>
        <v>2017 оны 12-р сарын 31-нээрх үлдэгдэл</v>
      </c>
      <c r="S836" s="233" t="s">
        <v>1244</v>
      </c>
      <c r="T836" s="233" t="s">
        <v>1233</v>
      </c>
      <c r="U836" s="233" t="s">
        <v>1569</v>
      </c>
    </row>
    <row r="837" spans="1:21">
      <c r="A837" s="233" t="s">
        <v>1245</v>
      </c>
      <c r="B837" s="233">
        <v>31</v>
      </c>
      <c r="C837" s="233">
        <f>+'6.CTT1'!A8</f>
        <v>31</v>
      </c>
      <c r="D837" s="233">
        <f ref="D837:D898" si="18" t="shared">IF(B837=VALUE(C837),0,1)</f>
        <v>0</v>
      </c>
      <c r="S837" s="233" t="s">
        <v>1245</v>
      </c>
      <c r="T837" s="233">
        <v>31</v>
      </c>
    </row>
    <row r="838" spans="1:21">
      <c r="A838" s="233" t="s">
        <v>1245</v>
      </c>
      <c r="B838" s="233">
        <v>311</v>
      </c>
      <c r="C838" s="233">
        <f>+'6.CTT1'!A9</f>
        <v>311</v>
      </c>
      <c r="D838" s="233">
        <f si="18" t="shared"/>
        <v>0</v>
      </c>
      <c r="S838" s="233" t="s">
        <v>1245</v>
      </c>
      <c r="T838" s="233">
        <v>311</v>
      </c>
    </row>
    <row r="839" spans="1:21">
      <c r="A839" s="233" t="s">
        <v>1245</v>
      </c>
      <c r="B839" s="233">
        <v>31110</v>
      </c>
      <c r="C839" s="233">
        <f>+'6.CTT1'!A10</f>
        <v>31110</v>
      </c>
      <c r="D839" s="233">
        <f si="18" t="shared"/>
        <v>0</v>
      </c>
      <c r="S839" s="233" t="s">
        <v>1245</v>
      </c>
      <c r="T839" s="233">
        <v>31110</v>
      </c>
    </row>
    <row r="840" spans="1:21">
      <c r="A840" s="233" t="s">
        <v>1245</v>
      </c>
      <c r="B840" s="233">
        <v>31120</v>
      </c>
      <c r="C840" s="233">
        <f>+'6.CTT1'!A11</f>
        <v>31120</v>
      </c>
      <c r="D840" s="233">
        <f si="18" t="shared"/>
        <v>0</v>
      </c>
      <c r="S840" s="233" t="s">
        <v>1245</v>
      </c>
      <c r="T840" s="233">
        <v>31120</v>
      </c>
    </row>
    <row r="841" spans="1:21">
      <c r="A841" s="233" t="s">
        <v>1245</v>
      </c>
      <c r="B841" s="233">
        <v>31130</v>
      </c>
      <c r="C841" s="233">
        <f>+'6.CTT1'!A12</f>
        <v>31130</v>
      </c>
      <c r="D841" s="233">
        <f si="18" t="shared"/>
        <v>0</v>
      </c>
      <c r="S841" s="233" t="s">
        <v>1245</v>
      </c>
      <c r="T841" s="233">
        <v>31130</v>
      </c>
    </row>
    <row r="842" spans="1:21">
      <c r="A842" s="233" t="s">
        <v>1245</v>
      </c>
      <c r="B842" s="233">
        <v>31140</v>
      </c>
      <c r="C842" s="233">
        <f>+'6.CTT1'!A13</f>
        <v>31140</v>
      </c>
      <c r="D842" s="233">
        <f si="18" t="shared"/>
        <v>0</v>
      </c>
      <c r="S842" s="233" t="s">
        <v>1245</v>
      </c>
      <c r="T842" s="233">
        <v>31140</v>
      </c>
    </row>
    <row r="843" spans="1:21">
      <c r="A843" s="233" t="s">
        <v>1245</v>
      </c>
      <c r="B843" s="233">
        <v>312</v>
      </c>
      <c r="C843" s="233">
        <f>+'6.CTT1'!A14</f>
        <v>312</v>
      </c>
      <c r="D843" s="233">
        <f si="18" t="shared"/>
        <v>0</v>
      </c>
      <c r="S843" s="233" t="s">
        <v>1245</v>
      </c>
      <c r="T843" s="233">
        <v>312</v>
      </c>
    </row>
    <row r="844" spans="1:21">
      <c r="A844" s="233" t="s">
        <v>1245</v>
      </c>
      <c r="B844" s="233">
        <v>3121</v>
      </c>
      <c r="C844" s="233">
        <f>+'6.CTT1'!A15</f>
        <v>3121</v>
      </c>
      <c r="D844" s="233">
        <f si="18" t="shared"/>
        <v>0</v>
      </c>
      <c r="S844" s="233" t="s">
        <v>1245</v>
      </c>
      <c r="T844" s="233">
        <v>3121</v>
      </c>
    </row>
    <row r="845" spans="1:21">
      <c r="A845" s="233" t="s">
        <v>1245</v>
      </c>
      <c r="B845" s="233">
        <v>31211</v>
      </c>
      <c r="C845" s="233">
        <f>+'6.CTT1'!A16</f>
        <v>31211</v>
      </c>
      <c r="D845" s="233">
        <f si="18" t="shared"/>
        <v>0</v>
      </c>
      <c r="S845" s="233" t="s">
        <v>1245</v>
      </c>
      <c r="T845" s="233">
        <v>31211</v>
      </c>
    </row>
    <row r="846" spans="1:21">
      <c r="A846" s="233" t="s">
        <v>1245</v>
      </c>
      <c r="B846" s="233">
        <v>31212</v>
      </c>
      <c r="C846" s="233">
        <f>+'6.CTT1'!A17</f>
        <v>31212</v>
      </c>
      <c r="D846" s="233">
        <f si="18" t="shared"/>
        <v>0</v>
      </c>
      <c r="S846" s="233" t="s">
        <v>1245</v>
      </c>
      <c r="T846" s="233">
        <v>31212</v>
      </c>
    </row>
    <row r="847" spans="1:21">
      <c r="A847" s="233" t="s">
        <v>1245</v>
      </c>
      <c r="B847" s="233">
        <v>31213</v>
      </c>
      <c r="C847" s="233">
        <f>+'6.CTT1'!A18</f>
        <v>31213</v>
      </c>
      <c r="D847" s="233">
        <f si="18" t="shared"/>
        <v>0</v>
      </c>
      <c r="S847" s="233" t="s">
        <v>1245</v>
      </c>
      <c r="T847" s="233">
        <v>31213</v>
      </c>
    </row>
    <row r="848" spans="1:21">
      <c r="A848" s="233" t="s">
        <v>1245</v>
      </c>
      <c r="B848" s="233">
        <v>31214</v>
      </c>
      <c r="C848" s="233">
        <f>+'6.CTT1'!A19</f>
        <v>31214</v>
      </c>
      <c r="D848" s="233">
        <f si="18" t="shared"/>
        <v>0</v>
      </c>
      <c r="S848" s="233" t="s">
        <v>1245</v>
      </c>
      <c r="T848" s="233">
        <v>31214</v>
      </c>
    </row>
    <row r="849" spans="1:20">
      <c r="A849" s="233" t="s">
        <v>1245</v>
      </c>
      <c r="B849" s="233">
        <v>31215</v>
      </c>
      <c r="C849" s="233">
        <f>+'6.CTT1'!A20</f>
        <v>31215</v>
      </c>
      <c r="D849" s="233">
        <f si="18" t="shared"/>
        <v>0</v>
      </c>
      <c r="S849" s="233" t="s">
        <v>1245</v>
      </c>
      <c r="T849" s="233">
        <v>31215</v>
      </c>
    </row>
    <row r="850" spans="1:20">
      <c r="A850" s="233" t="s">
        <v>1245</v>
      </c>
      <c r="B850" s="233">
        <v>31216</v>
      </c>
      <c r="C850" s="233">
        <f>+'6.CTT1'!A21</f>
        <v>31216</v>
      </c>
      <c r="D850" s="233">
        <f si="18" t="shared"/>
        <v>0</v>
      </c>
      <c r="S850" s="233" t="s">
        <v>1245</v>
      </c>
      <c r="T850" s="233">
        <v>31216</v>
      </c>
    </row>
    <row r="851" spans="1:20">
      <c r="A851" s="233" t="s">
        <v>1245</v>
      </c>
      <c r="B851" s="233">
        <v>3122</v>
      </c>
      <c r="C851" s="233">
        <f>+'6.CTT1'!A22</f>
        <v>3122</v>
      </c>
      <c r="D851" s="233">
        <f si="18" t="shared"/>
        <v>0</v>
      </c>
      <c r="S851" s="233" t="s">
        <v>1245</v>
      </c>
      <c r="T851" s="233">
        <v>3122</v>
      </c>
    </row>
    <row r="852" spans="1:20">
      <c r="A852" s="233" t="s">
        <v>1245</v>
      </c>
      <c r="B852" s="233">
        <v>31221</v>
      </c>
      <c r="C852" s="233">
        <f>+'6.CTT1'!A23</f>
        <v>31221</v>
      </c>
      <c r="D852" s="233">
        <f si="18" t="shared"/>
        <v>0</v>
      </c>
      <c r="S852" s="233" t="s">
        <v>1245</v>
      </c>
      <c r="T852" s="233">
        <v>31221</v>
      </c>
    </row>
    <row r="853" spans="1:20">
      <c r="A853" s="233" t="s">
        <v>1245</v>
      </c>
      <c r="B853" s="233">
        <v>31222</v>
      </c>
      <c r="C853" s="233">
        <f>+'6.CTT1'!A24</f>
        <v>31222</v>
      </c>
      <c r="D853" s="233">
        <f si="18" t="shared"/>
        <v>0</v>
      </c>
      <c r="S853" s="233" t="s">
        <v>1245</v>
      </c>
      <c r="T853" s="233">
        <v>31222</v>
      </c>
    </row>
    <row r="854" spans="1:20">
      <c r="A854" s="233" t="s">
        <v>1245</v>
      </c>
      <c r="B854" s="233">
        <v>31223</v>
      </c>
      <c r="C854" s="233">
        <f>+'6.CTT1'!A25</f>
        <v>31223</v>
      </c>
      <c r="D854" s="233">
        <f si="18" t="shared"/>
        <v>0</v>
      </c>
      <c r="S854" s="233" t="s">
        <v>1245</v>
      </c>
      <c r="T854" s="233">
        <v>31223</v>
      </c>
    </row>
    <row r="855" spans="1:20">
      <c r="A855" s="233" t="s">
        <v>1245</v>
      </c>
      <c r="B855" s="233">
        <v>31224</v>
      </c>
      <c r="C855" s="233">
        <f>+'6.CTT1'!A26</f>
        <v>31224</v>
      </c>
      <c r="D855" s="233">
        <f si="18" t="shared"/>
        <v>0</v>
      </c>
      <c r="S855" s="233" t="s">
        <v>1245</v>
      </c>
      <c r="T855" s="233">
        <v>31224</v>
      </c>
    </row>
    <row r="856" spans="1:20">
      <c r="A856" s="233" t="s">
        <v>1245</v>
      </c>
      <c r="B856" s="233">
        <v>314</v>
      </c>
      <c r="C856" s="233">
        <f>+'6.CTT1'!A27</f>
        <v>314</v>
      </c>
      <c r="D856" s="233">
        <f si="18" t="shared"/>
        <v>0</v>
      </c>
      <c r="S856" s="233" t="s">
        <v>1245</v>
      </c>
      <c r="T856" s="233">
        <v>314</v>
      </c>
    </row>
    <row r="857" spans="1:20">
      <c r="A857" s="233" t="s">
        <v>1245</v>
      </c>
      <c r="B857" s="233">
        <v>315</v>
      </c>
      <c r="C857" s="233">
        <f>+'6.CTT1'!A28</f>
        <v>315</v>
      </c>
      <c r="D857" s="233">
        <f si="18" t="shared"/>
        <v>0</v>
      </c>
      <c r="S857" s="233" t="s">
        <v>1245</v>
      </c>
      <c r="T857" s="233">
        <v>315</v>
      </c>
    </row>
    <row r="858" spans="1:20">
      <c r="A858" s="233" t="s">
        <v>1246</v>
      </c>
      <c r="B858" s="233">
        <v>32</v>
      </c>
      <c r="C858" s="233">
        <f>+'7.CTT2'!A8</f>
        <v>32</v>
      </c>
      <c r="D858" s="233">
        <f si="18" t="shared"/>
        <v>0</v>
      </c>
      <c r="S858" s="233" t="s">
        <v>1246</v>
      </c>
      <c r="T858" s="233">
        <v>32</v>
      </c>
    </row>
    <row r="859" spans="1:20">
      <c r="A859" s="233" t="s">
        <v>1246</v>
      </c>
      <c r="B859" s="233">
        <v>321</v>
      </c>
      <c r="C859" s="233">
        <f>+'7.CTT2'!A9</f>
        <v>321</v>
      </c>
      <c r="D859" s="233">
        <f si="18" t="shared"/>
        <v>0</v>
      </c>
      <c r="S859" s="233" t="s">
        <v>1246</v>
      </c>
      <c r="T859" s="233">
        <v>321</v>
      </c>
    </row>
    <row r="860" spans="1:20">
      <c r="A860" s="233" t="s">
        <v>1246</v>
      </c>
      <c r="B860" s="233">
        <v>32110</v>
      </c>
      <c r="C860" s="233">
        <f>+'7.CTT2'!A10</f>
        <v>32110</v>
      </c>
      <c r="D860" s="233">
        <f si="18" t="shared"/>
        <v>0</v>
      </c>
      <c r="S860" s="233" t="s">
        <v>1246</v>
      </c>
      <c r="T860" s="233">
        <v>32110</v>
      </c>
    </row>
    <row r="861" spans="1:20">
      <c r="A861" s="233" t="s">
        <v>1246</v>
      </c>
      <c r="B861" s="233">
        <v>32120</v>
      </c>
      <c r="C861" s="233">
        <f>+'7.CTT2'!A11</f>
        <v>32120</v>
      </c>
      <c r="D861" s="233">
        <f si="18" t="shared"/>
        <v>0</v>
      </c>
      <c r="S861" s="233" t="s">
        <v>1246</v>
      </c>
      <c r="T861" s="233">
        <v>32120</v>
      </c>
    </row>
    <row r="862" spans="1:20">
      <c r="A862" s="233" t="s">
        <v>1247</v>
      </c>
      <c r="B862" s="233">
        <v>33</v>
      </c>
      <c r="C862" s="233">
        <f>+'8.CTT3'!A8</f>
        <v>33</v>
      </c>
      <c r="D862" s="233">
        <f si="18" t="shared"/>
        <v>0</v>
      </c>
      <c r="S862" s="233" t="s">
        <v>1247</v>
      </c>
      <c r="T862" s="233">
        <v>33</v>
      </c>
    </row>
    <row r="863" spans="1:20">
      <c r="A863" s="233" t="s">
        <v>1247</v>
      </c>
      <c r="B863" s="233">
        <v>33100</v>
      </c>
      <c r="C863" s="233">
        <f>+'8.CTT3'!A9</f>
        <v>33100</v>
      </c>
      <c r="D863" s="233">
        <f si="18" t="shared"/>
        <v>0</v>
      </c>
      <c r="S863" s="233" t="s">
        <v>1247</v>
      </c>
      <c r="T863" s="233">
        <v>33100</v>
      </c>
    </row>
    <row r="864" spans="1:20">
      <c r="A864" s="233" t="s">
        <v>1247</v>
      </c>
      <c r="B864" s="233">
        <v>33200</v>
      </c>
      <c r="C864" s="233">
        <f>+'8.CTT3'!A10</f>
        <v>33200</v>
      </c>
      <c r="D864" s="233">
        <f si="18" t="shared"/>
        <v>0</v>
      </c>
      <c r="S864" s="233" t="s">
        <v>1247</v>
      </c>
      <c r="T864" s="233">
        <v>33200</v>
      </c>
    </row>
    <row r="865" spans="1:20">
      <c r="A865" s="233" t="s">
        <v>1247</v>
      </c>
      <c r="B865" s="233">
        <v>33300</v>
      </c>
      <c r="C865" s="233">
        <f>+'8.CTT3'!A11</f>
        <v>33300</v>
      </c>
      <c r="D865" s="233">
        <f si="18" t="shared"/>
        <v>0</v>
      </c>
      <c r="S865" s="233" t="s">
        <v>1247</v>
      </c>
      <c r="T865" s="233">
        <v>33300</v>
      </c>
    </row>
    <row r="866" spans="1:20">
      <c r="A866" s="233" t="s">
        <v>1247</v>
      </c>
      <c r="B866" s="233">
        <v>33400</v>
      </c>
      <c r="C866" s="233">
        <f>+'8.CTT3'!A12</f>
        <v>33400</v>
      </c>
      <c r="D866" s="233">
        <f si="18" t="shared"/>
        <v>0</v>
      </c>
      <c r="S866" s="233" t="s">
        <v>1247</v>
      </c>
      <c r="T866" s="233">
        <v>33400</v>
      </c>
    </row>
    <row r="867" spans="1:20">
      <c r="A867" s="233" t="s">
        <v>1247</v>
      </c>
      <c r="B867" s="233">
        <v>33401</v>
      </c>
      <c r="C867" s="233">
        <f>+'8.CTT3'!A13</f>
        <v>33401</v>
      </c>
      <c r="D867" s="233">
        <f si="18" t="shared"/>
        <v>0</v>
      </c>
      <c r="S867" s="233" t="s">
        <v>1247</v>
      </c>
      <c r="T867" s="233">
        <v>33401</v>
      </c>
    </row>
    <row r="868" spans="1:20">
      <c r="A868" s="233" t="s">
        <v>1247</v>
      </c>
      <c r="B868" s="233">
        <v>33402</v>
      </c>
      <c r="C868" s="233">
        <f>+'8.CTT3'!A14</f>
        <v>33402</v>
      </c>
      <c r="D868" s="233">
        <f si="18" t="shared"/>
        <v>0</v>
      </c>
      <c r="S868" s="233" t="s">
        <v>1247</v>
      </c>
      <c r="T868" s="233">
        <v>33402</v>
      </c>
    </row>
    <row r="869" spans="1:20">
      <c r="A869" s="233" t="s">
        <v>1247</v>
      </c>
      <c r="B869" s="233">
        <v>335</v>
      </c>
      <c r="C869" s="233">
        <f>+'8.CTT3'!A15</f>
        <v>335</v>
      </c>
      <c r="D869" s="233">
        <f si="18" t="shared"/>
        <v>0</v>
      </c>
      <c r="S869" s="233" t="s">
        <v>1247</v>
      </c>
      <c r="T869" s="233">
        <v>335</v>
      </c>
    </row>
    <row r="870" spans="1:20">
      <c r="A870" s="233" t="s">
        <v>1247</v>
      </c>
      <c r="B870" s="233">
        <v>33510</v>
      </c>
      <c r="C870" s="233">
        <f>+'8.CTT3'!A16</f>
        <v>33510</v>
      </c>
      <c r="D870" s="233">
        <f si="18" t="shared"/>
        <v>0</v>
      </c>
      <c r="S870" s="233" t="s">
        <v>1247</v>
      </c>
      <c r="T870" s="233">
        <v>33510</v>
      </c>
    </row>
    <row r="871" spans="1:20">
      <c r="A871" s="233" t="s">
        <v>1247</v>
      </c>
      <c r="B871" s="233">
        <v>335101</v>
      </c>
      <c r="C871" s="233">
        <f>+'8.CTT3'!A17</f>
        <v>335101</v>
      </c>
      <c r="D871" s="233">
        <f si="18" t="shared"/>
        <v>0</v>
      </c>
      <c r="S871" s="233" t="s">
        <v>1247</v>
      </c>
      <c r="T871" s="233">
        <v>335101</v>
      </c>
    </row>
    <row r="872" spans="1:20">
      <c r="A872" s="233" t="s">
        <v>1247</v>
      </c>
      <c r="B872" s="233">
        <v>335102</v>
      </c>
      <c r="C872" s="233">
        <f>+'8.CTT3'!A18</f>
        <v>335102</v>
      </c>
      <c r="D872" s="233">
        <f si="18" t="shared"/>
        <v>0</v>
      </c>
      <c r="S872" s="233" t="s">
        <v>1247</v>
      </c>
      <c r="T872" s="233">
        <v>335102</v>
      </c>
    </row>
    <row r="873" spans="1:20">
      <c r="A873" s="233" t="s">
        <v>1247</v>
      </c>
      <c r="B873" s="233">
        <v>335103</v>
      </c>
      <c r="C873" s="233">
        <f>+'8.CTT3'!A19</f>
        <v>335103</v>
      </c>
      <c r="D873" s="233">
        <f si="18" t="shared"/>
        <v>0</v>
      </c>
      <c r="S873" s="233" t="s">
        <v>1247</v>
      </c>
      <c r="T873" s="233">
        <v>335103</v>
      </c>
    </row>
    <row r="874" spans="1:20">
      <c r="A874" s="233" t="s">
        <v>1247</v>
      </c>
      <c r="B874" s="233">
        <v>335104</v>
      </c>
      <c r="C874" s="233">
        <f>+'8.CTT3'!A20</f>
        <v>335104</v>
      </c>
      <c r="D874" s="233">
        <f si="18" t="shared"/>
        <v>0</v>
      </c>
      <c r="S874" s="233" t="s">
        <v>1247</v>
      </c>
      <c r="T874" s="233">
        <v>335104</v>
      </c>
    </row>
    <row r="875" spans="1:20">
      <c r="A875" s="233" t="s">
        <v>1247</v>
      </c>
      <c r="B875" s="233">
        <v>335105</v>
      </c>
      <c r="C875" s="233">
        <f>+'8.CTT3'!A21</f>
        <v>335105</v>
      </c>
      <c r="D875" s="233">
        <f si="18" t="shared"/>
        <v>0</v>
      </c>
      <c r="S875" s="233" t="s">
        <v>1247</v>
      </c>
      <c r="T875" s="233">
        <v>335105</v>
      </c>
    </row>
    <row r="876" spans="1:20">
      <c r="A876" s="233" t="s">
        <v>1247</v>
      </c>
      <c r="B876" s="233">
        <v>335106</v>
      </c>
      <c r="C876" s="233">
        <f>+'8.CTT3'!A22</f>
        <v>335106</v>
      </c>
      <c r="D876" s="233">
        <f si="18" t="shared"/>
        <v>0</v>
      </c>
      <c r="S876" s="233" t="s">
        <v>1247</v>
      </c>
      <c r="T876" s="233">
        <v>335106</v>
      </c>
    </row>
    <row r="877" spans="1:20">
      <c r="A877" s="233" t="s">
        <v>1247</v>
      </c>
      <c r="B877" s="233">
        <v>335107</v>
      </c>
      <c r="C877" s="233">
        <f>+'8.CTT3'!A23</f>
        <v>335107</v>
      </c>
      <c r="D877" s="233">
        <f si="18" t="shared"/>
        <v>0</v>
      </c>
      <c r="S877" s="233" t="s">
        <v>1247</v>
      </c>
      <c r="T877" s="233">
        <v>335107</v>
      </c>
    </row>
    <row r="878" spans="1:20">
      <c r="A878" s="233" t="s">
        <v>1247</v>
      </c>
      <c r="B878" s="233">
        <v>335108</v>
      </c>
      <c r="C878" s="233">
        <f>+'8.CTT3'!A24</f>
        <v>335108</v>
      </c>
      <c r="D878" s="233">
        <f si="18" t="shared"/>
        <v>0</v>
      </c>
      <c r="S878" s="233" t="s">
        <v>1247</v>
      </c>
      <c r="T878" s="233">
        <v>335108</v>
      </c>
    </row>
    <row r="879" spans="1:20">
      <c r="A879" s="233" t="s">
        <v>1247</v>
      </c>
      <c r="B879" s="233">
        <v>335109</v>
      </c>
      <c r="C879" s="233">
        <f>+'8.CTT3'!A25</f>
        <v>335109</v>
      </c>
      <c r="D879" s="233">
        <f si="18" t="shared"/>
        <v>0</v>
      </c>
      <c r="S879" s="233" t="s">
        <v>1247</v>
      </c>
      <c r="T879" s="233">
        <v>335109</v>
      </c>
    </row>
    <row r="880" spans="1:20">
      <c r="A880" s="233" t="s">
        <v>1247</v>
      </c>
      <c r="B880" s="233">
        <v>335110</v>
      </c>
      <c r="C880" s="233">
        <f>+'8.CTT3'!A26</f>
        <v>335110</v>
      </c>
      <c r="D880" s="233">
        <f si="18" t="shared"/>
        <v>0</v>
      </c>
      <c r="S880" s="233" t="s">
        <v>1247</v>
      </c>
      <c r="T880" s="233">
        <v>335110</v>
      </c>
    </row>
    <row r="881" spans="1:20">
      <c r="A881" s="233" t="s">
        <v>1247</v>
      </c>
      <c r="B881" s="233">
        <v>335111</v>
      </c>
      <c r="C881" s="233">
        <f>+'8.CTT3'!A27</f>
        <v>335111</v>
      </c>
      <c r="D881" s="233">
        <f si="18" t="shared"/>
        <v>0</v>
      </c>
      <c r="S881" s="233" t="s">
        <v>1247</v>
      </c>
      <c r="T881" s="233">
        <v>335111</v>
      </c>
    </row>
    <row r="882" spans="1:20">
      <c r="A882" s="233" t="s">
        <v>1247</v>
      </c>
      <c r="B882" s="233">
        <v>335112</v>
      </c>
      <c r="C882" s="233">
        <f>+'8.CTT3'!A28</f>
        <v>335112</v>
      </c>
      <c r="D882" s="233">
        <f si="18" t="shared"/>
        <v>0</v>
      </c>
      <c r="S882" s="233" t="s">
        <v>1247</v>
      </c>
      <c r="T882" s="233">
        <v>335112</v>
      </c>
    </row>
    <row r="883" spans="1:20">
      <c r="A883" s="233" t="s">
        <v>1247</v>
      </c>
      <c r="B883" s="233">
        <v>335113</v>
      </c>
      <c r="C883" s="233">
        <f>+'8.CTT3'!A29</f>
        <v>335113</v>
      </c>
      <c r="D883" s="233">
        <f si="18" t="shared"/>
        <v>0</v>
      </c>
      <c r="S883" s="233" t="s">
        <v>1247</v>
      </c>
      <c r="T883" s="233">
        <v>335113</v>
      </c>
    </row>
    <row r="884" spans="1:20">
      <c r="A884" s="233" t="s">
        <v>1247</v>
      </c>
      <c r="B884" s="233">
        <v>33520</v>
      </c>
      <c r="C884" s="233">
        <f>+'8.CTT3'!A30</f>
        <v>33520</v>
      </c>
      <c r="D884" s="233">
        <f si="18" t="shared"/>
        <v>0</v>
      </c>
      <c r="S884" s="233" t="s">
        <v>1247</v>
      </c>
      <c r="T884" s="233">
        <v>33520</v>
      </c>
    </row>
    <row r="885" spans="1:20">
      <c r="A885" s="233" t="s">
        <v>1247</v>
      </c>
      <c r="B885" s="233">
        <v>336</v>
      </c>
      <c r="C885" s="233">
        <f>+'8.CTT3'!A31</f>
        <v>336</v>
      </c>
      <c r="D885" s="233">
        <f si="18" t="shared"/>
        <v>0</v>
      </c>
      <c r="S885" s="233" t="s">
        <v>1247</v>
      </c>
      <c r="T885" s="233">
        <v>336</v>
      </c>
    </row>
    <row r="886" spans="1:20">
      <c r="A886" s="233" t="s">
        <v>1247</v>
      </c>
      <c r="B886" s="233">
        <v>3361</v>
      </c>
      <c r="C886" s="233">
        <f>+'8.CTT3'!A32</f>
        <v>3361</v>
      </c>
      <c r="D886" s="233">
        <f si="18" t="shared"/>
        <v>0</v>
      </c>
      <c r="S886" s="233" t="s">
        <v>1247</v>
      </c>
      <c r="T886" s="233">
        <v>3361</v>
      </c>
    </row>
    <row r="887" spans="1:20">
      <c r="A887" s="233" t="s">
        <v>1247</v>
      </c>
      <c r="B887" s="233">
        <v>33611</v>
      </c>
      <c r="C887" s="233">
        <f>+'8.CTT3'!A33</f>
        <v>33611</v>
      </c>
      <c r="D887" s="233">
        <f si="18" t="shared"/>
        <v>0</v>
      </c>
      <c r="S887" s="233" t="s">
        <v>1247</v>
      </c>
      <c r="T887" s="233">
        <v>33611</v>
      </c>
    </row>
    <row r="888" spans="1:20">
      <c r="A888" s="233" t="s">
        <v>1247</v>
      </c>
      <c r="B888" s="233">
        <v>33612</v>
      </c>
      <c r="C888" s="233">
        <f>+'8.CTT3'!A34</f>
        <v>33612</v>
      </c>
      <c r="D888" s="233">
        <f si="18" t="shared"/>
        <v>0</v>
      </c>
      <c r="S888" s="233" t="s">
        <v>1247</v>
      </c>
      <c r="T888" s="233">
        <v>33612</v>
      </c>
    </row>
    <row r="889" spans="1:20">
      <c r="A889" s="233" t="s">
        <v>1247</v>
      </c>
      <c r="B889" s="233">
        <v>33613</v>
      </c>
      <c r="C889" s="233">
        <f>+'8.CTT3'!A35</f>
        <v>33613</v>
      </c>
      <c r="D889" s="233">
        <f si="18" t="shared"/>
        <v>0</v>
      </c>
      <c r="S889" s="233" t="s">
        <v>1247</v>
      </c>
      <c r="T889" s="233">
        <v>33613</v>
      </c>
    </row>
    <row r="890" spans="1:20">
      <c r="A890" s="233" t="s">
        <v>1247</v>
      </c>
      <c r="B890" s="233">
        <v>33614</v>
      </c>
      <c r="C890" s="233">
        <f>+'8.CTT3'!A36</f>
        <v>33614</v>
      </c>
      <c r="D890" s="233">
        <f si="18" t="shared"/>
        <v>0</v>
      </c>
      <c r="S890" s="233" t="s">
        <v>1247</v>
      </c>
      <c r="T890" s="233">
        <v>33614</v>
      </c>
    </row>
    <row r="891" spans="1:20">
      <c r="A891" s="233" t="s">
        <v>1247</v>
      </c>
      <c r="B891" s="233">
        <v>33615</v>
      </c>
      <c r="C891" s="233">
        <f>+'8.CTT3'!A37</f>
        <v>33615</v>
      </c>
      <c r="D891" s="233">
        <f si="18" t="shared"/>
        <v>0</v>
      </c>
      <c r="S891" s="233" t="s">
        <v>1247</v>
      </c>
      <c r="T891" s="233">
        <v>33615</v>
      </c>
    </row>
    <row r="892" spans="1:20">
      <c r="A892" s="233" t="s">
        <v>1247</v>
      </c>
      <c r="B892" s="233">
        <v>3362</v>
      </c>
      <c r="C892" s="233">
        <f>+'8.CTT3'!A38</f>
        <v>3362</v>
      </c>
      <c r="D892" s="233">
        <f si="18" t="shared"/>
        <v>0</v>
      </c>
      <c r="S892" s="233" t="s">
        <v>1247</v>
      </c>
      <c r="T892" s="233">
        <v>3362</v>
      </c>
    </row>
    <row r="893" spans="1:20">
      <c r="A893" s="233" t="s">
        <v>1247</v>
      </c>
      <c r="B893" s="233">
        <v>33621</v>
      </c>
      <c r="C893" s="233">
        <f>+'8.CTT3'!A39</f>
        <v>33621</v>
      </c>
      <c r="D893" s="233">
        <f si="18" t="shared"/>
        <v>0</v>
      </c>
      <c r="S893" s="233" t="s">
        <v>1247</v>
      </c>
      <c r="T893" s="233">
        <v>33621</v>
      </c>
    </row>
    <row r="894" spans="1:20">
      <c r="A894" s="233" t="s">
        <v>1247</v>
      </c>
      <c r="B894" s="233">
        <v>33622</v>
      </c>
      <c r="C894" s="233">
        <f>+'8.CTT3'!A40</f>
        <v>33622</v>
      </c>
      <c r="D894" s="233">
        <f si="18" t="shared"/>
        <v>0</v>
      </c>
      <c r="S894" s="233" t="s">
        <v>1247</v>
      </c>
      <c r="T894" s="233">
        <v>33622</v>
      </c>
    </row>
    <row r="895" spans="1:20">
      <c r="A895" s="233" t="s">
        <v>1247</v>
      </c>
      <c r="B895" s="233">
        <v>33623</v>
      </c>
      <c r="C895" s="233">
        <f>+'8.CTT3'!A41</f>
        <v>33623</v>
      </c>
      <c r="D895" s="233">
        <f si="18" t="shared"/>
        <v>0</v>
      </c>
      <c r="S895" s="233" t="s">
        <v>1247</v>
      </c>
      <c r="T895" s="233">
        <v>33623</v>
      </c>
    </row>
    <row r="896" spans="1:20">
      <c r="A896" s="233" t="s">
        <v>1248</v>
      </c>
      <c r="B896" s="233">
        <v>34</v>
      </c>
      <c r="C896" s="233">
        <f>+'9.CTT4'!A8</f>
        <v>34</v>
      </c>
      <c r="D896" s="233">
        <f si="18" t="shared"/>
        <v>0</v>
      </c>
      <c r="S896" s="233" t="s">
        <v>1248</v>
      </c>
      <c r="T896" s="233">
        <v>34</v>
      </c>
    </row>
    <row r="897" spans="1:20">
      <c r="A897" s="233" t="s">
        <v>1248</v>
      </c>
      <c r="B897" s="233">
        <v>34100</v>
      </c>
      <c r="C897" s="233">
        <f>+'9.CTT4'!A9</f>
        <v>34100</v>
      </c>
      <c r="D897" s="233">
        <f si="18" t="shared"/>
        <v>0</v>
      </c>
      <c r="S897" s="233" t="s">
        <v>1248</v>
      </c>
      <c r="T897" s="233">
        <v>34100</v>
      </c>
    </row>
    <row r="898" spans="1:20">
      <c r="A898" s="233" t="s">
        <v>1248</v>
      </c>
      <c r="B898" s="233">
        <v>34200</v>
      </c>
      <c r="C898" s="233">
        <f>+'9.CTT4'!A10</f>
        <v>34200</v>
      </c>
      <c r="D898" s="233">
        <f si="18" t="shared"/>
        <v>0</v>
      </c>
      <c r="S898" s="233" t="s">
        <v>1248</v>
      </c>
      <c r="T898" s="233">
        <v>34200</v>
      </c>
    </row>
    <row r="899" spans="1:20">
      <c r="A899" s="233" t="s">
        <v>1248</v>
      </c>
      <c r="B899" s="233">
        <v>34300</v>
      </c>
      <c r="C899" s="233">
        <f>+'9.CTT4'!A11</f>
        <v>34300</v>
      </c>
      <c r="D899" s="233">
        <f ref="D899:D962" si="19" t="shared">IF(B899=VALUE(C899),0,1)</f>
        <v>0</v>
      </c>
      <c r="S899" s="233" t="s">
        <v>1248</v>
      </c>
      <c r="T899" s="233">
        <v>34300</v>
      </c>
    </row>
    <row r="900" spans="1:20">
      <c r="A900" s="233" t="s">
        <v>1248</v>
      </c>
      <c r="B900" s="233">
        <v>34400</v>
      </c>
      <c r="C900" s="233">
        <f>+'9.CTT4'!A12</f>
        <v>34400</v>
      </c>
      <c r="D900" s="233">
        <f si="19" t="shared"/>
        <v>0</v>
      </c>
      <c r="S900" s="233" t="s">
        <v>1248</v>
      </c>
      <c r="T900" s="233">
        <v>34400</v>
      </c>
    </row>
    <row r="901" spans="1:20">
      <c r="A901" s="233" t="s">
        <v>1248</v>
      </c>
      <c r="B901" s="233">
        <v>34500</v>
      </c>
      <c r="C901" s="233">
        <f>+'9.CTT4'!A13</f>
        <v>34500</v>
      </c>
      <c r="D901" s="233">
        <f si="19" t="shared"/>
        <v>0</v>
      </c>
      <c r="S901" s="233" t="s">
        <v>1248</v>
      </c>
      <c r="T901" s="233">
        <v>34500</v>
      </c>
    </row>
    <row r="902" spans="1:20">
      <c r="A902" s="233" t="s">
        <v>1248</v>
      </c>
      <c r="B902" s="233">
        <v>34600</v>
      </c>
      <c r="C902" s="233">
        <f>+'9.CTT4'!A14</f>
        <v>34600</v>
      </c>
      <c r="D902" s="233">
        <f si="19" t="shared"/>
        <v>0</v>
      </c>
      <c r="S902" s="233" t="s">
        <v>1248</v>
      </c>
      <c r="T902" s="233">
        <v>34600</v>
      </c>
    </row>
    <row r="903" spans="1:20">
      <c r="A903" s="233" t="s">
        <v>1248</v>
      </c>
      <c r="B903" s="233">
        <v>3471</v>
      </c>
      <c r="C903" s="233">
        <f>+'9.CTT4'!A15</f>
        <v>3471</v>
      </c>
      <c r="D903" s="233">
        <f si="19" t="shared"/>
        <v>0</v>
      </c>
      <c r="S903" s="233" t="s">
        <v>1248</v>
      </c>
      <c r="T903" s="233">
        <v>3471</v>
      </c>
    </row>
    <row r="904" spans="1:20">
      <c r="A904" s="233" t="s">
        <v>1248</v>
      </c>
      <c r="B904" s="233">
        <v>34711</v>
      </c>
      <c r="C904" s="233">
        <f>+'9.CTT4'!A16</f>
        <v>34711</v>
      </c>
      <c r="D904" s="233">
        <f si="19" t="shared"/>
        <v>0</v>
      </c>
      <c r="S904" s="233" t="s">
        <v>1248</v>
      </c>
      <c r="T904" s="233">
        <v>34711</v>
      </c>
    </row>
    <row r="905" spans="1:20">
      <c r="A905" s="233" t="s">
        <v>1248</v>
      </c>
      <c r="B905" s="233">
        <v>34712</v>
      </c>
      <c r="C905" s="233">
        <f>+'9.CTT4'!A17</f>
        <v>34712</v>
      </c>
      <c r="D905" s="233">
        <f si="19" t="shared"/>
        <v>0</v>
      </c>
      <c r="S905" s="233" t="s">
        <v>1248</v>
      </c>
      <c r="T905" s="233">
        <v>34712</v>
      </c>
    </row>
    <row r="906" spans="1:20">
      <c r="A906" s="233" t="s">
        <v>1248</v>
      </c>
      <c r="B906" s="233">
        <v>34713</v>
      </c>
      <c r="C906" s="233">
        <f>+'9.CTT4'!A18</f>
        <v>34713</v>
      </c>
      <c r="D906" s="233">
        <f si="19" t="shared"/>
        <v>0</v>
      </c>
      <c r="S906" s="233" t="s">
        <v>1248</v>
      </c>
      <c r="T906" s="233">
        <v>34713</v>
      </c>
    </row>
    <row r="907" spans="1:20">
      <c r="A907" s="233" t="s">
        <v>1248</v>
      </c>
      <c r="B907" s="233">
        <v>34714</v>
      </c>
      <c r="C907" s="233">
        <f>+'9.CTT4'!A19</f>
        <v>34714</v>
      </c>
      <c r="D907" s="233">
        <f si="19" t="shared"/>
        <v>0</v>
      </c>
      <c r="S907" s="233" t="s">
        <v>1248</v>
      </c>
      <c r="T907" s="233">
        <v>34714</v>
      </c>
    </row>
    <row r="908" spans="1:20">
      <c r="A908" s="233" t="s">
        <v>1249</v>
      </c>
      <c r="B908" s="233">
        <v>1</v>
      </c>
      <c r="C908" s="233">
        <f>+'10.CTT5'!A9</f>
        <v>1</v>
      </c>
      <c r="D908" s="233">
        <f si="19" t="shared"/>
        <v>0</v>
      </c>
      <c r="S908" s="233" t="s">
        <v>1249</v>
      </c>
      <c r="T908" s="233">
        <v>1</v>
      </c>
    </row>
    <row r="909" spans="1:20">
      <c r="A909" s="233" t="s">
        <v>1249</v>
      </c>
      <c r="B909" s="233">
        <v>2</v>
      </c>
      <c r="C909" s="233">
        <f>+'10.CTT5'!A10</f>
        <v>2</v>
      </c>
      <c r="D909" s="233">
        <f si="19" t="shared"/>
        <v>0</v>
      </c>
      <c r="S909" s="233" t="s">
        <v>1249</v>
      </c>
      <c r="T909" s="233">
        <v>2</v>
      </c>
    </row>
    <row r="910" spans="1:20">
      <c r="A910" s="233" t="s">
        <v>1249</v>
      </c>
      <c r="B910" s="233">
        <v>2.1</v>
      </c>
      <c r="C910" s="233">
        <f>+'10.CTT5'!A11</f>
        <v>2.1</v>
      </c>
      <c r="D910" s="233">
        <f si="19" t="shared"/>
        <v>0</v>
      </c>
      <c r="S910" s="233" t="s">
        <v>1249</v>
      </c>
      <c r="T910" s="233">
        <v>2.1</v>
      </c>
    </row>
    <row r="911" spans="1:20">
      <c r="A911" s="233" t="s">
        <v>1249</v>
      </c>
      <c r="B911" s="233">
        <v>2.2000000000000002</v>
      </c>
      <c r="C911" s="233">
        <f>+'10.CTT5'!A12</f>
        <v>2.2000000000000002</v>
      </c>
      <c r="D911" s="233">
        <f si="19" t="shared"/>
        <v>0</v>
      </c>
      <c r="S911" s="233" t="s">
        <v>1249</v>
      </c>
      <c r="T911" s="233">
        <v>2.2000000000000002</v>
      </c>
    </row>
    <row r="912" spans="1:20">
      <c r="A912" s="233" t="s">
        <v>1249</v>
      </c>
      <c r="B912" s="233">
        <v>2.2999999999999998</v>
      </c>
      <c r="C912" s="233">
        <f>+'10.CTT5'!A13</f>
        <v>2.2999999999999998</v>
      </c>
      <c r="D912" s="233">
        <f si="19" t="shared"/>
        <v>0</v>
      </c>
      <c r="S912" s="233" t="s">
        <v>1249</v>
      </c>
      <c r="T912" s="233">
        <v>2.2999999999999998</v>
      </c>
    </row>
    <row r="913" spans="1:20">
      <c r="A913" s="233" t="s">
        <v>1249</v>
      </c>
      <c r="B913" s="233">
        <v>2.4</v>
      </c>
      <c r="C913" s="233">
        <f>+'10.CTT5'!A14</f>
        <v>2.4</v>
      </c>
      <c r="D913" s="233">
        <f si="19" t="shared"/>
        <v>0</v>
      </c>
      <c r="S913" s="233" t="s">
        <v>1249</v>
      </c>
      <c r="T913" s="233">
        <v>2.4</v>
      </c>
    </row>
    <row r="914" spans="1:20">
      <c r="A914" s="233" t="s">
        <v>1249</v>
      </c>
      <c r="B914" s="233">
        <v>2.5</v>
      </c>
      <c r="C914" s="233">
        <f>+'10.CTT5'!A15</f>
        <v>2.5</v>
      </c>
      <c r="D914" s="233">
        <f si="19" t="shared"/>
        <v>0</v>
      </c>
      <c r="S914" s="233" t="s">
        <v>1249</v>
      </c>
      <c r="T914" s="233">
        <v>2.5</v>
      </c>
    </row>
    <row r="915" spans="1:20">
      <c r="A915" s="233" t="s">
        <v>1249</v>
      </c>
      <c r="B915" s="233">
        <v>3</v>
      </c>
      <c r="C915" s="233">
        <f>+'10.CTT5'!A16</f>
        <v>3</v>
      </c>
      <c r="D915" s="233">
        <f si="19" t="shared"/>
        <v>0</v>
      </c>
      <c r="S915" s="233" t="s">
        <v>1249</v>
      </c>
      <c r="T915" s="233">
        <v>3</v>
      </c>
    </row>
    <row r="916" spans="1:20">
      <c r="A916" s="233" t="s">
        <v>1249</v>
      </c>
      <c r="B916" s="233">
        <v>3.1</v>
      </c>
      <c r="C916" s="233">
        <f>+'10.CTT5'!A17</f>
        <v>3.1</v>
      </c>
      <c r="D916" s="233">
        <f si="19" t="shared"/>
        <v>0</v>
      </c>
      <c r="S916" s="233" t="s">
        <v>1249</v>
      </c>
      <c r="T916" s="233">
        <v>3.1</v>
      </c>
    </row>
    <row r="917" spans="1:20">
      <c r="A917" s="233" t="s">
        <v>1249</v>
      </c>
      <c r="B917" s="233">
        <v>3.2</v>
      </c>
      <c r="C917" s="233">
        <f>+'10.CTT5'!A18</f>
        <v>3.2</v>
      </c>
      <c r="D917" s="233">
        <f si="19" t="shared"/>
        <v>0</v>
      </c>
      <c r="S917" s="233" t="s">
        <v>1249</v>
      </c>
      <c r="T917" s="233">
        <v>3.2</v>
      </c>
    </row>
    <row r="918" spans="1:20">
      <c r="A918" s="233" t="s">
        <v>1249</v>
      </c>
      <c r="B918" s="233">
        <v>3.3</v>
      </c>
      <c r="C918" s="233">
        <f>+'10.CTT5'!A19</f>
        <v>3.3</v>
      </c>
      <c r="D918" s="233">
        <f si="19" t="shared"/>
        <v>0</v>
      </c>
      <c r="S918" s="233" t="s">
        <v>1249</v>
      </c>
      <c r="T918" s="233">
        <v>3.3</v>
      </c>
    </row>
    <row r="919" spans="1:20">
      <c r="A919" s="233" t="s">
        <v>1249</v>
      </c>
      <c r="B919" s="233">
        <v>3.4</v>
      </c>
      <c r="C919" s="233">
        <f>+'10.CTT5'!A20</f>
        <v>3.4</v>
      </c>
      <c r="D919" s="233">
        <f si="19" t="shared"/>
        <v>0</v>
      </c>
      <c r="S919" s="233" t="s">
        <v>1249</v>
      </c>
      <c r="T919" s="233">
        <v>3.4</v>
      </c>
    </row>
    <row r="920" spans="1:20">
      <c r="A920" s="233" t="s">
        <v>1249</v>
      </c>
      <c r="B920" s="233">
        <v>4</v>
      </c>
      <c r="C920" s="233">
        <f>+'10.CTT5'!A21</f>
        <v>4</v>
      </c>
      <c r="D920" s="233">
        <f si="19" t="shared"/>
        <v>0</v>
      </c>
      <c r="S920" s="233" t="s">
        <v>1249</v>
      </c>
      <c r="T920" s="233">
        <v>4</v>
      </c>
    </row>
    <row r="921" spans="1:20">
      <c r="A921" s="233" t="s">
        <v>1550</v>
      </c>
      <c r="B921" s="233">
        <v>37</v>
      </c>
      <c r="C921" s="233">
        <f>'11.CTT6'!A8</f>
        <v>37</v>
      </c>
      <c r="D921" s="233">
        <f si="19" t="shared"/>
        <v>0</v>
      </c>
      <c r="S921" s="233" t="s">
        <v>1550</v>
      </c>
      <c r="T921" s="233">
        <v>37</v>
      </c>
    </row>
    <row r="922" spans="1:20">
      <c r="A922" s="233" t="s">
        <v>1550</v>
      </c>
      <c r="B922" s="233">
        <v>37100</v>
      </c>
      <c r="C922" s="233">
        <f>'11.CTT6'!A9</f>
        <v>37100</v>
      </c>
      <c r="D922" s="233">
        <f si="19" t="shared"/>
        <v>0</v>
      </c>
      <c r="S922" s="233" t="s">
        <v>1550</v>
      </c>
      <c r="T922" s="233">
        <v>37100</v>
      </c>
    </row>
    <row r="923" spans="1:20">
      <c r="A923" s="233" t="s">
        <v>1550</v>
      </c>
      <c r="B923" s="233">
        <v>37110</v>
      </c>
      <c r="C923" s="233">
        <f>'11.CTT6'!A10</f>
        <v>37110</v>
      </c>
      <c r="D923" s="233">
        <f si="19" t="shared"/>
        <v>0</v>
      </c>
      <c r="S923" s="233" t="s">
        <v>1550</v>
      </c>
      <c r="T923" s="233">
        <v>37110</v>
      </c>
    </row>
    <row r="924" spans="1:20">
      <c r="A924" s="233" t="s">
        <v>1550</v>
      </c>
      <c r="B924" s="233">
        <v>37120</v>
      </c>
      <c r="C924" s="233">
        <f>'11.CTT6'!A11</f>
        <v>37120</v>
      </c>
      <c r="D924" s="233">
        <f si="19" t="shared"/>
        <v>0</v>
      </c>
      <c r="S924" s="233" t="s">
        <v>1550</v>
      </c>
      <c r="T924" s="233">
        <v>37120</v>
      </c>
    </row>
    <row r="925" spans="1:20">
      <c r="A925" s="233" t="s">
        <v>1550</v>
      </c>
      <c r="B925" s="233">
        <v>37200</v>
      </c>
      <c r="C925" s="233">
        <f>'11.CTT6'!A12</f>
        <v>37200</v>
      </c>
      <c r="D925" s="233">
        <f si="19" t="shared"/>
        <v>0</v>
      </c>
      <c r="S925" s="233" t="s">
        <v>1550</v>
      </c>
      <c r="T925" s="233">
        <v>37200</v>
      </c>
    </row>
    <row r="926" spans="1:20">
      <c r="A926" s="233" t="s">
        <v>1550</v>
      </c>
      <c r="B926" s="233">
        <v>37210</v>
      </c>
      <c r="C926" s="233">
        <f>'11.CTT6'!A13</f>
        <v>37210</v>
      </c>
      <c r="D926" s="233">
        <f si="19" t="shared"/>
        <v>0</v>
      </c>
      <c r="S926" s="233" t="s">
        <v>1550</v>
      </c>
      <c r="T926" s="233">
        <v>37210</v>
      </c>
    </row>
    <row r="927" spans="1:20">
      <c r="A927" s="233" t="s">
        <v>1550</v>
      </c>
      <c r="B927" s="233">
        <v>37220</v>
      </c>
      <c r="C927" s="233">
        <f>'11.CTT6'!A14</f>
        <v>37220</v>
      </c>
      <c r="D927" s="233">
        <f si="19" t="shared"/>
        <v>0</v>
      </c>
      <c r="S927" s="233" t="s">
        <v>1550</v>
      </c>
      <c r="T927" s="233">
        <v>37220</v>
      </c>
    </row>
    <row r="928" spans="1:20">
      <c r="A928" s="233" t="s">
        <v>1550</v>
      </c>
      <c r="B928" s="233">
        <v>37300</v>
      </c>
      <c r="C928" s="233">
        <f>'11.CTT6'!A15</f>
        <v>37300</v>
      </c>
      <c r="D928" s="233">
        <f si="19" t="shared"/>
        <v>0</v>
      </c>
      <c r="S928" s="233" t="s">
        <v>1550</v>
      </c>
      <c r="T928" s="233">
        <v>37300</v>
      </c>
    </row>
    <row r="929" spans="1:20">
      <c r="A929" s="233" t="s">
        <v>1550</v>
      </c>
      <c r="B929" s="233">
        <v>37310</v>
      </c>
      <c r="C929" s="233">
        <f>'11.CTT6'!A16</f>
        <v>37310</v>
      </c>
      <c r="D929" s="233">
        <f si="19" t="shared"/>
        <v>0</v>
      </c>
      <c r="S929" s="233" t="s">
        <v>1550</v>
      </c>
      <c r="T929" s="233">
        <v>37310</v>
      </c>
    </row>
    <row r="930" spans="1:20">
      <c r="A930" s="233" t="s">
        <v>1550</v>
      </c>
      <c r="B930" s="233">
        <v>37311</v>
      </c>
      <c r="C930" s="233">
        <f>'11.CTT6'!A17</f>
        <v>37311</v>
      </c>
      <c r="D930" s="233">
        <f si="19" t="shared"/>
        <v>0</v>
      </c>
      <c r="S930" s="233" t="s">
        <v>1550</v>
      </c>
      <c r="T930" s="233">
        <v>37311</v>
      </c>
    </row>
    <row r="931" spans="1:20">
      <c r="A931" s="233" t="s">
        <v>1550</v>
      </c>
      <c r="B931" s="233">
        <v>37312</v>
      </c>
      <c r="C931" s="233">
        <f>'11.CTT6'!A18</f>
        <v>37312</v>
      </c>
      <c r="D931" s="233">
        <f si="19" t="shared"/>
        <v>0</v>
      </c>
      <c r="S931" s="233" t="s">
        <v>1550</v>
      </c>
      <c r="T931" s="233">
        <v>37312</v>
      </c>
    </row>
    <row r="932" spans="1:20">
      <c r="A932" s="233" t="s">
        <v>1550</v>
      </c>
      <c r="B932" s="233">
        <v>37313</v>
      </c>
      <c r="C932" s="233">
        <f>'11.CTT6'!A19</f>
        <v>37313</v>
      </c>
      <c r="D932" s="233">
        <f si="19" t="shared"/>
        <v>0</v>
      </c>
      <c r="S932" s="233" t="s">
        <v>1550</v>
      </c>
      <c r="T932" s="233">
        <v>37313</v>
      </c>
    </row>
    <row r="933" spans="1:20">
      <c r="A933" s="233" t="s">
        <v>1550</v>
      </c>
      <c r="B933" s="233">
        <v>37314</v>
      </c>
      <c r="C933" s="233">
        <f>'11.CTT6'!A20</f>
        <v>37314</v>
      </c>
      <c r="D933" s="233">
        <f si="19" t="shared"/>
        <v>0</v>
      </c>
      <c r="S933" s="233" t="s">
        <v>1550</v>
      </c>
      <c r="T933" s="233">
        <v>37314</v>
      </c>
    </row>
    <row r="934" spans="1:20">
      <c r="A934" s="233" t="s">
        <v>1550</v>
      </c>
      <c r="B934" s="233">
        <v>37315</v>
      </c>
      <c r="C934" s="233">
        <f>'11.CTT6'!A21</f>
        <v>37315</v>
      </c>
      <c r="D934" s="233">
        <f si="19" t="shared"/>
        <v>0</v>
      </c>
      <c r="S934" s="233" t="s">
        <v>1550</v>
      </c>
      <c r="T934" s="233">
        <v>37315</v>
      </c>
    </row>
    <row r="935" spans="1:20">
      <c r="A935" s="233" t="s">
        <v>1550</v>
      </c>
      <c r="B935" s="233">
        <v>37320</v>
      </c>
      <c r="C935" s="233">
        <f>'11.CTT6'!A22</f>
        <v>37320</v>
      </c>
      <c r="D935" s="233">
        <f si="19" t="shared"/>
        <v>0</v>
      </c>
      <c r="S935" s="233" t="s">
        <v>1550</v>
      </c>
      <c r="T935" s="233">
        <v>37320</v>
      </c>
    </row>
    <row r="936" spans="1:20">
      <c r="A936" s="233" t="s">
        <v>1550</v>
      </c>
      <c r="B936" s="233">
        <v>37321</v>
      </c>
      <c r="C936" s="233">
        <f>'11.CTT6'!A23</f>
        <v>37321</v>
      </c>
      <c r="D936" s="233">
        <f si="19" t="shared"/>
        <v>0</v>
      </c>
      <c r="S936" s="233" t="s">
        <v>1550</v>
      </c>
      <c r="T936" s="233">
        <v>37321</v>
      </c>
    </row>
    <row r="937" spans="1:20">
      <c r="A937" s="233" t="s">
        <v>1550</v>
      </c>
      <c r="B937" s="233">
        <v>37323</v>
      </c>
      <c r="C937" s="233">
        <f>'11.CTT6'!A24</f>
        <v>37323</v>
      </c>
      <c r="D937" s="233">
        <f si="19" t="shared"/>
        <v>0</v>
      </c>
      <c r="S937" s="233" t="s">
        <v>1550</v>
      </c>
      <c r="T937" s="233">
        <v>37323</v>
      </c>
    </row>
    <row r="938" spans="1:20">
      <c r="A938" s="233" t="s">
        <v>1550</v>
      </c>
      <c r="B938" s="233">
        <v>37324</v>
      </c>
      <c r="C938" s="233">
        <f>'11.CTT6'!A25</f>
        <v>37324</v>
      </c>
      <c r="D938" s="233">
        <f si="19" t="shared"/>
        <v>0</v>
      </c>
      <c r="S938" s="233" t="s">
        <v>1550</v>
      </c>
      <c r="T938" s="233">
        <v>37324</v>
      </c>
    </row>
    <row r="939" spans="1:20">
      <c r="A939" s="233" t="s">
        <v>1550</v>
      </c>
      <c r="B939" s="233">
        <v>37330</v>
      </c>
      <c r="C939" s="233">
        <f>'11.CTT6'!A26</f>
        <v>37330</v>
      </c>
      <c r="D939" s="233">
        <f si="19" t="shared"/>
        <v>0</v>
      </c>
      <c r="S939" s="233" t="s">
        <v>1550</v>
      </c>
      <c r="T939" s="233">
        <v>37330</v>
      </c>
    </row>
    <row r="940" spans="1:20">
      <c r="A940" s="233" t="s">
        <v>1551</v>
      </c>
      <c r="B940" s="233">
        <v>0</v>
      </c>
      <c r="C940" s="233">
        <f>'12.CTT7'!A9</f>
        <v>0</v>
      </c>
      <c r="D940" s="233">
        <f si="19" t="shared"/>
        <v>0</v>
      </c>
      <c r="S940" s="233" t="s">
        <v>1551</v>
      </c>
      <c r="T940" s="233">
        <v>1</v>
      </c>
    </row>
    <row r="941" spans="1:20">
      <c r="A941" s="233" t="s">
        <v>1551</v>
      </c>
      <c r="B941" s="233">
        <v>1</v>
      </c>
      <c r="C941" s="233">
        <f>'12.CTT7'!A10</f>
        <v>1</v>
      </c>
      <c r="D941" s="233">
        <f si="19" t="shared"/>
        <v>0</v>
      </c>
      <c r="S941" s="233" t="s">
        <v>1551</v>
      </c>
      <c r="T941" s="233">
        <v>1</v>
      </c>
    </row>
    <row r="942" spans="1:20">
      <c r="A942" s="233" t="s">
        <v>1551</v>
      </c>
      <c r="B942" s="233">
        <v>2</v>
      </c>
      <c r="C942" s="233">
        <f>'12.CTT7'!A11</f>
        <v>2</v>
      </c>
      <c r="D942" s="233">
        <f si="19" t="shared"/>
        <v>0</v>
      </c>
      <c r="S942" s="233" t="s">
        <v>1551</v>
      </c>
      <c r="T942" s="233">
        <v>2</v>
      </c>
    </row>
    <row r="943" spans="1:20">
      <c r="A943" s="233" t="s">
        <v>1551</v>
      </c>
      <c r="B943" s="233">
        <v>2.1</v>
      </c>
      <c r="C943" s="233">
        <f>'12.CTT7'!A12</f>
        <v>2.1</v>
      </c>
      <c r="D943" s="233">
        <f si="19" t="shared"/>
        <v>0</v>
      </c>
      <c r="S943" s="233" t="s">
        <v>1551</v>
      </c>
      <c r="T943" s="233">
        <v>2.1</v>
      </c>
    </row>
    <row r="944" spans="1:20">
      <c r="A944" s="233" t="s">
        <v>1551</v>
      </c>
      <c r="B944" s="233">
        <v>2.2000000000000002</v>
      </c>
      <c r="C944" s="233">
        <f>'12.CTT7'!A13</f>
        <v>2.2000000000000002</v>
      </c>
      <c r="D944" s="233">
        <f si="19" t="shared"/>
        <v>0</v>
      </c>
      <c r="S944" s="233" t="s">
        <v>1551</v>
      </c>
      <c r="T944" s="233">
        <v>2.2000000000000002</v>
      </c>
    </row>
    <row r="945" spans="1:20">
      <c r="A945" s="233" t="s">
        <v>1551</v>
      </c>
      <c r="B945" s="233">
        <v>2.2999999999999998</v>
      </c>
      <c r="C945" s="233">
        <f>'12.CTT7'!A14</f>
        <v>2.2999999999999998</v>
      </c>
      <c r="D945" s="233">
        <f si="19" t="shared"/>
        <v>0</v>
      </c>
      <c r="S945" s="233" t="s">
        <v>1551</v>
      </c>
      <c r="T945" s="233">
        <v>2.2999999999999998</v>
      </c>
    </row>
    <row r="946" spans="1:20">
      <c r="A946" s="233" t="s">
        <v>1551</v>
      </c>
      <c r="B946" s="233">
        <v>2.4</v>
      </c>
      <c r="C946" s="233">
        <f>'12.CTT7'!A15</f>
        <v>2.4</v>
      </c>
      <c r="D946" s="233">
        <f si="19" t="shared"/>
        <v>0</v>
      </c>
      <c r="S946" s="233" t="s">
        <v>1551</v>
      </c>
      <c r="T946" s="233">
        <v>2.4</v>
      </c>
    </row>
    <row r="947" spans="1:20">
      <c r="A947" s="233" t="s">
        <v>1551</v>
      </c>
      <c r="B947" s="233">
        <v>2.5</v>
      </c>
      <c r="C947" s="233">
        <f>'12.CTT7'!A16</f>
        <v>2.5</v>
      </c>
      <c r="D947" s="233">
        <f si="19" t="shared"/>
        <v>0</v>
      </c>
      <c r="S947" s="233" t="s">
        <v>1551</v>
      </c>
      <c r="T947" s="233">
        <v>2.5</v>
      </c>
    </row>
    <row r="948" spans="1:20">
      <c r="A948" s="233" t="s">
        <v>1551</v>
      </c>
      <c r="B948" s="233">
        <v>2.6</v>
      </c>
      <c r="C948" s="233">
        <f>'12.CTT7'!A17</f>
        <v>2.6</v>
      </c>
      <c r="D948" s="233">
        <f si="19" t="shared"/>
        <v>0</v>
      </c>
      <c r="S948" s="233" t="s">
        <v>1551</v>
      </c>
      <c r="T948" s="233">
        <v>2.6</v>
      </c>
    </row>
    <row r="949" spans="1:20">
      <c r="A949" s="233" t="s">
        <v>1551</v>
      </c>
      <c r="B949" s="233">
        <v>3</v>
      </c>
      <c r="C949" s="233">
        <f>'12.CTT7'!A18</f>
        <v>3</v>
      </c>
      <c r="D949" s="233">
        <f si="19" t="shared"/>
        <v>0</v>
      </c>
      <c r="S949" s="233" t="s">
        <v>1551</v>
      </c>
      <c r="T949" s="233">
        <v>3</v>
      </c>
    </row>
    <row r="950" spans="1:20">
      <c r="A950" s="233" t="s">
        <v>1551</v>
      </c>
      <c r="B950" s="233">
        <v>301</v>
      </c>
      <c r="C950" s="233">
        <f>'12.CTT7'!A19</f>
        <v>301</v>
      </c>
      <c r="D950" s="233">
        <f si="19" t="shared"/>
        <v>0</v>
      </c>
      <c r="S950" s="233" t="s">
        <v>1551</v>
      </c>
      <c r="T950" s="233">
        <v>301</v>
      </c>
    </row>
    <row r="951" spans="1:20">
      <c r="A951" s="233" t="s">
        <v>1551</v>
      </c>
      <c r="B951" s="233">
        <v>302</v>
      </c>
      <c r="C951" s="233">
        <f>'12.CTT7'!A20</f>
        <v>302</v>
      </c>
      <c r="D951" s="233">
        <f si="19" t="shared"/>
        <v>0</v>
      </c>
      <c r="S951" s="233" t="s">
        <v>1551</v>
      </c>
      <c r="T951" s="233">
        <v>302</v>
      </c>
    </row>
    <row r="952" spans="1:20">
      <c r="A952" s="233" t="s">
        <v>1551</v>
      </c>
      <c r="B952" s="233">
        <v>303</v>
      </c>
      <c r="C952" s="233">
        <f>'12.CTT7'!A21</f>
        <v>303</v>
      </c>
      <c r="D952" s="233">
        <f si="19" t="shared"/>
        <v>0</v>
      </c>
      <c r="S952" s="233" t="s">
        <v>1551</v>
      </c>
      <c r="T952" s="233">
        <v>303</v>
      </c>
    </row>
    <row r="953" spans="1:20">
      <c r="A953" s="233" t="s">
        <v>1551</v>
      </c>
      <c r="B953" s="233">
        <v>304</v>
      </c>
      <c r="C953" s="233">
        <f>'12.CTT7'!A22</f>
        <v>304</v>
      </c>
      <c r="D953" s="233">
        <f si="19" t="shared"/>
        <v>0</v>
      </c>
      <c r="S953" s="233" t="s">
        <v>1551</v>
      </c>
      <c r="T953" s="233">
        <v>304</v>
      </c>
    </row>
    <row r="954" spans="1:20">
      <c r="A954" s="233" t="s">
        <v>1551</v>
      </c>
      <c r="B954" s="233">
        <v>305</v>
      </c>
      <c r="C954" s="233">
        <f>'12.CTT7'!A23</f>
        <v>305</v>
      </c>
      <c r="D954" s="233">
        <f si="19" t="shared"/>
        <v>0</v>
      </c>
      <c r="S954" s="233" t="s">
        <v>1551</v>
      </c>
      <c r="T954" s="233">
        <v>305</v>
      </c>
    </row>
    <row r="955" spans="1:20">
      <c r="A955" s="233" t="s">
        <v>1551</v>
      </c>
      <c r="B955" s="233">
        <v>306</v>
      </c>
      <c r="C955" s="233">
        <f>'12.CTT7'!A24</f>
        <v>306</v>
      </c>
      <c r="D955" s="233">
        <f si="19" t="shared"/>
        <v>0</v>
      </c>
      <c r="S955" s="233" t="s">
        <v>1551</v>
      </c>
      <c r="T955" s="233">
        <v>306</v>
      </c>
    </row>
    <row r="956" spans="1:20">
      <c r="A956" s="233" t="s">
        <v>1551</v>
      </c>
      <c r="B956" s="233">
        <v>4</v>
      </c>
      <c r="C956" s="233">
        <f>'12.CTT7'!A25</f>
        <v>4</v>
      </c>
      <c r="D956" s="233">
        <f si="19" t="shared"/>
        <v>0</v>
      </c>
      <c r="S956" s="233" t="s">
        <v>1551</v>
      </c>
      <c r="T956" s="233">
        <v>4</v>
      </c>
    </row>
    <row r="957" spans="1:20">
      <c r="A957" s="233" t="s">
        <v>1551</v>
      </c>
      <c r="B957" s="233">
        <v>6</v>
      </c>
      <c r="C957" s="233">
        <f>'12.CTT7'!A26</f>
        <v>6</v>
      </c>
      <c r="D957" s="233">
        <f si="19" t="shared"/>
        <v>0</v>
      </c>
      <c r="S957" s="233" t="s">
        <v>1551</v>
      </c>
      <c r="T957" s="233">
        <v>6</v>
      </c>
    </row>
    <row r="958" spans="1:20">
      <c r="A958" s="233" t="s">
        <v>1551</v>
      </c>
      <c r="B958" s="233">
        <v>7</v>
      </c>
      <c r="C958" s="233">
        <f>'12.CTT7'!A27</f>
        <v>7</v>
      </c>
      <c r="D958" s="233">
        <f si="19" t="shared"/>
        <v>0</v>
      </c>
      <c r="S958" s="233" t="s">
        <v>1551</v>
      </c>
      <c r="T958" s="233">
        <v>7</v>
      </c>
    </row>
    <row r="959" spans="1:20">
      <c r="A959" s="233" t="s">
        <v>1551</v>
      </c>
      <c r="B959" s="233">
        <v>8</v>
      </c>
      <c r="C959" s="233">
        <f>'12.CTT7'!A28</f>
        <v>8</v>
      </c>
      <c r="D959" s="233">
        <f si="19" t="shared"/>
        <v>0</v>
      </c>
      <c r="S959" s="233" t="s">
        <v>1551</v>
      </c>
      <c r="T959" s="233">
        <v>8</v>
      </c>
    </row>
    <row r="960" spans="1:20">
      <c r="A960" s="233" t="s">
        <v>1551</v>
      </c>
      <c r="B960" s="233">
        <v>801</v>
      </c>
      <c r="C960" s="233">
        <f>'12.CTT7'!A29</f>
        <v>801</v>
      </c>
      <c r="D960" s="233">
        <f si="19" t="shared"/>
        <v>0</v>
      </c>
      <c r="S960" s="233" t="s">
        <v>1551</v>
      </c>
      <c r="T960" s="233">
        <v>801</v>
      </c>
    </row>
    <row r="961" spans="1:20">
      <c r="A961" s="233" t="s">
        <v>1551</v>
      </c>
      <c r="B961" s="233">
        <v>802</v>
      </c>
      <c r="C961" s="233">
        <f>'12.CTT7'!A30</f>
        <v>802</v>
      </c>
      <c r="D961" s="233">
        <f si="19" t="shared"/>
        <v>0</v>
      </c>
      <c r="S961" s="233" t="s">
        <v>1551</v>
      </c>
      <c r="T961" s="233">
        <v>802</v>
      </c>
    </row>
    <row r="962" spans="1:20">
      <c r="A962" s="233" t="s">
        <v>1551</v>
      </c>
      <c r="B962" s="233">
        <v>9</v>
      </c>
      <c r="C962" s="233">
        <f>'12.CTT7'!A31</f>
        <v>9</v>
      </c>
      <c r="D962" s="233">
        <f si="19" t="shared"/>
        <v>0</v>
      </c>
      <c r="S962" s="233" t="s">
        <v>1551</v>
      </c>
      <c r="T962" s="233">
        <v>9</v>
      </c>
    </row>
    <row r="963" spans="1:20">
      <c r="A963" s="233" t="s">
        <v>1551</v>
      </c>
      <c r="B963" s="233">
        <v>901</v>
      </c>
      <c r="C963" s="233">
        <f>'12.CTT7'!A32</f>
        <v>901</v>
      </c>
      <c r="D963" s="233">
        <f ref="D963:D1026" si="20" t="shared">IF(B963=VALUE(C963),0,1)</f>
        <v>0</v>
      </c>
      <c r="S963" s="233" t="s">
        <v>1551</v>
      </c>
      <c r="T963" s="233">
        <v>901</v>
      </c>
    </row>
    <row r="964" spans="1:20">
      <c r="A964" s="233" t="s">
        <v>1551</v>
      </c>
      <c r="B964" s="233">
        <v>902</v>
      </c>
      <c r="C964" s="233">
        <f>'12.CTT7'!A33</f>
        <v>902</v>
      </c>
      <c r="D964" s="233">
        <f si="20" t="shared"/>
        <v>0</v>
      </c>
      <c r="S964" s="233" t="s">
        <v>1551</v>
      </c>
      <c r="T964" s="233">
        <v>902</v>
      </c>
    </row>
    <row r="965" spans="1:20">
      <c r="A965" s="233" t="s">
        <v>1551</v>
      </c>
      <c r="B965" s="233">
        <v>10</v>
      </c>
      <c r="C965" s="233">
        <f>'12.CTT7'!A34</f>
        <v>10</v>
      </c>
      <c r="D965" s="233">
        <f si="20" t="shared"/>
        <v>0</v>
      </c>
      <c r="S965" s="233" t="s">
        <v>1551</v>
      </c>
      <c r="T965" s="233">
        <v>10</v>
      </c>
    </row>
    <row r="966" spans="1:20">
      <c r="A966" s="233" t="s">
        <v>1551</v>
      </c>
      <c r="B966" s="233">
        <v>11</v>
      </c>
      <c r="C966" s="233">
        <f>'12.CTT7'!A35</f>
        <v>11</v>
      </c>
      <c r="D966" s="233">
        <f si="20" t="shared"/>
        <v>0</v>
      </c>
      <c r="S966" s="233" t="s">
        <v>1551</v>
      </c>
      <c r="T966" s="233">
        <v>11</v>
      </c>
    </row>
    <row r="967" spans="1:20">
      <c r="A967" s="233" t="s">
        <v>1552</v>
      </c>
      <c r="B967" s="233">
        <v>41</v>
      </c>
      <c r="C967" s="233">
        <f>'13.CTT8'!A8</f>
        <v>41</v>
      </c>
      <c r="D967" s="233">
        <f si="20" t="shared"/>
        <v>0</v>
      </c>
      <c r="S967" s="233" t="s">
        <v>1552</v>
      </c>
      <c r="T967" s="233">
        <v>41</v>
      </c>
    </row>
    <row r="968" spans="1:20">
      <c r="A968" s="233" t="s">
        <v>1552</v>
      </c>
      <c r="B968" s="233">
        <v>411</v>
      </c>
      <c r="C968" s="233">
        <f>'13.CTT8'!A9</f>
        <v>411</v>
      </c>
      <c r="D968" s="233">
        <f si="20" t="shared"/>
        <v>0</v>
      </c>
      <c r="S968" s="233" t="s">
        <v>1552</v>
      </c>
      <c r="T968" s="233">
        <v>411</v>
      </c>
    </row>
    <row r="969" spans="1:20">
      <c r="A969" s="233" t="s">
        <v>1552</v>
      </c>
      <c r="B969" s="233">
        <v>4111</v>
      </c>
      <c r="C969" s="233">
        <f>'13.CTT8'!A10</f>
        <v>4111</v>
      </c>
      <c r="D969" s="233">
        <f si="20" t="shared"/>
        <v>0</v>
      </c>
      <c r="S969" s="233" t="s">
        <v>1552</v>
      </c>
      <c r="T969" s="233">
        <v>4111</v>
      </c>
    </row>
    <row r="970" spans="1:20">
      <c r="A970" s="233" t="s">
        <v>1552</v>
      </c>
      <c r="B970" s="233">
        <v>41111</v>
      </c>
      <c r="C970" s="233">
        <f>'13.CTT8'!A11</f>
        <v>41111</v>
      </c>
      <c r="D970" s="233">
        <f si="20" t="shared"/>
        <v>0</v>
      </c>
      <c r="S970" s="233" t="s">
        <v>1552</v>
      </c>
      <c r="T970" s="233">
        <v>41111</v>
      </c>
    </row>
    <row r="971" spans="1:20">
      <c r="A971" s="233" t="s">
        <v>1552</v>
      </c>
      <c r="B971" s="233">
        <v>41112</v>
      </c>
      <c r="C971" s="233">
        <f>'13.CTT8'!A12</f>
        <v>41112</v>
      </c>
      <c r="D971" s="233">
        <f si="20" t="shared"/>
        <v>0</v>
      </c>
      <c r="S971" s="233" t="s">
        <v>1552</v>
      </c>
      <c r="T971" s="233">
        <v>41112</v>
      </c>
    </row>
    <row r="972" spans="1:20">
      <c r="A972" s="233" t="s">
        <v>1552</v>
      </c>
      <c r="B972" s="233">
        <v>41113</v>
      </c>
      <c r="C972" s="233">
        <f>'13.CTT8'!A13</f>
        <v>41113</v>
      </c>
      <c r="D972" s="233">
        <f si="20" t="shared"/>
        <v>0</v>
      </c>
      <c r="S972" s="233" t="s">
        <v>1552</v>
      </c>
      <c r="T972" s="233">
        <v>41113</v>
      </c>
    </row>
    <row r="973" spans="1:20">
      <c r="A973" s="233" t="s">
        <v>1552</v>
      </c>
      <c r="B973" s="233">
        <v>4112</v>
      </c>
      <c r="C973" s="233">
        <f>'13.CTT8'!A14</f>
        <v>4112</v>
      </c>
      <c r="D973" s="233">
        <f si="20" t="shared"/>
        <v>0</v>
      </c>
      <c r="S973" s="233" t="s">
        <v>1552</v>
      </c>
      <c r="T973" s="233">
        <v>4112</v>
      </c>
    </row>
    <row r="974" spans="1:20">
      <c r="A974" s="233" t="s">
        <v>1552</v>
      </c>
      <c r="B974" s="233">
        <v>41121</v>
      </c>
      <c r="C974" s="233">
        <f>'13.CTT8'!A15</f>
        <v>41121</v>
      </c>
      <c r="D974" s="233">
        <f si="20" t="shared"/>
        <v>0</v>
      </c>
      <c r="S974" s="233" t="s">
        <v>1552</v>
      </c>
      <c r="T974" s="233">
        <v>41121</v>
      </c>
    </row>
    <row r="975" spans="1:20">
      <c r="A975" s="233" t="s">
        <v>1552</v>
      </c>
      <c r="B975" s="233">
        <v>41122</v>
      </c>
      <c r="C975" s="233">
        <f>'13.CTT8'!A16</f>
        <v>41122</v>
      </c>
      <c r="D975" s="233">
        <f si="20" t="shared"/>
        <v>0</v>
      </c>
      <c r="S975" s="233" t="s">
        <v>1552</v>
      </c>
      <c r="T975" s="233">
        <v>41122</v>
      </c>
    </row>
    <row r="976" spans="1:20">
      <c r="A976" s="233" t="s">
        <v>1552</v>
      </c>
      <c r="B976" s="233">
        <v>41123</v>
      </c>
      <c r="C976" s="233">
        <f>'13.CTT8'!A17</f>
        <v>41123</v>
      </c>
      <c r="D976" s="233">
        <f si="20" t="shared"/>
        <v>0</v>
      </c>
      <c r="S976" s="233" t="s">
        <v>1552</v>
      </c>
      <c r="T976" s="233">
        <v>41123</v>
      </c>
    </row>
    <row r="977" spans="1:20">
      <c r="A977" s="233" t="s">
        <v>1552</v>
      </c>
      <c r="B977" s="233">
        <v>412</v>
      </c>
      <c r="C977" s="233">
        <f>'13.CTT8'!A18</f>
        <v>412</v>
      </c>
      <c r="D977" s="233">
        <f si="20" t="shared"/>
        <v>0</v>
      </c>
      <c r="S977" s="233" t="s">
        <v>1552</v>
      </c>
      <c r="T977" s="233">
        <v>412</v>
      </c>
    </row>
    <row r="978" spans="1:20">
      <c r="A978" s="233" t="s">
        <v>1552</v>
      </c>
      <c r="B978" s="233">
        <v>4121</v>
      </c>
      <c r="C978" s="233">
        <f>'13.CTT8'!A19</f>
        <v>4121</v>
      </c>
      <c r="D978" s="233">
        <f si="20" t="shared"/>
        <v>0</v>
      </c>
      <c r="S978" s="233" t="s">
        <v>1552</v>
      </c>
      <c r="T978" s="233">
        <v>4121</v>
      </c>
    </row>
    <row r="979" spans="1:20">
      <c r="A979" s="233" t="s">
        <v>1552</v>
      </c>
      <c r="B979" s="233">
        <v>41211</v>
      </c>
      <c r="C979" s="233">
        <f>'13.CTT8'!A20</f>
        <v>41211</v>
      </c>
      <c r="D979" s="233">
        <f si="20" t="shared"/>
        <v>0</v>
      </c>
      <c r="S979" s="233" t="s">
        <v>1552</v>
      </c>
      <c r="T979" s="233">
        <v>41211</v>
      </c>
    </row>
    <row r="980" spans="1:20">
      <c r="A980" s="233" t="s">
        <v>1552</v>
      </c>
      <c r="B980" s="233">
        <v>41212</v>
      </c>
      <c r="C980" s="233">
        <f>'13.CTT8'!A21</f>
        <v>41212</v>
      </c>
      <c r="D980" s="233">
        <f si="20" t="shared"/>
        <v>0</v>
      </c>
      <c r="S980" s="233" t="s">
        <v>1552</v>
      </c>
      <c r="T980" s="233">
        <v>41212</v>
      </c>
    </row>
    <row r="981" spans="1:20">
      <c r="A981" s="233" t="s">
        <v>1552</v>
      </c>
      <c r="B981" s="233">
        <v>41213</v>
      </c>
      <c r="C981" s="233">
        <f>'13.CTT8'!A22</f>
        <v>41213</v>
      </c>
      <c r="D981" s="233">
        <f si="20" t="shared"/>
        <v>0</v>
      </c>
      <c r="S981" s="233" t="s">
        <v>1552</v>
      </c>
      <c r="T981" s="233">
        <v>41213</v>
      </c>
    </row>
    <row r="982" spans="1:20">
      <c r="A982" s="233" t="s">
        <v>1552</v>
      </c>
      <c r="B982" s="233">
        <v>41214</v>
      </c>
      <c r="C982" s="233">
        <f>'13.CTT8'!A23</f>
        <v>41214</v>
      </c>
      <c r="D982" s="233">
        <f si="20" t="shared"/>
        <v>0</v>
      </c>
      <c r="S982" s="233" t="s">
        <v>1552</v>
      </c>
      <c r="T982" s="233">
        <v>41214</v>
      </c>
    </row>
    <row r="983" spans="1:20">
      <c r="A983" s="233" t="s">
        <v>1552</v>
      </c>
      <c r="B983" s="233">
        <v>41215</v>
      </c>
      <c r="C983" s="233">
        <f>'13.CTT8'!A24</f>
        <v>41215</v>
      </c>
      <c r="D983" s="233">
        <f si="20" t="shared"/>
        <v>0</v>
      </c>
      <c r="S983" s="233" t="s">
        <v>1552</v>
      </c>
      <c r="T983" s="233">
        <v>41215</v>
      </c>
    </row>
    <row r="984" spans="1:20">
      <c r="A984" s="233" t="s">
        <v>1552</v>
      </c>
      <c r="B984" s="233">
        <v>41216</v>
      </c>
      <c r="C984" s="233">
        <f>'13.CTT8'!A25</f>
        <v>41216</v>
      </c>
      <c r="D984" s="233">
        <f si="20" t="shared"/>
        <v>0</v>
      </c>
      <c r="S984" s="233" t="s">
        <v>1552</v>
      </c>
      <c r="T984" s="233">
        <v>41216</v>
      </c>
    </row>
    <row r="985" spans="1:20">
      <c r="A985" s="233" t="s">
        <v>1552</v>
      </c>
      <c r="B985" s="233">
        <v>41217</v>
      </c>
      <c r="C985" s="233">
        <f>'13.CTT8'!A26</f>
        <v>41217</v>
      </c>
      <c r="D985" s="233">
        <f si="20" t="shared"/>
        <v>0</v>
      </c>
      <c r="S985" s="233" t="s">
        <v>1552</v>
      </c>
      <c r="T985" s="233">
        <v>41217</v>
      </c>
    </row>
    <row r="986" spans="1:20">
      <c r="A986" s="233" t="s">
        <v>1552</v>
      </c>
      <c r="B986" s="233">
        <v>4122</v>
      </c>
      <c r="C986" s="233">
        <f>'13.CTT8'!A27</f>
        <v>4122</v>
      </c>
      <c r="D986" s="233">
        <f si="20" t="shared"/>
        <v>0</v>
      </c>
      <c r="S986" s="233" t="s">
        <v>1552</v>
      </c>
      <c r="T986" s="233">
        <v>4122</v>
      </c>
    </row>
    <row r="987" spans="1:20">
      <c r="A987" s="233" t="s">
        <v>1552</v>
      </c>
      <c r="B987" s="233">
        <v>41221</v>
      </c>
      <c r="C987" s="233">
        <f>'13.CTT8'!A28</f>
        <v>41221</v>
      </c>
      <c r="D987" s="233">
        <f si="20" t="shared"/>
        <v>0</v>
      </c>
      <c r="S987" s="233" t="s">
        <v>1552</v>
      </c>
      <c r="T987" s="233">
        <v>41221</v>
      </c>
    </row>
    <row r="988" spans="1:20">
      <c r="A988" s="233" t="s">
        <v>1552</v>
      </c>
      <c r="B988" s="233">
        <v>41222</v>
      </c>
      <c r="C988" s="233">
        <f>'13.CTT8'!A29</f>
        <v>41222</v>
      </c>
      <c r="D988" s="233">
        <f si="20" t="shared"/>
        <v>0</v>
      </c>
      <c r="S988" s="233" t="s">
        <v>1552</v>
      </c>
      <c r="T988" s="233">
        <v>41222</v>
      </c>
    </row>
    <row r="989" spans="1:20">
      <c r="A989" s="233" t="s">
        <v>1552</v>
      </c>
      <c r="B989" s="233">
        <v>41223</v>
      </c>
      <c r="C989" s="233">
        <f>'13.CTT8'!A30</f>
        <v>41223</v>
      </c>
      <c r="D989" s="233">
        <f si="20" t="shared"/>
        <v>0</v>
      </c>
      <c r="S989" s="233" t="s">
        <v>1552</v>
      </c>
      <c r="T989" s="233">
        <v>41223</v>
      </c>
    </row>
    <row r="990" spans="1:20">
      <c r="A990" s="233" t="s">
        <v>1552</v>
      </c>
      <c r="B990" s="233">
        <v>41224</v>
      </c>
      <c r="C990" s="233">
        <f>'13.CTT8'!A31</f>
        <v>41224</v>
      </c>
      <c r="D990" s="233">
        <f si="20" t="shared"/>
        <v>0</v>
      </c>
      <c r="S990" s="233" t="s">
        <v>1552</v>
      </c>
      <c r="T990" s="233">
        <v>41224</v>
      </c>
    </row>
    <row r="991" spans="1:20">
      <c r="A991" s="233" t="s">
        <v>1552</v>
      </c>
      <c r="B991" s="233">
        <v>41225</v>
      </c>
      <c r="C991" s="233">
        <f>'13.CTT8'!A32</f>
        <v>41225</v>
      </c>
      <c r="D991" s="233">
        <f si="20" t="shared"/>
        <v>0</v>
      </c>
      <c r="S991" s="233" t="s">
        <v>1552</v>
      </c>
      <c r="T991" s="233">
        <v>41225</v>
      </c>
    </row>
    <row r="992" spans="1:20">
      <c r="A992" s="233" t="s">
        <v>1552</v>
      </c>
      <c r="B992" s="233">
        <v>413</v>
      </c>
      <c r="C992" s="233">
        <f>'13.CTT8'!A33</f>
        <v>413</v>
      </c>
      <c r="D992" s="233">
        <f si="20" t="shared"/>
        <v>0</v>
      </c>
      <c r="S992" s="233" t="s">
        <v>1552</v>
      </c>
      <c r="T992" s="233">
        <v>413</v>
      </c>
    </row>
    <row r="993" spans="1:20">
      <c r="A993" s="233" t="s">
        <v>1552</v>
      </c>
      <c r="B993" s="233">
        <v>4131</v>
      </c>
      <c r="C993" s="233">
        <f>'13.CTT8'!A34</f>
        <v>4131</v>
      </c>
      <c r="D993" s="233">
        <f si="20" t="shared"/>
        <v>0</v>
      </c>
      <c r="S993" s="233" t="s">
        <v>1552</v>
      </c>
      <c r="T993" s="233">
        <v>4131</v>
      </c>
    </row>
    <row r="994" spans="1:20">
      <c r="A994" s="233" t="s">
        <v>1552</v>
      </c>
      <c r="B994" s="233">
        <v>413101</v>
      </c>
      <c r="C994" s="233">
        <f>'13.CTT8'!A35</f>
        <v>413101</v>
      </c>
      <c r="D994" s="233">
        <f si="20" t="shared"/>
        <v>0</v>
      </c>
      <c r="S994" s="233" t="s">
        <v>1552</v>
      </c>
      <c r="T994" s="233">
        <v>413101</v>
      </c>
    </row>
    <row r="995" spans="1:20">
      <c r="A995" s="233" t="s">
        <v>1552</v>
      </c>
      <c r="B995" s="233">
        <v>413102</v>
      </c>
      <c r="C995" s="233">
        <f>'13.CTT8'!A36</f>
        <v>413102</v>
      </c>
      <c r="D995" s="233">
        <f si="20" t="shared"/>
        <v>0</v>
      </c>
      <c r="S995" s="233" t="s">
        <v>1552</v>
      </c>
      <c r="T995" s="233">
        <v>413102</v>
      </c>
    </row>
    <row r="996" spans="1:20">
      <c r="A996" s="233" t="s">
        <v>1552</v>
      </c>
      <c r="B996" s="233">
        <v>413103</v>
      </c>
      <c r="C996" s="233">
        <f>'13.CTT8'!A37</f>
        <v>413103</v>
      </c>
      <c r="D996" s="233">
        <f si="20" t="shared"/>
        <v>0</v>
      </c>
      <c r="S996" s="233" t="s">
        <v>1552</v>
      </c>
      <c r="T996" s="233">
        <v>413103</v>
      </c>
    </row>
    <row r="997" spans="1:20">
      <c r="A997" s="233" t="s">
        <v>1552</v>
      </c>
      <c r="B997" s="233">
        <v>413104</v>
      </c>
      <c r="C997" s="233">
        <f>'13.CTT8'!A38</f>
        <v>413104</v>
      </c>
      <c r="D997" s="233">
        <f si="20" t="shared"/>
        <v>0</v>
      </c>
      <c r="S997" s="233" t="s">
        <v>1552</v>
      </c>
      <c r="T997" s="233">
        <v>413104</v>
      </c>
    </row>
    <row r="998" spans="1:20">
      <c r="A998" s="233" t="s">
        <v>1552</v>
      </c>
      <c r="B998" s="233">
        <v>4132</v>
      </c>
      <c r="C998" s="233">
        <f>'13.CTT8'!A39</f>
        <v>4132</v>
      </c>
      <c r="D998" s="233">
        <f si="20" t="shared"/>
        <v>0</v>
      </c>
      <c r="S998" s="233" t="s">
        <v>1552</v>
      </c>
      <c r="T998" s="233">
        <v>4132</v>
      </c>
    </row>
    <row r="999" spans="1:20">
      <c r="A999" s="233" t="s">
        <v>1552</v>
      </c>
      <c r="B999" s="233">
        <v>413201</v>
      </c>
      <c r="C999" s="233">
        <f>'13.CTT8'!A40</f>
        <v>413201</v>
      </c>
      <c r="D999" s="233">
        <f si="20" t="shared"/>
        <v>0</v>
      </c>
      <c r="S999" s="233" t="s">
        <v>1552</v>
      </c>
      <c r="T999" s="233">
        <v>413201</v>
      </c>
    </row>
    <row r="1000" spans="1:20">
      <c r="A1000" s="233" t="s">
        <v>1552</v>
      </c>
      <c r="B1000" s="233">
        <v>413202</v>
      </c>
      <c r="C1000" s="233">
        <f>'13.CTT8'!A41</f>
        <v>413202</v>
      </c>
      <c r="D1000" s="233">
        <f si="20" t="shared"/>
        <v>0</v>
      </c>
      <c r="S1000" s="233" t="s">
        <v>1552</v>
      </c>
      <c r="T1000" s="233">
        <v>413202</v>
      </c>
    </row>
    <row r="1001" spans="1:20">
      <c r="A1001" s="233" t="s">
        <v>1552</v>
      </c>
      <c r="B1001" s="233">
        <v>413203</v>
      </c>
      <c r="C1001" s="233">
        <f>'13.CTT8'!A42</f>
        <v>413203</v>
      </c>
      <c r="D1001" s="233">
        <f si="20" t="shared"/>
        <v>0</v>
      </c>
      <c r="S1001" s="233" t="s">
        <v>1552</v>
      </c>
      <c r="T1001" s="233">
        <v>413203</v>
      </c>
    </row>
    <row r="1002" spans="1:20">
      <c r="A1002" s="233" t="s">
        <v>1552</v>
      </c>
      <c r="B1002" s="233">
        <v>413204</v>
      </c>
      <c r="C1002" s="233">
        <f>'13.CTT8'!A43</f>
        <v>413204</v>
      </c>
      <c r="D1002" s="233">
        <f si="20" t="shared"/>
        <v>0</v>
      </c>
      <c r="S1002" s="233" t="s">
        <v>1552</v>
      </c>
      <c r="T1002" s="233">
        <v>413204</v>
      </c>
    </row>
    <row r="1003" spans="1:20">
      <c r="A1003" s="233" t="s">
        <v>1552</v>
      </c>
      <c r="B1003" s="233">
        <v>413205</v>
      </c>
      <c r="C1003" s="233">
        <f>'13.CTT8'!A44</f>
        <v>413205</v>
      </c>
      <c r="D1003" s="233">
        <f si="20" t="shared"/>
        <v>0</v>
      </c>
      <c r="S1003" s="233" t="s">
        <v>1552</v>
      </c>
      <c r="T1003" s="233">
        <v>413205</v>
      </c>
    </row>
    <row r="1004" spans="1:20">
      <c r="A1004" s="233" t="s">
        <v>1552</v>
      </c>
      <c r="B1004" s="233">
        <v>413206</v>
      </c>
      <c r="C1004" s="233">
        <f>'13.CTT8'!A45</f>
        <v>413206</v>
      </c>
      <c r="D1004" s="233">
        <f si="20" t="shared"/>
        <v>0</v>
      </c>
      <c r="S1004" s="233" t="s">
        <v>1552</v>
      </c>
      <c r="T1004" s="233">
        <v>413206</v>
      </c>
    </row>
    <row r="1005" spans="1:20">
      <c r="A1005" s="233" t="s">
        <v>1552</v>
      </c>
      <c r="B1005" s="233">
        <v>413207</v>
      </c>
      <c r="C1005" s="233">
        <f>'13.CTT8'!A46</f>
        <v>413207</v>
      </c>
      <c r="D1005" s="233">
        <f si="20" t="shared"/>
        <v>0</v>
      </c>
      <c r="S1005" s="233" t="s">
        <v>1552</v>
      </c>
      <c r="T1005" s="233">
        <v>413207</v>
      </c>
    </row>
    <row r="1006" spans="1:20">
      <c r="A1006" s="233" t="s">
        <v>1552</v>
      </c>
      <c r="B1006" s="233">
        <v>413208</v>
      </c>
      <c r="C1006" s="233">
        <f>'13.CTT8'!A47</f>
        <v>413208</v>
      </c>
      <c r="D1006" s="233">
        <f si="20" t="shared"/>
        <v>0</v>
      </c>
      <c r="S1006" s="233" t="s">
        <v>1552</v>
      </c>
      <c r="T1006" s="233">
        <v>413208</v>
      </c>
    </row>
    <row r="1007" spans="1:20">
      <c r="A1007" s="233" t="s">
        <v>1552</v>
      </c>
      <c r="B1007" s="233">
        <v>413209</v>
      </c>
      <c r="C1007" s="233">
        <f>'13.CTT8'!A48</f>
        <v>413209</v>
      </c>
      <c r="D1007" s="233">
        <f si="20" t="shared"/>
        <v>0</v>
      </c>
      <c r="S1007" s="233" t="s">
        <v>1552</v>
      </c>
      <c r="T1007" s="233">
        <v>413209</v>
      </c>
    </row>
    <row r="1008" spans="1:20">
      <c r="A1008" s="233" t="s">
        <v>1552</v>
      </c>
      <c r="B1008" s="233">
        <v>413210</v>
      </c>
      <c r="C1008" s="233">
        <f>'13.CTT8'!A49</f>
        <v>413210</v>
      </c>
      <c r="D1008" s="233">
        <f si="20" t="shared"/>
        <v>0</v>
      </c>
      <c r="S1008" s="233" t="s">
        <v>1552</v>
      </c>
      <c r="T1008" s="233">
        <v>413210</v>
      </c>
    </row>
    <row r="1009" spans="1:20">
      <c r="A1009" s="233" t="s">
        <v>1552</v>
      </c>
      <c r="B1009" s="233">
        <v>413211</v>
      </c>
      <c r="C1009" s="233">
        <f>'13.CTT8'!A50</f>
        <v>413211</v>
      </c>
      <c r="D1009" s="233">
        <f si="20" t="shared"/>
        <v>0</v>
      </c>
      <c r="S1009" s="233" t="s">
        <v>1552</v>
      </c>
      <c r="T1009" s="233">
        <v>413211</v>
      </c>
    </row>
    <row r="1010" spans="1:20">
      <c r="A1010" s="233" t="s">
        <v>1552</v>
      </c>
      <c r="B1010" s="233">
        <v>413212</v>
      </c>
      <c r="C1010" s="233">
        <f>'13.CTT8'!A51</f>
        <v>413212</v>
      </c>
      <c r="D1010" s="233">
        <f si="20" t="shared"/>
        <v>0</v>
      </c>
      <c r="S1010" s="233" t="s">
        <v>1552</v>
      </c>
      <c r="T1010" s="233">
        <v>413212</v>
      </c>
    </row>
    <row r="1011" spans="1:20">
      <c r="A1011" s="233" t="s">
        <v>1552</v>
      </c>
      <c r="B1011" s="233">
        <v>413213</v>
      </c>
      <c r="C1011" s="233">
        <f>'13.CTT8'!A52</f>
        <v>413213</v>
      </c>
      <c r="D1011" s="233">
        <f si="20" t="shared"/>
        <v>0</v>
      </c>
      <c r="S1011" s="233" t="s">
        <v>1552</v>
      </c>
      <c r="T1011" s="233">
        <v>413213</v>
      </c>
    </row>
    <row r="1012" spans="1:20">
      <c r="A1012" s="233" t="s">
        <v>1552</v>
      </c>
      <c r="B1012" s="233">
        <v>41330</v>
      </c>
      <c r="C1012" s="233">
        <f>'13.CTT8'!A53</f>
        <v>41330</v>
      </c>
      <c r="D1012" s="233">
        <f si="20" t="shared"/>
        <v>0</v>
      </c>
      <c r="S1012" s="233" t="s">
        <v>1552</v>
      </c>
      <c r="T1012" s="233">
        <v>41330</v>
      </c>
    </row>
    <row r="1013" spans="1:20">
      <c r="A1013" s="233" t="s">
        <v>1552</v>
      </c>
      <c r="B1013" s="233">
        <v>41340</v>
      </c>
      <c r="C1013" s="233">
        <f>'13.CTT8'!A54</f>
        <v>41340</v>
      </c>
      <c r="D1013" s="233">
        <f si="20" t="shared"/>
        <v>0</v>
      </c>
      <c r="S1013" s="233" t="s">
        <v>1552</v>
      </c>
      <c r="T1013" s="233">
        <v>41340</v>
      </c>
    </row>
    <row r="1014" spans="1:20">
      <c r="A1014" s="233" t="s">
        <v>1552</v>
      </c>
      <c r="B1014" s="233">
        <v>41350</v>
      </c>
      <c r="C1014" s="233">
        <f>'13.CTT8'!A55</f>
        <v>41350</v>
      </c>
      <c r="D1014" s="233">
        <f si="20" t="shared"/>
        <v>0</v>
      </c>
      <c r="S1014" s="233" t="s">
        <v>1552</v>
      </c>
      <c r="T1014" s="233">
        <v>41350</v>
      </c>
    </row>
    <row r="1015" spans="1:20">
      <c r="A1015" s="233" t="s">
        <v>1552</v>
      </c>
      <c r="B1015" s="233">
        <v>4136</v>
      </c>
      <c r="C1015" s="233">
        <f>'13.CTT8'!A56</f>
        <v>4136</v>
      </c>
      <c r="D1015" s="233">
        <f si="20" t="shared"/>
        <v>0</v>
      </c>
      <c r="S1015" s="233" t="s">
        <v>1552</v>
      </c>
      <c r="T1015" s="233">
        <v>4136</v>
      </c>
    </row>
    <row r="1016" spans="1:20">
      <c r="A1016" s="233" t="s">
        <v>1552</v>
      </c>
      <c r="B1016" s="233">
        <v>41361</v>
      </c>
      <c r="C1016" s="233">
        <f>'13.CTT8'!A57</f>
        <v>41361</v>
      </c>
      <c r="D1016" s="233">
        <f si="20" t="shared"/>
        <v>0</v>
      </c>
      <c r="S1016" s="233" t="s">
        <v>1552</v>
      </c>
      <c r="T1016" s="233">
        <v>41361</v>
      </c>
    </row>
    <row r="1017" spans="1:20">
      <c r="A1017" s="233" t="s">
        <v>1552</v>
      </c>
      <c r="B1017" s="233">
        <v>41362</v>
      </c>
      <c r="C1017" s="233">
        <f>'13.CTT8'!A58</f>
        <v>41362</v>
      </c>
      <c r="D1017" s="233">
        <f si="20" t="shared"/>
        <v>0</v>
      </c>
      <c r="S1017" s="233" t="s">
        <v>1552</v>
      </c>
      <c r="T1017" s="233">
        <v>41362</v>
      </c>
    </row>
    <row r="1018" spans="1:20">
      <c r="A1018" s="233" t="s">
        <v>1552</v>
      </c>
      <c r="B1018" s="233">
        <v>41363</v>
      </c>
      <c r="C1018" s="233">
        <f>'13.CTT8'!A59</f>
        <v>41363</v>
      </c>
      <c r="D1018" s="233">
        <f si="20" t="shared"/>
        <v>0</v>
      </c>
      <c r="S1018" s="233" t="s">
        <v>1552</v>
      </c>
      <c r="T1018" s="233">
        <v>41363</v>
      </c>
    </row>
    <row r="1019" spans="1:20">
      <c r="A1019" s="233" t="s">
        <v>1552</v>
      </c>
      <c r="B1019" s="233">
        <v>41364</v>
      </c>
      <c r="C1019" s="233">
        <f>'13.CTT8'!A60</f>
        <v>41364</v>
      </c>
      <c r="D1019" s="233">
        <f si="20" t="shared"/>
        <v>0</v>
      </c>
      <c r="S1019" s="233" t="s">
        <v>1552</v>
      </c>
      <c r="T1019" s="233">
        <v>41364</v>
      </c>
    </row>
    <row r="1020" spans="1:20">
      <c r="A1020" s="233" t="s">
        <v>1552</v>
      </c>
      <c r="B1020" s="233">
        <v>41365</v>
      </c>
      <c r="C1020" s="233">
        <f>'13.CTT8'!A61</f>
        <v>41365</v>
      </c>
      <c r="D1020" s="233">
        <f si="20" t="shared"/>
        <v>0</v>
      </c>
      <c r="S1020" s="233" t="s">
        <v>1552</v>
      </c>
      <c r="T1020" s="233">
        <v>41365</v>
      </c>
    </row>
    <row r="1021" spans="1:20">
      <c r="A1021" s="233" t="s">
        <v>1552</v>
      </c>
      <c r="B1021" s="233">
        <v>41366</v>
      </c>
      <c r="C1021" s="233">
        <f>'13.CTT8'!A62</f>
        <v>41366</v>
      </c>
      <c r="D1021" s="233">
        <f si="20" t="shared"/>
        <v>0</v>
      </c>
      <c r="S1021" s="233" t="s">
        <v>1552</v>
      </c>
      <c r="T1021" s="233">
        <v>41366</v>
      </c>
    </row>
    <row r="1022" spans="1:20">
      <c r="A1022" s="233" t="s">
        <v>1552</v>
      </c>
      <c r="B1022" s="233">
        <v>414</v>
      </c>
      <c r="C1022" s="233">
        <f>'13.CTT8'!A63</f>
        <v>414</v>
      </c>
      <c r="D1022" s="233">
        <f si="20" t="shared"/>
        <v>0</v>
      </c>
      <c r="S1022" s="233" t="s">
        <v>1552</v>
      </c>
      <c r="T1022" s="233">
        <v>414</v>
      </c>
    </row>
    <row r="1023" spans="1:20">
      <c r="A1023" s="233" t="s">
        <v>1552</v>
      </c>
      <c r="B1023" s="233">
        <v>41410</v>
      </c>
      <c r="C1023" s="233">
        <f>'13.CTT8'!A64</f>
        <v>41410</v>
      </c>
      <c r="D1023" s="233">
        <f si="20" t="shared"/>
        <v>0</v>
      </c>
      <c r="S1023" s="233" t="s">
        <v>1552</v>
      </c>
      <c r="T1023" s="233">
        <v>41410</v>
      </c>
    </row>
    <row r="1024" spans="1:20">
      <c r="A1024" s="233" t="s">
        <v>1552</v>
      </c>
      <c r="B1024" s="233">
        <v>41420</v>
      </c>
      <c r="C1024" s="233">
        <f>'13.CTT8'!A65</f>
        <v>41420</v>
      </c>
      <c r="D1024" s="233">
        <f si="20" t="shared"/>
        <v>0</v>
      </c>
      <c r="S1024" s="233" t="s">
        <v>1552</v>
      </c>
      <c r="T1024" s="233">
        <v>41420</v>
      </c>
    </row>
    <row r="1025" spans="1:20">
      <c r="A1025" s="233" t="s">
        <v>1552</v>
      </c>
      <c r="B1025" s="233">
        <v>41430</v>
      </c>
      <c r="C1025" s="233">
        <f>'13.CTT8'!A66</f>
        <v>41430</v>
      </c>
      <c r="D1025" s="233">
        <f si="20" t="shared"/>
        <v>0</v>
      </c>
      <c r="S1025" s="233" t="s">
        <v>1552</v>
      </c>
      <c r="T1025" s="233">
        <v>41430</v>
      </c>
    </row>
    <row r="1026" spans="1:20">
      <c r="A1026" s="233" t="s">
        <v>1552</v>
      </c>
      <c r="B1026" s="233">
        <v>41440</v>
      </c>
      <c r="C1026" s="233">
        <f>'13.CTT8'!A67</f>
        <v>41440</v>
      </c>
      <c r="D1026" s="233">
        <f si="20" t="shared"/>
        <v>0</v>
      </c>
      <c r="S1026" s="233" t="s">
        <v>1552</v>
      </c>
      <c r="T1026" s="233">
        <v>41440</v>
      </c>
    </row>
    <row r="1027" spans="1:20">
      <c r="A1027" s="233" t="s">
        <v>1552</v>
      </c>
      <c r="B1027" s="233">
        <v>41450</v>
      </c>
      <c r="C1027" s="233">
        <f>'13.CTT8'!A68</f>
        <v>41450</v>
      </c>
      <c r="D1027" s="233">
        <f ref="D1027:D1068" si="21" t="shared">IF(B1027=VALUE(C1027),0,1)</f>
        <v>0</v>
      </c>
      <c r="S1027" s="233" t="s">
        <v>1552</v>
      </c>
      <c r="T1027" s="233">
        <v>41450</v>
      </c>
    </row>
    <row r="1028" spans="1:20">
      <c r="A1028" s="233" t="s">
        <v>1552</v>
      </c>
      <c r="B1028" s="233">
        <v>0</v>
      </c>
      <c r="C1028" s="233">
        <f>'13.CTT8'!A69</f>
        <v>0</v>
      </c>
      <c r="D1028" s="233">
        <f si="21" t="shared"/>
        <v>0</v>
      </c>
      <c r="S1028" s="233" t="s">
        <v>1552</v>
      </c>
      <c r="T1028" s="233">
        <v>41450</v>
      </c>
    </row>
    <row r="1029" spans="1:20">
      <c r="A1029" s="233" t="s">
        <v>1553</v>
      </c>
      <c r="B1029" s="233">
        <v>42</v>
      </c>
      <c r="C1029" s="233">
        <f>'14.CTT9'!A8</f>
        <v>42</v>
      </c>
      <c r="D1029" s="233">
        <f si="21" t="shared"/>
        <v>0</v>
      </c>
      <c r="S1029" s="233" t="s">
        <v>1553</v>
      </c>
      <c r="T1029" s="233">
        <v>42</v>
      </c>
    </row>
    <row r="1030" spans="1:20">
      <c r="A1030" s="233" t="s">
        <v>1553</v>
      </c>
      <c r="B1030" s="233">
        <v>421</v>
      </c>
      <c r="C1030" s="233">
        <f>'14.CTT9'!A9</f>
        <v>421</v>
      </c>
      <c r="D1030" s="233">
        <f si="21" t="shared"/>
        <v>0</v>
      </c>
      <c r="S1030" s="233" t="s">
        <v>1553</v>
      </c>
      <c r="T1030" s="233">
        <v>421</v>
      </c>
    </row>
    <row r="1031" spans="1:20">
      <c r="A1031" s="233" t="s">
        <v>1553</v>
      </c>
      <c r="B1031" s="233">
        <v>4211</v>
      </c>
      <c r="C1031" s="233">
        <f>'14.CTT9'!A10</f>
        <v>4211</v>
      </c>
      <c r="D1031" s="233">
        <f si="21" t="shared"/>
        <v>0</v>
      </c>
      <c r="S1031" s="233" t="s">
        <v>1553</v>
      </c>
      <c r="T1031" s="233">
        <v>4211</v>
      </c>
    </row>
    <row r="1032" spans="1:20">
      <c r="A1032" s="233" t="s">
        <v>1553</v>
      </c>
      <c r="B1032" s="233">
        <v>42111</v>
      </c>
      <c r="C1032" s="233">
        <f>'14.CTT9'!A11</f>
        <v>42111</v>
      </c>
      <c r="D1032" s="233">
        <f si="21" t="shared"/>
        <v>0</v>
      </c>
      <c r="S1032" s="233" t="s">
        <v>1553</v>
      </c>
      <c r="T1032" s="233">
        <v>42111</v>
      </c>
    </row>
    <row r="1033" spans="1:20">
      <c r="A1033" s="233" t="s">
        <v>1553</v>
      </c>
      <c r="B1033" s="233">
        <v>42112</v>
      </c>
      <c r="C1033" s="233">
        <f>'14.CTT9'!A12</f>
        <v>42112</v>
      </c>
      <c r="D1033" s="233">
        <f si="21" t="shared"/>
        <v>0</v>
      </c>
      <c r="S1033" s="233" t="s">
        <v>1553</v>
      </c>
      <c r="T1033" s="233">
        <v>42112</v>
      </c>
    </row>
    <row r="1034" spans="1:20">
      <c r="A1034" s="233" t="s">
        <v>1553</v>
      </c>
      <c r="B1034" s="233">
        <v>42113</v>
      </c>
      <c r="C1034" s="233">
        <f>'14.CTT9'!A13</f>
        <v>42113</v>
      </c>
      <c r="D1034" s="233">
        <f si="21" t="shared"/>
        <v>0</v>
      </c>
      <c r="S1034" s="233" t="s">
        <v>1553</v>
      </c>
      <c r="T1034" s="233">
        <v>42113</v>
      </c>
    </row>
    <row r="1035" spans="1:20">
      <c r="A1035" s="233" t="s">
        <v>1553</v>
      </c>
      <c r="B1035" s="233">
        <v>4212</v>
      </c>
      <c r="C1035" s="233">
        <f>'14.CTT9'!A14</f>
        <v>4212</v>
      </c>
      <c r="D1035" s="233">
        <f si="21" t="shared"/>
        <v>0</v>
      </c>
      <c r="S1035" s="233" t="s">
        <v>1553</v>
      </c>
      <c r="T1035" s="233">
        <v>4212</v>
      </c>
    </row>
    <row r="1036" spans="1:20">
      <c r="A1036" s="233" t="s">
        <v>1553</v>
      </c>
      <c r="B1036" s="233">
        <v>42121</v>
      </c>
      <c r="C1036" s="233">
        <f>'14.CTT9'!A15</f>
        <v>42121</v>
      </c>
      <c r="D1036" s="233">
        <f si="21" t="shared"/>
        <v>0</v>
      </c>
      <c r="S1036" s="233" t="s">
        <v>1553</v>
      </c>
      <c r="T1036" s="233">
        <v>42121</v>
      </c>
    </row>
    <row r="1037" spans="1:20">
      <c r="A1037" s="233" t="s">
        <v>1553</v>
      </c>
      <c r="B1037" s="233">
        <v>42122</v>
      </c>
      <c r="C1037" s="233">
        <f>'14.CTT9'!A16</f>
        <v>42122</v>
      </c>
      <c r="D1037" s="233">
        <f si="21" t="shared"/>
        <v>0</v>
      </c>
      <c r="S1037" s="233" t="s">
        <v>1553</v>
      </c>
      <c r="T1037" s="233">
        <v>42122</v>
      </c>
    </row>
    <row r="1038" spans="1:20">
      <c r="A1038" s="233" t="s">
        <v>1553</v>
      </c>
      <c r="B1038" s="233">
        <v>42123</v>
      </c>
      <c r="C1038" s="233">
        <f>'14.CTT9'!A17</f>
        <v>42123</v>
      </c>
      <c r="D1038" s="233">
        <f si="21" t="shared"/>
        <v>0</v>
      </c>
      <c r="S1038" s="233" t="s">
        <v>1553</v>
      </c>
      <c r="T1038" s="233">
        <v>42123</v>
      </c>
    </row>
    <row r="1039" spans="1:20">
      <c r="A1039" s="233" t="s">
        <v>1553</v>
      </c>
      <c r="B1039" s="233">
        <v>422</v>
      </c>
      <c r="C1039" s="233">
        <f>'14.CTT9'!A18</f>
        <v>422</v>
      </c>
      <c r="D1039" s="233">
        <f si="21" t="shared"/>
        <v>0</v>
      </c>
      <c r="S1039" s="233" t="s">
        <v>1553</v>
      </c>
      <c r="T1039" s="233">
        <v>422</v>
      </c>
    </row>
    <row r="1040" spans="1:20">
      <c r="A1040" s="233" t="s">
        <v>1553</v>
      </c>
      <c r="B1040" s="233">
        <v>4221</v>
      </c>
      <c r="C1040" s="233">
        <f>'14.CTT9'!A19</f>
        <v>4221</v>
      </c>
      <c r="D1040" s="233">
        <f si="21" t="shared"/>
        <v>0</v>
      </c>
      <c r="S1040" s="233" t="s">
        <v>1553</v>
      </c>
      <c r="T1040" s="233">
        <v>4221</v>
      </c>
    </row>
    <row r="1041" spans="1:20">
      <c r="A1041" s="233" t="s">
        <v>1553</v>
      </c>
      <c r="B1041" s="233">
        <v>42211</v>
      </c>
      <c r="C1041" s="233">
        <f>'14.CTT9'!A20</f>
        <v>42211</v>
      </c>
      <c r="D1041" s="233">
        <f si="21" t="shared"/>
        <v>0</v>
      </c>
      <c r="S1041" s="233" t="s">
        <v>1553</v>
      </c>
      <c r="T1041" s="233">
        <v>42211</v>
      </c>
    </row>
    <row r="1042" spans="1:20">
      <c r="A1042" s="233" t="s">
        <v>1553</v>
      </c>
      <c r="B1042" s="233">
        <v>42212</v>
      </c>
      <c r="C1042" s="233">
        <f>'14.CTT9'!A21</f>
        <v>42212</v>
      </c>
      <c r="D1042" s="233">
        <f si="21" t="shared"/>
        <v>0</v>
      </c>
      <c r="S1042" s="233" t="s">
        <v>1553</v>
      </c>
      <c r="T1042" s="233">
        <v>42212</v>
      </c>
    </row>
    <row r="1043" spans="1:20">
      <c r="A1043" s="233" t="s">
        <v>1553</v>
      </c>
      <c r="B1043" s="233">
        <v>42213</v>
      </c>
      <c r="C1043" s="233">
        <f>'14.CTT9'!A22</f>
        <v>42213</v>
      </c>
      <c r="D1043" s="233">
        <f si="21" t="shared"/>
        <v>0</v>
      </c>
      <c r="S1043" s="233" t="s">
        <v>1553</v>
      </c>
      <c r="T1043" s="233">
        <v>42213</v>
      </c>
    </row>
    <row r="1044" spans="1:20">
      <c r="A1044" s="233" t="s">
        <v>1553</v>
      </c>
      <c r="B1044" s="233">
        <v>42214</v>
      </c>
      <c r="C1044" s="233">
        <f>'14.CTT9'!A23</f>
        <v>42214</v>
      </c>
      <c r="D1044" s="233">
        <f si="21" t="shared"/>
        <v>0</v>
      </c>
      <c r="S1044" s="233" t="s">
        <v>1553</v>
      </c>
      <c r="T1044" s="233">
        <v>42214</v>
      </c>
    </row>
    <row r="1045" spans="1:20">
      <c r="A1045" s="233" t="s">
        <v>1553</v>
      </c>
      <c r="B1045" s="233">
        <v>42215</v>
      </c>
      <c r="C1045" s="233">
        <f>'14.CTT9'!A24</f>
        <v>42215</v>
      </c>
      <c r="D1045" s="233">
        <f si="21" t="shared"/>
        <v>0</v>
      </c>
      <c r="S1045" s="233" t="s">
        <v>1553</v>
      </c>
      <c r="T1045" s="233">
        <v>42215</v>
      </c>
    </row>
    <row r="1046" spans="1:20">
      <c r="A1046" s="233" t="s">
        <v>1553</v>
      </c>
      <c r="B1046" s="233">
        <v>42216</v>
      </c>
      <c r="C1046" s="233">
        <f>'14.CTT9'!A25</f>
        <v>42216</v>
      </c>
      <c r="D1046" s="233">
        <f si="21" t="shared"/>
        <v>0</v>
      </c>
      <c r="S1046" s="233" t="s">
        <v>1553</v>
      </c>
      <c r="T1046" s="233">
        <v>42216</v>
      </c>
    </row>
    <row r="1047" spans="1:20">
      <c r="A1047" s="233" t="s">
        <v>1553</v>
      </c>
      <c r="B1047" s="233">
        <v>42217</v>
      </c>
      <c r="C1047" s="233">
        <f>'14.CTT9'!A26</f>
        <v>42217</v>
      </c>
      <c r="D1047" s="233">
        <f si="21" t="shared"/>
        <v>0</v>
      </c>
      <c r="S1047" s="233" t="s">
        <v>1553</v>
      </c>
      <c r="T1047" s="233">
        <v>42217</v>
      </c>
    </row>
    <row r="1048" spans="1:20">
      <c r="A1048" s="233" t="s">
        <v>1553</v>
      </c>
      <c r="B1048" s="233">
        <v>4222</v>
      </c>
      <c r="C1048" s="233">
        <f>'14.CTT9'!A27</f>
        <v>4222</v>
      </c>
      <c r="D1048" s="233">
        <f si="21" t="shared"/>
        <v>0</v>
      </c>
      <c r="S1048" s="233" t="s">
        <v>1553</v>
      </c>
      <c r="T1048" s="233">
        <v>4222</v>
      </c>
    </row>
    <row r="1049" spans="1:20">
      <c r="A1049" s="233" t="s">
        <v>1553</v>
      </c>
      <c r="B1049" s="233">
        <v>42221</v>
      </c>
      <c r="C1049" s="233">
        <f>'14.CTT9'!A28</f>
        <v>42221</v>
      </c>
      <c r="D1049" s="233">
        <f si="21" t="shared"/>
        <v>0</v>
      </c>
      <c r="S1049" s="233" t="s">
        <v>1553</v>
      </c>
      <c r="T1049" s="233">
        <v>42221</v>
      </c>
    </row>
    <row r="1050" spans="1:20">
      <c r="A1050" s="233" t="s">
        <v>1553</v>
      </c>
      <c r="B1050" s="233">
        <v>42222</v>
      </c>
      <c r="C1050" s="233">
        <f>'14.CTT9'!A29</f>
        <v>42222</v>
      </c>
      <c r="D1050" s="233">
        <f si="21" t="shared"/>
        <v>0</v>
      </c>
      <c r="S1050" s="233" t="s">
        <v>1553</v>
      </c>
      <c r="T1050" s="233">
        <v>42222</v>
      </c>
    </row>
    <row r="1051" spans="1:20">
      <c r="A1051" s="233" t="s">
        <v>1553</v>
      </c>
      <c r="B1051" s="233">
        <v>42223</v>
      </c>
      <c r="C1051" s="233">
        <f>'14.CTT9'!A30</f>
        <v>42223</v>
      </c>
      <c r="D1051" s="233">
        <f si="21" t="shared"/>
        <v>0</v>
      </c>
      <c r="S1051" s="233" t="s">
        <v>1553</v>
      </c>
      <c r="T1051" s="233">
        <v>42223</v>
      </c>
    </row>
    <row r="1052" spans="1:20">
      <c r="A1052" s="233" t="s">
        <v>1553</v>
      </c>
      <c r="B1052" s="233">
        <v>42224</v>
      </c>
      <c r="C1052" s="233">
        <f>'14.CTT9'!A31</f>
        <v>42224</v>
      </c>
      <c r="D1052" s="233">
        <f si="21" t="shared"/>
        <v>0</v>
      </c>
      <c r="S1052" s="233" t="s">
        <v>1553</v>
      </c>
      <c r="T1052" s="233">
        <v>42224</v>
      </c>
    </row>
    <row r="1053" spans="1:20">
      <c r="A1053" s="233" t="s">
        <v>1553</v>
      </c>
      <c r="B1053" s="233">
        <v>42225</v>
      </c>
      <c r="C1053" s="233">
        <f>'14.CTT9'!A32</f>
        <v>42225</v>
      </c>
      <c r="D1053" s="233">
        <f si="21" t="shared"/>
        <v>0</v>
      </c>
      <c r="S1053" s="233" t="s">
        <v>1553</v>
      </c>
      <c r="T1053" s="233">
        <v>42225</v>
      </c>
    </row>
    <row r="1054" spans="1:20">
      <c r="A1054" s="233" t="s">
        <v>1553</v>
      </c>
      <c r="B1054" s="233">
        <v>42226</v>
      </c>
      <c r="C1054" s="233">
        <f>'14.CTT9'!A33</f>
        <v>42226</v>
      </c>
      <c r="D1054" s="233">
        <f si="21" t="shared"/>
        <v>0</v>
      </c>
      <c r="S1054" s="233" t="s">
        <v>1553</v>
      </c>
      <c r="T1054" s="233">
        <v>42226</v>
      </c>
    </row>
    <row r="1055" spans="1:20">
      <c r="A1055" s="233" t="s">
        <v>1553</v>
      </c>
      <c r="B1055" s="233">
        <v>42227</v>
      </c>
      <c r="C1055" s="233">
        <f>'14.CTT9'!A34</f>
        <v>42227</v>
      </c>
      <c r="D1055" s="233">
        <f si="21" t="shared"/>
        <v>0</v>
      </c>
      <c r="S1055" s="233" t="s">
        <v>1553</v>
      </c>
      <c r="T1055" s="233">
        <v>42227</v>
      </c>
    </row>
    <row r="1056" spans="1:20">
      <c r="A1056" s="233" t="s">
        <v>1553</v>
      </c>
      <c r="B1056" s="233">
        <v>42228</v>
      </c>
      <c r="C1056" s="233">
        <f>'14.CTT9'!A35</f>
        <v>42228</v>
      </c>
      <c r="D1056" s="233">
        <f si="21" t="shared"/>
        <v>0</v>
      </c>
      <c r="S1056" s="233" t="s">
        <v>1553</v>
      </c>
      <c r="T1056" s="233">
        <v>42228</v>
      </c>
    </row>
    <row r="1057" spans="1:21">
      <c r="A1057" s="233" t="s">
        <v>1553</v>
      </c>
      <c r="B1057" s="233">
        <v>42229</v>
      </c>
      <c r="C1057" s="233">
        <f>'14.CTT9'!A36</f>
        <v>42229</v>
      </c>
      <c r="D1057" s="233">
        <f si="21" t="shared"/>
        <v>0</v>
      </c>
      <c r="S1057" s="233" t="s">
        <v>1553</v>
      </c>
      <c r="T1057" s="233">
        <v>42229</v>
      </c>
    </row>
    <row r="1058" spans="1:21">
      <c r="A1058" s="233" t="s">
        <v>1553</v>
      </c>
      <c r="B1058" s="233">
        <v>42230</v>
      </c>
      <c r="C1058" s="233">
        <f>'14.CTT9'!A37</f>
        <v>42230</v>
      </c>
      <c r="D1058" s="233">
        <f si="21" t="shared"/>
        <v>0</v>
      </c>
      <c r="S1058" s="233" t="s">
        <v>1553</v>
      </c>
      <c r="T1058" s="233">
        <v>42230</v>
      </c>
    </row>
    <row r="1059" spans="1:21">
      <c r="A1059" s="233" t="s">
        <v>1553</v>
      </c>
      <c r="B1059" s="233">
        <v>42231</v>
      </c>
      <c r="C1059" s="233">
        <f>'14.CTT9'!A38</f>
        <v>42231</v>
      </c>
      <c r="D1059" s="233">
        <f si="21" t="shared"/>
        <v>0</v>
      </c>
      <c r="S1059" s="233" t="s">
        <v>1553</v>
      </c>
      <c r="T1059" s="233">
        <v>42231</v>
      </c>
    </row>
    <row r="1060" spans="1:21">
      <c r="A1060" s="233" t="s">
        <v>1554</v>
      </c>
      <c r="D1060" s="233">
        <f si="21" t="shared"/>
        <v>0</v>
      </c>
      <c r="S1060" s="233" t="s">
        <v>1554</v>
      </c>
    </row>
    <row r="1061" spans="1:21">
      <c r="A1061" s="233" t="s">
        <v>1554</v>
      </c>
      <c r="D1061" s="233">
        <f si="21" t="shared"/>
        <v>0</v>
      </c>
      <c r="S1061" s="233" t="s">
        <v>1554</v>
      </c>
    </row>
    <row r="1062" spans="1:21">
      <c r="A1062" s="233" t="s">
        <v>1554</v>
      </c>
      <c r="D1062" s="233">
        <f si="21" t="shared"/>
        <v>0</v>
      </c>
      <c r="S1062" s="233" t="s">
        <v>1554</v>
      </c>
    </row>
    <row r="1063" spans="1:21">
      <c r="A1063" s="233" t="s">
        <v>1554</v>
      </c>
      <c r="D1063" s="233">
        <f si="21" t="shared"/>
        <v>0</v>
      </c>
      <c r="S1063" s="233" t="s">
        <v>1554</v>
      </c>
    </row>
    <row r="1064" spans="1:21">
      <c r="A1064" s="233" t="s">
        <v>1554</v>
      </c>
      <c r="D1064" s="233">
        <f si="21" t="shared"/>
        <v>0</v>
      </c>
      <c r="S1064" s="233" t="s">
        <v>1554</v>
      </c>
    </row>
    <row r="1065" spans="1:21">
      <c r="A1065" s="233" t="s">
        <v>1554</v>
      </c>
      <c r="B1065" s="401"/>
      <c r="C1065" s="401"/>
      <c r="D1065" s="233">
        <f si="21" t="shared"/>
        <v>0</v>
      </c>
      <c r="E1065" s="401"/>
      <c r="S1065" s="233" t="s">
        <v>1554</v>
      </c>
      <c r="T1065" s="401"/>
      <c r="U1065" s="401"/>
    </row>
    <row r="1066" spans="1:21">
      <c r="A1066" s="233" t="s">
        <v>1554</v>
      </c>
      <c r="B1066" s="401"/>
      <c r="C1066" s="401"/>
      <c r="D1066" s="233">
        <f si="21" t="shared"/>
        <v>0</v>
      </c>
      <c r="E1066" s="401"/>
      <c r="S1066" s="233" t="s">
        <v>1554</v>
      </c>
      <c r="T1066" s="401"/>
      <c r="U1066" s="401"/>
    </row>
    <row r="1067" spans="1:21">
      <c r="A1067" s="233" t="s">
        <v>1554</v>
      </c>
      <c r="B1067" s="401"/>
      <c r="C1067" s="401"/>
      <c r="D1067" s="233">
        <f si="21" t="shared"/>
        <v>0</v>
      </c>
      <c r="E1067" s="401"/>
      <c r="S1067" s="233" t="s">
        <v>1554</v>
      </c>
      <c r="T1067" s="401"/>
      <c r="U1067" s="401"/>
    </row>
    <row r="1068" spans="1:21">
      <c r="A1068" s="233" t="s">
        <v>1554</v>
      </c>
      <c r="B1068" s="401"/>
      <c r="C1068" s="401"/>
      <c r="D1068" s="233">
        <f si="21" t="shared"/>
        <v>0</v>
      </c>
      <c r="E1068" s="401"/>
      <c r="S1068" s="233" t="s">
        <v>1554</v>
      </c>
      <c r="T1068" s="401"/>
      <c r="U1068" s="401"/>
    </row>
    <row r="1069" spans="1:21">
      <c r="A1069" s="233" t="s">
        <v>1555</v>
      </c>
      <c r="B1069" s="401" t="s">
        <v>102</v>
      </c>
      <c r="C1069" s="401"/>
      <c r="E1069" s="401"/>
      <c r="S1069" s="233" t="s">
        <v>1555</v>
      </c>
      <c r="T1069" s="401" t="s">
        <v>102</v>
      </c>
      <c r="U1069" s="401"/>
    </row>
    <row r="1070" spans="1:21">
      <c r="A1070" s="233" t="s">
        <v>1555</v>
      </c>
      <c r="B1070" s="401">
        <v>39201</v>
      </c>
      <c r="C1070" s="401"/>
      <c r="E1070" s="401"/>
      <c r="S1070" s="233" t="s">
        <v>1555</v>
      </c>
      <c r="T1070" s="401">
        <v>39201</v>
      </c>
      <c r="U1070" s="401"/>
    </row>
    <row r="1071" spans="1:21">
      <c r="A1071" s="233" t="s">
        <v>1555</v>
      </c>
      <c r="B1071" s="401">
        <v>0</v>
      </c>
      <c r="C1071" s="401"/>
      <c r="E1071" s="401"/>
      <c r="S1071" s="233" t="s">
        <v>1555</v>
      </c>
      <c r="T1071" s="401">
        <v>0</v>
      </c>
      <c r="U1071" s="401"/>
    </row>
    <row r="1072" spans="1:21">
      <c r="A1072" s="233" t="s">
        <v>1556</v>
      </c>
      <c r="B1072" s="401"/>
      <c r="C1072" s="401"/>
      <c r="E1072" s="401"/>
      <c r="S1072" s="233" t="s">
        <v>1556</v>
      </c>
      <c r="T1072" s="401"/>
      <c r="U1072" s="401"/>
    </row>
    <row r="1073" spans="1:21">
      <c r="A1073" s="233" t="s">
        <v>1556</v>
      </c>
      <c r="B1073" s="401"/>
      <c r="C1073" s="401"/>
      <c r="E1073" s="401"/>
      <c r="S1073" s="233" t="s">
        <v>1556</v>
      </c>
      <c r="T1073" s="401"/>
      <c r="U1073" s="401"/>
    </row>
    <row r="1074" spans="1:21">
      <c r="A1074" s="233" t="s">
        <v>1556</v>
      </c>
      <c r="B1074" s="401"/>
      <c r="C1074" s="401"/>
      <c r="E1074" s="401"/>
      <c r="S1074" s="233" t="s">
        <v>1556</v>
      </c>
      <c r="T1074" s="401"/>
      <c r="U1074" s="401"/>
    </row>
    <row r="1075" spans="1:21">
      <c r="A1075" s="233" t="s">
        <v>1557</v>
      </c>
      <c r="B1075" s="401"/>
      <c r="C1075" s="401"/>
      <c r="E1075" s="401"/>
      <c r="S1075" s="233" t="s">
        <v>1557</v>
      </c>
      <c r="T1075" s="401"/>
      <c r="U1075" s="401"/>
    </row>
    <row r="1076" spans="1:21">
      <c r="A1076" s="233" t="s">
        <v>1557</v>
      </c>
      <c r="B1076" s="401"/>
      <c r="C1076" s="401"/>
      <c r="E1076" s="401"/>
      <c r="S1076" s="233" t="s">
        <v>1557</v>
      </c>
      <c r="T1076" s="401"/>
      <c r="U1076" s="401"/>
    </row>
    <row r="1077" spans="1:21">
      <c r="A1077" s="233" t="s">
        <v>1557</v>
      </c>
      <c r="B1077" s="401"/>
      <c r="C1077" s="401"/>
      <c r="E1077" s="401"/>
      <c r="S1077" s="233" t="s">
        <v>1557</v>
      </c>
      <c r="T1077" s="401"/>
      <c r="U1077" s="401"/>
    </row>
    <row r="1078" spans="1:21">
      <c r="A1078" s="233" t="s">
        <v>1557</v>
      </c>
      <c r="B1078" s="401"/>
      <c r="C1078" s="401"/>
      <c r="E1078" s="401"/>
      <c r="S1078" s="233" t="s">
        <v>1557</v>
      </c>
      <c r="T1078" s="401"/>
      <c r="U1078" s="401"/>
    </row>
    <row r="1079" spans="1:21">
      <c r="A1079" s="233" t="s">
        <v>1558</v>
      </c>
      <c r="B1079" s="233">
        <v>1</v>
      </c>
      <c r="C1079" s="233">
        <f>'20.TGT1'!C8</f>
        <v>1</v>
      </c>
      <c r="D1079" s="233">
        <f ref="D1079:D1099" si="22" t="shared">IF(VALUE(B1079)=VALUE(C1079),0,1)</f>
        <v>0</v>
      </c>
      <c r="S1079" s="233" t="s">
        <v>1558</v>
      </c>
      <c r="T1079" s="233">
        <v>1</v>
      </c>
    </row>
    <row r="1080" spans="1:21">
      <c r="A1080" s="233" t="s">
        <v>1558</v>
      </c>
      <c r="B1080" s="233">
        <v>2</v>
      </c>
      <c r="C1080" s="233">
        <f>'20.TGT1'!C9</f>
        <v>2</v>
      </c>
      <c r="D1080" s="233">
        <f si="22" t="shared"/>
        <v>0</v>
      </c>
      <c r="S1080" s="233" t="s">
        <v>1558</v>
      </c>
      <c r="T1080" s="233">
        <v>2</v>
      </c>
    </row>
    <row r="1081" spans="1:21">
      <c r="A1081" s="233" t="s">
        <v>1558</v>
      </c>
      <c r="B1081" s="233">
        <v>21</v>
      </c>
      <c r="C1081" s="233">
        <f>'20.TGT1'!C10</f>
        <v>21</v>
      </c>
      <c r="D1081" s="233">
        <f si="22" t="shared"/>
        <v>0</v>
      </c>
      <c r="S1081" s="233" t="s">
        <v>1558</v>
      </c>
      <c r="T1081" s="233">
        <v>21</v>
      </c>
    </row>
    <row r="1082" spans="1:21">
      <c r="A1082" s="233" t="s">
        <v>1558</v>
      </c>
      <c r="B1082" s="233">
        <v>210</v>
      </c>
      <c r="C1082" s="233">
        <f>'20.TGT1'!C11</f>
        <v>210</v>
      </c>
      <c r="D1082" s="233">
        <f si="22" t="shared"/>
        <v>0</v>
      </c>
      <c r="S1082" s="233" t="s">
        <v>1558</v>
      </c>
      <c r="T1082" s="233">
        <v>210</v>
      </c>
    </row>
    <row r="1083" spans="1:21">
      <c r="A1083" s="233" t="s">
        <v>1558</v>
      </c>
      <c r="B1083" s="233">
        <v>2101</v>
      </c>
      <c r="C1083" s="233">
        <f>'20.TGT1'!C12</f>
        <v>2101</v>
      </c>
      <c r="D1083" s="233">
        <f si="22" t="shared"/>
        <v>0</v>
      </c>
      <c r="S1083" s="233" t="s">
        <v>1558</v>
      </c>
      <c r="T1083" s="233">
        <v>2101</v>
      </c>
    </row>
    <row r="1084" spans="1:21">
      <c r="A1084" s="233" t="s">
        <v>1558</v>
      </c>
      <c r="B1084" s="233">
        <v>210101</v>
      </c>
      <c r="C1084" s="233">
        <f>'20.TGT1'!C13</f>
        <v>210101</v>
      </c>
      <c r="D1084" s="233">
        <f si="22" t="shared"/>
        <v>0</v>
      </c>
      <c r="S1084" s="233" t="s">
        <v>1558</v>
      </c>
      <c r="T1084" s="233">
        <v>210101</v>
      </c>
    </row>
    <row r="1085" spans="1:21">
      <c r="A1085" s="233" t="s">
        <v>1558</v>
      </c>
      <c r="B1085" s="233">
        <v>210102</v>
      </c>
      <c r="C1085" s="233">
        <f>'20.TGT1'!C14</f>
        <v>210102</v>
      </c>
      <c r="D1085" s="233">
        <f si="22" t="shared"/>
        <v>0</v>
      </c>
      <c r="S1085" s="233" t="s">
        <v>1558</v>
      </c>
      <c r="T1085" s="233">
        <v>210102</v>
      </c>
    </row>
    <row r="1086" spans="1:21">
      <c r="A1086" s="233" t="s">
        <v>1558</v>
      </c>
      <c r="B1086" s="233">
        <v>210103</v>
      </c>
      <c r="C1086" s="233">
        <f>'20.TGT1'!C15</f>
        <v>210103</v>
      </c>
      <c r="D1086" s="233">
        <f si="22" t="shared"/>
        <v>0</v>
      </c>
      <c r="S1086" s="233" t="s">
        <v>1558</v>
      </c>
      <c r="T1086" s="233">
        <v>210103</v>
      </c>
    </row>
    <row r="1087" spans="1:21">
      <c r="A1087" s="233" t="s">
        <v>1558</v>
      </c>
      <c r="B1087" s="233">
        <v>210104</v>
      </c>
      <c r="C1087" s="233">
        <f>'20.TGT1'!C16</f>
        <v>210104</v>
      </c>
      <c r="D1087" s="233">
        <f si="22" t="shared"/>
        <v>0</v>
      </c>
      <c r="S1087" s="233" t="s">
        <v>1558</v>
      </c>
      <c r="T1087" s="233">
        <v>210104</v>
      </c>
    </row>
    <row r="1088" spans="1:21">
      <c r="A1088" s="233" t="s">
        <v>1558</v>
      </c>
      <c r="B1088" s="233">
        <v>210105</v>
      </c>
      <c r="C1088" s="233">
        <f>'20.TGT1'!C17</f>
        <v>210105</v>
      </c>
      <c r="D1088" s="233">
        <f si="22" t="shared"/>
        <v>0</v>
      </c>
      <c r="S1088" s="233" t="s">
        <v>1558</v>
      </c>
      <c r="T1088" s="233">
        <v>210105</v>
      </c>
    </row>
    <row r="1089" spans="1:20">
      <c r="A1089" s="233" t="s">
        <v>1558</v>
      </c>
      <c r="B1089" s="233">
        <v>2102</v>
      </c>
      <c r="C1089" s="233">
        <f>'20.TGT1'!C18</f>
        <v>2102</v>
      </c>
      <c r="D1089" s="233">
        <f si="22" t="shared"/>
        <v>0</v>
      </c>
      <c r="S1089" s="233" t="s">
        <v>1558</v>
      </c>
      <c r="T1089" s="233">
        <v>2102</v>
      </c>
    </row>
    <row r="1090" spans="1:20">
      <c r="A1090" s="233" t="s">
        <v>1558</v>
      </c>
      <c r="B1090" s="233">
        <v>210201</v>
      </c>
      <c r="C1090" s="233">
        <f>'20.TGT1'!C19</f>
        <v>210201</v>
      </c>
      <c r="D1090" s="233">
        <f si="22" t="shared"/>
        <v>0</v>
      </c>
      <c r="S1090" s="233" t="s">
        <v>1558</v>
      </c>
      <c r="T1090" s="233">
        <v>210201</v>
      </c>
    </row>
    <row r="1091" spans="1:20">
      <c r="A1091" s="233" t="s">
        <v>1558</v>
      </c>
      <c r="B1091" s="233">
        <v>210202</v>
      </c>
      <c r="C1091" s="233">
        <f>'20.TGT1'!C20</f>
        <v>210202</v>
      </c>
      <c r="D1091" s="233">
        <f si="22" t="shared"/>
        <v>0</v>
      </c>
      <c r="S1091" s="233" t="s">
        <v>1558</v>
      </c>
      <c r="T1091" s="233">
        <v>210202</v>
      </c>
    </row>
    <row r="1092" spans="1:20">
      <c r="A1092" s="233" t="s">
        <v>1558</v>
      </c>
      <c r="B1092" s="233">
        <v>210203</v>
      </c>
      <c r="C1092" s="233">
        <f>'20.TGT1'!C21</f>
        <v>210203</v>
      </c>
      <c r="D1092" s="233">
        <f si="22" t="shared"/>
        <v>0</v>
      </c>
      <c r="S1092" s="233" t="s">
        <v>1558</v>
      </c>
      <c r="T1092" s="233">
        <v>210203</v>
      </c>
    </row>
    <row r="1093" spans="1:20">
      <c r="A1093" s="233" t="s">
        <v>1558</v>
      </c>
      <c r="B1093" s="233">
        <v>210204</v>
      </c>
      <c r="C1093" s="233">
        <f>'20.TGT1'!C22</f>
        <v>210204</v>
      </c>
      <c r="D1093" s="233">
        <f si="22" t="shared"/>
        <v>0</v>
      </c>
      <c r="S1093" s="233" t="s">
        <v>1558</v>
      </c>
      <c r="T1093" s="233">
        <v>210204</v>
      </c>
    </row>
    <row r="1094" spans="1:20">
      <c r="A1094" s="233" t="s">
        <v>1558</v>
      </c>
      <c r="B1094" s="233">
        <v>210205</v>
      </c>
      <c r="C1094" s="233">
        <f>'20.TGT1'!C23</f>
        <v>210205</v>
      </c>
      <c r="D1094" s="233">
        <f si="22" t="shared"/>
        <v>0</v>
      </c>
      <c r="S1094" s="233" t="s">
        <v>1558</v>
      </c>
      <c r="T1094" s="233">
        <v>210205</v>
      </c>
    </row>
    <row r="1095" spans="1:20">
      <c r="A1095" s="233" t="s">
        <v>1558</v>
      </c>
      <c r="B1095" s="233">
        <v>2103</v>
      </c>
      <c r="C1095" s="233">
        <f>'20.TGT1'!C24</f>
        <v>2103</v>
      </c>
      <c r="D1095" s="233">
        <f si="22" t="shared"/>
        <v>0</v>
      </c>
      <c r="S1095" s="233" t="s">
        <v>1558</v>
      </c>
      <c r="T1095" s="233">
        <v>2103</v>
      </c>
    </row>
    <row r="1096" spans="1:20">
      <c r="A1096" s="233" t="s">
        <v>1558</v>
      </c>
      <c r="B1096" s="233">
        <v>210301</v>
      </c>
      <c r="C1096" s="233">
        <f>'20.TGT1'!C25</f>
        <v>210301</v>
      </c>
      <c r="D1096" s="233">
        <f si="22" t="shared"/>
        <v>0</v>
      </c>
      <c r="S1096" s="233" t="s">
        <v>1558</v>
      </c>
      <c r="T1096" s="233">
        <v>210301</v>
      </c>
    </row>
    <row r="1097" spans="1:20">
      <c r="A1097" s="233" t="s">
        <v>1558</v>
      </c>
      <c r="B1097" s="233">
        <v>210302</v>
      </c>
      <c r="C1097" s="233">
        <f>'20.TGT1'!C26</f>
        <v>210302</v>
      </c>
      <c r="D1097" s="233">
        <f si="22" t="shared"/>
        <v>0</v>
      </c>
      <c r="S1097" s="233" t="s">
        <v>1558</v>
      </c>
      <c r="T1097" s="233">
        <v>210302</v>
      </c>
    </row>
    <row r="1098" spans="1:20">
      <c r="A1098" s="233" t="s">
        <v>1558</v>
      </c>
      <c r="B1098" s="233">
        <v>210303</v>
      </c>
      <c r="C1098" s="233">
        <f>'20.TGT1'!C27</f>
        <v>210303</v>
      </c>
      <c r="D1098" s="233">
        <f si="22" t="shared"/>
        <v>0</v>
      </c>
      <c r="S1098" s="233" t="s">
        <v>1558</v>
      </c>
      <c r="T1098" s="233">
        <v>210303</v>
      </c>
    </row>
    <row r="1099" spans="1:20">
      <c r="A1099" s="233" t="s">
        <v>1558</v>
      </c>
      <c r="B1099" s="233">
        <v>210304</v>
      </c>
      <c r="C1099" s="233">
        <f>'20.TGT1'!C28</f>
        <v>210304</v>
      </c>
      <c r="D1099" s="233">
        <f si="22" t="shared"/>
        <v>0</v>
      </c>
      <c r="S1099" s="233" t="s">
        <v>1558</v>
      </c>
      <c r="T1099" s="233">
        <v>210304</v>
      </c>
    </row>
    <row r="1100" spans="1:20">
      <c r="A1100" s="233" t="s">
        <v>1558</v>
      </c>
      <c r="B1100" s="233">
        <v>2104</v>
      </c>
      <c r="C1100" s="233">
        <f>'20.TGT1'!C29</f>
        <v>2104</v>
      </c>
      <c r="D1100" s="233">
        <f ref="D1100:D1163" si="23" t="shared">IF(VALUE(B1100)=VALUE(C1100),0,1)</f>
        <v>0</v>
      </c>
      <c r="S1100" s="233" t="s">
        <v>1558</v>
      </c>
      <c r="T1100" s="233">
        <v>2104</v>
      </c>
    </row>
    <row r="1101" spans="1:20">
      <c r="A1101" s="233" t="s">
        <v>1558</v>
      </c>
      <c r="B1101" s="233">
        <v>210401</v>
      </c>
      <c r="C1101" s="233">
        <f>'20.TGT1'!C30</f>
        <v>210401</v>
      </c>
      <c r="D1101" s="233">
        <f si="23" t="shared"/>
        <v>0</v>
      </c>
      <c r="S1101" s="233" t="s">
        <v>1558</v>
      </c>
      <c r="T1101" s="233">
        <v>210401</v>
      </c>
    </row>
    <row r="1102" spans="1:20">
      <c r="A1102" s="233" t="s">
        <v>1558</v>
      </c>
      <c r="B1102" s="233">
        <v>210402</v>
      </c>
      <c r="C1102" s="233">
        <f>'20.TGT1'!C31</f>
        <v>210402</v>
      </c>
      <c r="D1102" s="233">
        <f si="23" t="shared"/>
        <v>0</v>
      </c>
      <c r="S1102" s="233" t="s">
        <v>1558</v>
      </c>
      <c r="T1102" s="233">
        <v>210402</v>
      </c>
    </row>
    <row r="1103" spans="1:20">
      <c r="A1103" s="233" t="s">
        <v>1558</v>
      </c>
      <c r="B1103" s="233">
        <v>210403</v>
      </c>
      <c r="C1103" s="233">
        <f>'20.TGT1'!C32</f>
        <v>210403</v>
      </c>
      <c r="D1103" s="233">
        <f si="23" t="shared"/>
        <v>0</v>
      </c>
      <c r="S1103" s="233" t="s">
        <v>1558</v>
      </c>
      <c r="T1103" s="233">
        <v>210403</v>
      </c>
    </row>
    <row r="1104" spans="1:20">
      <c r="A1104" s="233" t="s">
        <v>1558</v>
      </c>
      <c r="B1104" s="233">
        <v>210404</v>
      </c>
      <c r="C1104" s="233">
        <f>'20.TGT1'!C33</f>
        <v>210404</v>
      </c>
      <c r="D1104" s="233">
        <f si="23" t="shared"/>
        <v>0</v>
      </c>
      <c r="S1104" s="233" t="s">
        <v>1558</v>
      </c>
      <c r="T1104" s="233">
        <v>210404</v>
      </c>
    </row>
    <row r="1105" spans="1:20">
      <c r="A1105" s="233" t="s">
        <v>1558</v>
      </c>
      <c r="B1105" s="233">
        <v>210405</v>
      </c>
      <c r="C1105" s="233">
        <f>'20.TGT1'!C34</f>
        <v>210405</v>
      </c>
      <c r="D1105" s="233">
        <f si="23" t="shared"/>
        <v>0</v>
      </c>
      <c r="S1105" s="233" t="s">
        <v>1558</v>
      </c>
      <c r="T1105" s="233">
        <v>210405</v>
      </c>
    </row>
    <row r="1106" spans="1:20">
      <c r="A1106" s="233" t="s">
        <v>1558</v>
      </c>
      <c r="B1106" s="233">
        <v>210406</v>
      </c>
      <c r="C1106" s="233">
        <f>'20.TGT1'!C35</f>
        <v>210406</v>
      </c>
      <c r="D1106" s="233">
        <f si="23" t="shared"/>
        <v>0</v>
      </c>
      <c r="S1106" s="233" t="s">
        <v>1558</v>
      </c>
      <c r="T1106" s="233">
        <v>210406</v>
      </c>
    </row>
    <row r="1107" spans="1:20">
      <c r="A1107" s="233" t="s">
        <v>1558</v>
      </c>
      <c r="B1107" s="233">
        <v>210407</v>
      </c>
      <c r="C1107" s="233">
        <f>'20.TGT1'!C36</f>
        <v>210407</v>
      </c>
      <c r="D1107" s="233">
        <f si="23" t="shared"/>
        <v>0</v>
      </c>
      <c r="S1107" s="233" t="s">
        <v>1558</v>
      </c>
      <c r="T1107" s="233">
        <v>210407</v>
      </c>
    </row>
    <row r="1108" spans="1:20">
      <c r="A1108" s="233" t="s">
        <v>1558</v>
      </c>
      <c r="B1108" s="233">
        <v>2105</v>
      </c>
      <c r="C1108" s="233">
        <f>'20.TGT1'!C37</f>
        <v>2105</v>
      </c>
      <c r="D1108" s="233">
        <f si="23" t="shared"/>
        <v>0</v>
      </c>
      <c r="S1108" s="233" t="s">
        <v>1558</v>
      </c>
      <c r="T1108" s="233">
        <v>2105</v>
      </c>
    </row>
    <row r="1109" spans="1:20">
      <c r="A1109" s="233" t="s">
        <v>1558</v>
      </c>
      <c r="B1109" s="233">
        <v>210501</v>
      </c>
      <c r="C1109" s="233">
        <f>'20.TGT1'!C38</f>
        <v>210501</v>
      </c>
      <c r="D1109" s="233">
        <f si="23" t="shared"/>
        <v>0</v>
      </c>
      <c r="S1109" s="233" t="s">
        <v>1558</v>
      </c>
      <c r="T1109" s="233">
        <v>210501</v>
      </c>
    </row>
    <row r="1110" spans="1:20">
      <c r="A1110" s="233" t="s">
        <v>1558</v>
      </c>
      <c r="B1110" s="233">
        <v>210502</v>
      </c>
      <c r="C1110" s="233">
        <f>'20.TGT1'!C39</f>
        <v>210502</v>
      </c>
      <c r="D1110" s="233">
        <f si="23" t="shared"/>
        <v>0</v>
      </c>
      <c r="S1110" s="233" t="s">
        <v>1558</v>
      </c>
      <c r="T1110" s="233">
        <v>210502</v>
      </c>
    </row>
    <row r="1111" spans="1:20">
      <c r="A1111" s="233" t="s">
        <v>1558</v>
      </c>
      <c r="B1111" s="233">
        <v>210503</v>
      </c>
      <c r="C1111" s="233">
        <f>'20.TGT1'!C40</f>
        <v>210503</v>
      </c>
      <c r="D1111" s="233">
        <f si="23" t="shared"/>
        <v>0</v>
      </c>
      <c r="S1111" s="233" t="s">
        <v>1558</v>
      </c>
      <c r="T1111" s="233">
        <v>210503</v>
      </c>
    </row>
    <row r="1112" spans="1:20">
      <c r="A1112" s="233" t="s">
        <v>2120</v>
      </c>
      <c r="B1112" s="233">
        <v>2106</v>
      </c>
      <c r="C1112" s="233">
        <f>'20.TGT1'!C41</f>
        <v>2106</v>
      </c>
      <c r="D1112" s="233">
        <f ref="D1112" si="24" t="shared">IF(VALUE(B1112)=VALUE(C1112),0,1)</f>
        <v>0</v>
      </c>
    </row>
    <row r="1113" spans="1:20">
      <c r="A1113" s="233" t="s">
        <v>1558</v>
      </c>
      <c r="B1113" s="233">
        <v>210601</v>
      </c>
      <c r="C1113" s="233">
        <f>'20.TGT1'!C42</f>
        <v>210601</v>
      </c>
      <c r="D1113" s="233">
        <f si="23" t="shared"/>
        <v>0</v>
      </c>
      <c r="S1113" s="233" t="s">
        <v>1558</v>
      </c>
      <c r="T1113" s="233">
        <v>210601</v>
      </c>
    </row>
    <row r="1114" spans="1:20">
      <c r="A1114" s="233" t="s">
        <v>1558</v>
      </c>
      <c r="B1114" s="233">
        <v>210602</v>
      </c>
      <c r="C1114" s="233">
        <f>'20.TGT1'!C43</f>
        <v>210602</v>
      </c>
      <c r="D1114" s="233">
        <f si="23" t="shared"/>
        <v>0</v>
      </c>
      <c r="S1114" s="233" t="s">
        <v>1558</v>
      </c>
      <c r="T1114" s="233">
        <v>210602</v>
      </c>
    </row>
    <row r="1115" spans="1:20">
      <c r="A1115" s="233" t="s">
        <v>1558</v>
      </c>
      <c r="B1115" s="233">
        <v>210603</v>
      </c>
      <c r="C1115" s="233">
        <f>'20.TGT1'!C44</f>
        <v>210603</v>
      </c>
      <c r="D1115" s="233">
        <f si="23" t="shared"/>
        <v>0</v>
      </c>
      <c r="S1115" s="233" t="s">
        <v>1558</v>
      </c>
      <c r="T1115" s="233">
        <v>210603</v>
      </c>
    </row>
    <row r="1116" spans="1:20">
      <c r="A1116" s="233" t="s">
        <v>1558</v>
      </c>
      <c r="B1116" s="233">
        <v>210604</v>
      </c>
      <c r="C1116" s="233">
        <f>'20.TGT1'!C45</f>
        <v>210604</v>
      </c>
      <c r="D1116" s="233">
        <f si="23" t="shared"/>
        <v>0</v>
      </c>
      <c r="S1116" s="233" t="s">
        <v>1558</v>
      </c>
      <c r="T1116" s="233">
        <v>210604</v>
      </c>
    </row>
    <row r="1117" spans="1:20">
      <c r="A1117" s="233" t="s">
        <v>1558</v>
      </c>
      <c r="B1117" s="233">
        <v>2107</v>
      </c>
      <c r="C1117" s="233">
        <f>'20.TGT1'!C46</f>
        <v>2107</v>
      </c>
      <c r="D1117" s="233">
        <f si="23" t="shared"/>
        <v>0</v>
      </c>
      <c r="S1117" s="233" t="s">
        <v>1558</v>
      </c>
      <c r="T1117" s="233">
        <v>2107</v>
      </c>
    </row>
    <row r="1118" spans="1:20">
      <c r="A1118" s="233" t="s">
        <v>1558</v>
      </c>
      <c r="B1118" s="233">
        <v>210701</v>
      </c>
      <c r="C1118" s="233">
        <f>'20.TGT1'!C47</f>
        <v>210701</v>
      </c>
      <c r="D1118" s="233">
        <f si="23" t="shared"/>
        <v>0</v>
      </c>
      <c r="S1118" s="233" t="s">
        <v>1558</v>
      </c>
      <c r="T1118" s="233">
        <v>210701</v>
      </c>
    </row>
    <row r="1119" spans="1:20">
      <c r="A1119" s="233" t="s">
        <v>1558</v>
      </c>
      <c r="B1119" s="233">
        <v>210702</v>
      </c>
      <c r="C1119" s="233">
        <f>'20.TGT1'!C48</f>
        <v>210702</v>
      </c>
      <c r="D1119" s="233">
        <f si="23" t="shared"/>
        <v>0</v>
      </c>
      <c r="S1119" s="233" t="s">
        <v>1558</v>
      </c>
      <c r="T1119" s="233">
        <v>210702</v>
      </c>
    </row>
    <row r="1120" spans="1:20">
      <c r="A1120" s="233" t="s">
        <v>1558</v>
      </c>
      <c r="B1120" s="233">
        <v>210703</v>
      </c>
      <c r="C1120" s="233">
        <f>'20.TGT1'!C49</f>
        <v>210703</v>
      </c>
      <c r="D1120" s="233">
        <f si="23" t="shared"/>
        <v>0</v>
      </c>
      <c r="S1120" s="233" t="s">
        <v>1558</v>
      </c>
      <c r="T1120" s="233">
        <v>210703</v>
      </c>
    </row>
    <row r="1121" spans="1:20">
      <c r="A1121" s="233" t="s">
        <v>1558</v>
      </c>
      <c r="B1121" s="233">
        <v>2108</v>
      </c>
      <c r="C1121" s="233">
        <f>'20.TGT1'!C50</f>
        <v>2108</v>
      </c>
      <c r="D1121" s="233">
        <f si="23" t="shared"/>
        <v>0</v>
      </c>
      <c r="S1121" s="233" t="s">
        <v>1558</v>
      </c>
      <c r="T1121" s="233">
        <v>2108</v>
      </c>
    </row>
    <row r="1122" spans="1:20">
      <c r="A1122" s="233" t="s">
        <v>1558</v>
      </c>
      <c r="B1122" s="233">
        <v>210801</v>
      </c>
      <c r="C1122" s="233">
        <f>'20.TGT1'!C51</f>
        <v>210801</v>
      </c>
      <c r="D1122" s="233">
        <f si="23" t="shared"/>
        <v>0</v>
      </c>
      <c r="S1122" s="233" t="s">
        <v>1558</v>
      </c>
      <c r="T1122" s="233">
        <v>210801</v>
      </c>
    </row>
    <row r="1123" spans="1:20">
      <c r="A1123" s="233" t="s">
        <v>1558</v>
      </c>
      <c r="B1123" s="233">
        <v>210802</v>
      </c>
      <c r="C1123" s="233">
        <f>'20.TGT1'!C52</f>
        <v>210802</v>
      </c>
      <c r="D1123" s="233">
        <f si="23" t="shared"/>
        <v>0</v>
      </c>
      <c r="S1123" s="233" t="s">
        <v>1558</v>
      </c>
      <c r="T1123" s="233">
        <v>210802</v>
      </c>
    </row>
    <row r="1124" spans="1:20">
      <c r="A1124" s="233" t="s">
        <v>1558</v>
      </c>
      <c r="B1124" s="233">
        <v>210803</v>
      </c>
      <c r="C1124" s="233">
        <f>'20.TGT1'!C53</f>
        <v>210803</v>
      </c>
      <c r="D1124" s="233">
        <f si="23" t="shared"/>
        <v>0</v>
      </c>
      <c r="S1124" s="233" t="s">
        <v>1558</v>
      </c>
      <c r="T1124" s="233">
        <v>210803</v>
      </c>
    </row>
    <row r="1125" spans="1:20">
      <c r="A1125" s="233" t="s">
        <v>1558</v>
      </c>
      <c r="B1125" s="233">
        <v>210804</v>
      </c>
      <c r="C1125" s="233">
        <f>'20.TGT1'!C54</f>
        <v>210804</v>
      </c>
      <c r="D1125" s="233">
        <f si="23" t="shared"/>
        <v>0</v>
      </c>
      <c r="S1125" s="233" t="s">
        <v>1558</v>
      </c>
      <c r="T1125" s="233">
        <v>210804</v>
      </c>
    </row>
    <row r="1126" spans="1:20">
      <c r="A1126" s="233" t="s">
        <v>1558</v>
      </c>
      <c r="B1126" s="233">
        <v>210805</v>
      </c>
      <c r="C1126" s="233">
        <f>'20.TGT1'!C55</f>
        <v>210805</v>
      </c>
      <c r="D1126" s="233">
        <f si="23" t="shared"/>
        <v>0</v>
      </c>
      <c r="S1126" s="233" t="s">
        <v>1558</v>
      </c>
      <c r="T1126" s="233">
        <v>210805</v>
      </c>
    </row>
    <row r="1127" spans="1:20">
      <c r="A1127" s="233" t="s">
        <v>1558</v>
      </c>
      <c r="B1127" s="233">
        <v>210806</v>
      </c>
      <c r="C1127" s="233">
        <f>'20.TGT1'!C56</f>
        <v>210806</v>
      </c>
      <c r="D1127" s="233">
        <f si="23" t="shared"/>
        <v>0</v>
      </c>
      <c r="S1127" s="233" t="s">
        <v>1558</v>
      </c>
      <c r="T1127" s="233">
        <v>210806</v>
      </c>
    </row>
    <row r="1128" spans="1:20">
      <c r="A1128" s="233" t="s">
        <v>1558</v>
      </c>
      <c r="B1128" s="233">
        <v>210807</v>
      </c>
      <c r="C1128" s="233">
        <f>'20.TGT1'!C57</f>
        <v>210807</v>
      </c>
      <c r="D1128" s="233">
        <f si="23" t="shared"/>
        <v>0</v>
      </c>
      <c r="S1128" s="233" t="s">
        <v>1558</v>
      </c>
      <c r="T1128" s="233">
        <v>210807</v>
      </c>
    </row>
    <row r="1129" spans="1:20">
      <c r="A1129" s="233" t="s">
        <v>1558</v>
      </c>
      <c r="B1129" s="233">
        <v>210808</v>
      </c>
      <c r="C1129" s="233">
        <f>'20.TGT1'!C58</f>
        <v>210808</v>
      </c>
      <c r="D1129" s="233">
        <f si="23" t="shared"/>
        <v>0</v>
      </c>
      <c r="S1129" s="233" t="s">
        <v>1558</v>
      </c>
      <c r="T1129" s="233">
        <v>210808</v>
      </c>
    </row>
    <row r="1130" spans="1:20">
      <c r="A1130" s="233" t="s">
        <v>1558</v>
      </c>
      <c r="B1130" s="233">
        <v>210809</v>
      </c>
      <c r="C1130" s="233">
        <f>'20.TGT1'!C59</f>
        <v>210809</v>
      </c>
      <c r="D1130" s="233">
        <f si="23" t="shared"/>
        <v>0</v>
      </c>
      <c r="S1130" s="233" t="s">
        <v>1558</v>
      </c>
      <c r="T1130" s="233">
        <v>210809</v>
      </c>
    </row>
    <row r="1131" spans="1:20">
      <c r="A1131" s="233" t="s">
        <v>1558</v>
      </c>
      <c r="B1131" s="233">
        <v>2109</v>
      </c>
      <c r="C1131" s="233">
        <f>'20.TGT1'!C60</f>
        <v>2109</v>
      </c>
      <c r="D1131" s="233">
        <f si="23" t="shared"/>
        <v>0</v>
      </c>
      <c r="S1131" s="233" t="s">
        <v>1558</v>
      </c>
      <c r="T1131" s="233">
        <v>2109</v>
      </c>
    </row>
    <row r="1132" spans="1:20">
      <c r="A1132" s="233" t="s">
        <v>1558</v>
      </c>
      <c r="B1132" s="233">
        <v>210901</v>
      </c>
      <c r="C1132" s="233">
        <f>'20.TGT1'!C61</f>
        <v>210901</v>
      </c>
      <c r="D1132" s="233">
        <f si="23" t="shared"/>
        <v>0</v>
      </c>
      <c r="S1132" s="233" t="s">
        <v>1558</v>
      </c>
      <c r="T1132" s="233">
        <v>210901</v>
      </c>
    </row>
    <row r="1133" spans="1:20">
      <c r="A1133" s="233" t="s">
        <v>1558</v>
      </c>
      <c r="B1133" s="233">
        <v>210902</v>
      </c>
      <c r="C1133" s="233">
        <f>'20.TGT1'!C62</f>
        <v>210902</v>
      </c>
      <c r="D1133" s="233">
        <f si="23" t="shared"/>
        <v>0</v>
      </c>
      <c r="S1133" s="233" t="s">
        <v>1558</v>
      </c>
      <c r="T1133" s="233">
        <v>210902</v>
      </c>
    </row>
    <row r="1134" spans="1:20">
      <c r="A1134" s="233" t="s">
        <v>1558</v>
      </c>
      <c r="B1134" s="233">
        <v>211</v>
      </c>
      <c r="C1134" s="233">
        <f>'20.TGT1'!C63</f>
        <v>211</v>
      </c>
      <c r="D1134" s="233">
        <f si="23" t="shared"/>
        <v>0</v>
      </c>
      <c r="S1134" s="233" t="s">
        <v>1558</v>
      </c>
      <c r="T1134" s="233">
        <v>211</v>
      </c>
    </row>
    <row r="1135" spans="1:20">
      <c r="A1135" s="233" t="s">
        <v>1558</v>
      </c>
      <c r="B1135" s="233">
        <v>2111</v>
      </c>
      <c r="C1135" s="233">
        <f>'20.TGT1'!C64</f>
        <v>2111</v>
      </c>
      <c r="D1135" s="233">
        <f si="23" t="shared"/>
        <v>0</v>
      </c>
      <c r="S1135" s="233" t="s">
        <v>1558</v>
      </c>
      <c r="T1135" s="233">
        <v>2111</v>
      </c>
    </row>
    <row r="1136" spans="1:20">
      <c r="A1136" s="233" t="s">
        <v>1558</v>
      </c>
      <c r="B1136" s="233">
        <v>211101</v>
      </c>
      <c r="C1136" s="233">
        <f>'20.TGT1'!C65</f>
        <v>211101</v>
      </c>
      <c r="D1136" s="233">
        <f si="23" t="shared"/>
        <v>0</v>
      </c>
      <c r="S1136" s="233" t="s">
        <v>1558</v>
      </c>
      <c r="T1136" s="233">
        <v>211101</v>
      </c>
    </row>
    <row r="1137" spans="1:20">
      <c r="A1137" s="233" t="s">
        <v>1558</v>
      </c>
      <c r="B1137" s="233">
        <v>2112</v>
      </c>
      <c r="C1137" s="233">
        <f>'20.TGT1'!C66</f>
        <v>2112</v>
      </c>
      <c r="D1137" s="233">
        <f si="23" t="shared"/>
        <v>0</v>
      </c>
      <c r="S1137" s="233" t="s">
        <v>1558</v>
      </c>
      <c r="T1137" s="233">
        <v>2112</v>
      </c>
    </row>
    <row r="1138" spans="1:20">
      <c r="A1138" s="233" t="s">
        <v>1558</v>
      </c>
      <c r="B1138" s="233">
        <v>211201</v>
      </c>
      <c r="C1138" s="233">
        <f>'20.TGT1'!C67</f>
        <v>211201</v>
      </c>
      <c r="D1138" s="233">
        <f si="23" t="shared"/>
        <v>0</v>
      </c>
      <c r="S1138" s="233" t="s">
        <v>1558</v>
      </c>
      <c r="T1138" s="233">
        <v>211201</v>
      </c>
    </row>
    <row r="1139" spans="1:20">
      <c r="A1139" s="233" t="s">
        <v>1558</v>
      </c>
      <c r="B1139" s="233">
        <v>212</v>
      </c>
      <c r="C1139" s="233">
        <f>'20.TGT1'!C68</f>
        <v>212</v>
      </c>
      <c r="D1139" s="233">
        <f si="23" t="shared"/>
        <v>0</v>
      </c>
      <c r="S1139" s="233" t="s">
        <v>1558</v>
      </c>
      <c r="T1139" s="233">
        <v>212</v>
      </c>
    </row>
    <row r="1140" spans="1:20">
      <c r="A1140" s="233" t="s">
        <v>1558</v>
      </c>
      <c r="B1140" s="233">
        <v>2121</v>
      </c>
      <c r="C1140" s="233">
        <f>'20.TGT1'!C69</f>
        <v>2121</v>
      </c>
      <c r="D1140" s="233">
        <f si="23" t="shared"/>
        <v>0</v>
      </c>
      <c r="S1140" s="233" t="s">
        <v>1558</v>
      </c>
      <c r="T1140" s="233">
        <v>2121</v>
      </c>
    </row>
    <row r="1141" spans="1:20">
      <c r="A1141" s="233" t="s">
        <v>1558</v>
      </c>
      <c r="B1141" s="233">
        <v>212101</v>
      </c>
      <c r="C1141" s="233">
        <f>'20.TGT1'!C70</f>
        <v>212101</v>
      </c>
      <c r="D1141" s="233">
        <f si="23" t="shared"/>
        <v>0</v>
      </c>
      <c r="S1141" s="233" t="s">
        <v>1558</v>
      </c>
      <c r="T1141" s="233">
        <v>212101</v>
      </c>
    </row>
    <row r="1142" spans="1:20">
      <c r="A1142" s="233" t="s">
        <v>1558</v>
      </c>
      <c r="B1142" s="233">
        <v>2122</v>
      </c>
      <c r="C1142" s="233">
        <f>'20.TGT1'!C71</f>
        <v>2122</v>
      </c>
      <c r="D1142" s="233">
        <f si="23" t="shared"/>
        <v>0</v>
      </c>
      <c r="S1142" s="233" t="s">
        <v>1558</v>
      </c>
      <c r="T1142" s="233">
        <v>2122</v>
      </c>
    </row>
    <row r="1143" spans="1:20">
      <c r="A1143" s="233" t="s">
        <v>1558</v>
      </c>
      <c r="B1143" s="233">
        <v>212201</v>
      </c>
      <c r="C1143" s="233">
        <f>'20.TGT1'!C72</f>
        <v>212201</v>
      </c>
      <c r="D1143" s="233">
        <f si="23" t="shared"/>
        <v>0</v>
      </c>
      <c r="S1143" s="233" t="s">
        <v>1558</v>
      </c>
      <c r="T1143" s="233">
        <v>212201</v>
      </c>
    </row>
    <row r="1144" spans="1:20">
      <c r="A1144" s="233" t="s">
        <v>1558</v>
      </c>
      <c r="B1144" s="233">
        <v>213</v>
      </c>
      <c r="C1144" s="233">
        <f>'20.TGT1'!C73</f>
        <v>213</v>
      </c>
      <c r="D1144" s="233">
        <f si="23" t="shared"/>
        <v>0</v>
      </c>
      <c r="S1144" s="233" t="s">
        <v>1558</v>
      </c>
      <c r="T1144" s="233">
        <v>213</v>
      </c>
    </row>
    <row r="1145" spans="1:20">
      <c r="A1145" s="233" t="s">
        <v>1558</v>
      </c>
      <c r="B1145" s="233">
        <v>2131</v>
      </c>
      <c r="C1145" s="233">
        <f>'20.TGT1'!C74</f>
        <v>2131</v>
      </c>
      <c r="D1145" s="233">
        <f si="23" t="shared"/>
        <v>0</v>
      </c>
      <c r="S1145" s="233" t="s">
        <v>1558</v>
      </c>
      <c r="T1145" s="233">
        <v>2131</v>
      </c>
    </row>
    <row r="1146" spans="1:20">
      <c r="A1146" s="233" t="s">
        <v>1558</v>
      </c>
      <c r="B1146" s="233">
        <v>213101</v>
      </c>
      <c r="C1146" s="233">
        <f>'20.TGT1'!C75</f>
        <v>213101</v>
      </c>
      <c r="D1146" s="233">
        <f si="23" t="shared"/>
        <v>0</v>
      </c>
      <c r="S1146" s="233" t="s">
        <v>1558</v>
      </c>
      <c r="T1146" s="233">
        <v>213101</v>
      </c>
    </row>
    <row r="1147" spans="1:20">
      <c r="A1147" s="233" t="s">
        <v>1558</v>
      </c>
      <c r="B1147" s="233">
        <v>213102</v>
      </c>
      <c r="C1147" s="233">
        <f>'20.TGT1'!C76</f>
        <v>213102</v>
      </c>
      <c r="D1147" s="233">
        <f si="23" t="shared"/>
        <v>0</v>
      </c>
      <c r="S1147" s="233" t="s">
        <v>1558</v>
      </c>
      <c r="T1147" s="233">
        <v>213102</v>
      </c>
    </row>
    <row r="1148" spans="1:20">
      <c r="A1148" s="233" t="s">
        <v>1558</v>
      </c>
      <c r="B1148" s="233">
        <v>2132</v>
      </c>
      <c r="C1148" s="233">
        <f>'20.TGT1'!C77</f>
        <v>2132</v>
      </c>
      <c r="D1148" s="233">
        <f si="23" t="shared"/>
        <v>0</v>
      </c>
      <c r="S1148" s="233" t="s">
        <v>1558</v>
      </c>
      <c r="T1148" s="233">
        <v>2132</v>
      </c>
    </row>
    <row r="1149" spans="1:20">
      <c r="A1149" s="233" t="s">
        <v>1558</v>
      </c>
      <c r="B1149" s="233">
        <v>213202</v>
      </c>
      <c r="C1149" s="233">
        <f>'20.TGT1'!C78</f>
        <v>213202</v>
      </c>
      <c r="D1149" s="233">
        <f si="23" t="shared"/>
        <v>0</v>
      </c>
      <c r="S1149" s="233" t="s">
        <v>1558</v>
      </c>
      <c r="T1149" s="233">
        <v>213202</v>
      </c>
    </row>
    <row r="1150" spans="1:20">
      <c r="A1150" s="233" t="s">
        <v>1558</v>
      </c>
      <c r="B1150" s="233">
        <v>213203</v>
      </c>
      <c r="C1150" s="233">
        <f>'20.TGT1'!C79</f>
        <v>213203</v>
      </c>
      <c r="D1150" s="233">
        <f si="23" t="shared"/>
        <v>0</v>
      </c>
      <c r="S1150" s="233" t="s">
        <v>1558</v>
      </c>
      <c r="T1150" s="233">
        <v>213203</v>
      </c>
    </row>
    <row r="1151" spans="1:20">
      <c r="A1151" s="233" t="s">
        <v>1558</v>
      </c>
      <c r="B1151" s="233">
        <v>213204</v>
      </c>
      <c r="C1151" s="233">
        <f>'20.TGT1'!C80</f>
        <v>213204</v>
      </c>
      <c r="D1151" s="233">
        <f si="23" t="shared"/>
        <v>0</v>
      </c>
      <c r="S1151" s="233" t="s">
        <v>1558</v>
      </c>
      <c r="T1151" s="233">
        <v>213204</v>
      </c>
    </row>
    <row r="1152" spans="1:20">
      <c r="A1152" s="233" t="s">
        <v>1558</v>
      </c>
      <c r="B1152" s="233">
        <v>213205</v>
      </c>
      <c r="C1152" s="233">
        <f>'20.TGT1'!C81</f>
        <v>213205</v>
      </c>
      <c r="D1152" s="233">
        <f si="23" t="shared"/>
        <v>0</v>
      </c>
      <c r="S1152" s="233" t="s">
        <v>1558</v>
      </c>
      <c r="T1152" s="233">
        <v>213205</v>
      </c>
    </row>
    <row r="1153" spans="1:20">
      <c r="A1153" s="233" t="s">
        <v>1558</v>
      </c>
      <c r="B1153" s="233">
        <v>213206</v>
      </c>
      <c r="C1153" s="233">
        <f>'20.TGT1'!C82</f>
        <v>213206</v>
      </c>
      <c r="D1153" s="233">
        <f si="23" t="shared"/>
        <v>0</v>
      </c>
      <c r="S1153" s="233" t="s">
        <v>1558</v>
      </c>
      <c r="T1153" s="233">
        <v>213206</v>
      </c>
    </row>
    <row r="1154" spans="1:20">
      <c r="A1154" s="233" t="s">
        <v>1558</v>
      </c>
      <c r="B1154" s="233">
        <v>213207</v>
      </c>
      <c r="C1154" s="233">
        <f>'20.TGT1'!C83</f>
        <v>213207</v>
      </c>
      <c r="D1154" s="233">
        <f si="23" t="shared"/>
        <v>0</v>
      </c>
      <c r="S1154" s="233" t="s">
        <v>1558</v>
      </c>
      <c r="T1154" s="233">
        <v>213207</v>
      </c>
    </row>
    <row r="1155" spans="1:20">
      <c r="A1155" s="233" t="s">
        <v>1558</v>
      </c>
      <c r="B1155" s="233">
        <v>213208</v>
      </c>
      <c r="C1155" s="233">
        <f>'20.TGT1'!C84</f>
        <v>213208</v>
      </c>
      <c r="D1155" s="233">
        <f si="23" t="shared"/>
        <v>0</v>
      </c>
      <c r="S1155" s="233" t="s">
        <v>1558</v>
      </c>
      <c r="T1155" s="233">
        <v>213208</v>
      </c>
    </row>
    <row r="1156" spans="1:20">
      <c r="A1156" s="233" t="s">
        <v>1558</v>
      </c>
      <c r="B1156" s="233">
        <v>213209</v>
      </c>
      <c r="C1156" s="233">
        <f>'20.TGT1'!C85</f>
        <v>213209</v>
      </c>
      <c r="D1156" s="233">
        <f si="23" t="shared"/>
        <v>0</v>
      </c>
      <c r="S1156" s="233" t="s">
        <v>1558</v>
      </c>
      <c r="T1156" s="233">
        <v>213209</v>
      </c>
    </row>
    <row r="1157" spans="1:20">
      <c r="A1157" s="233" t="s">
        <v>1558</v>
      </c>
      <c r="B1157" s="233">
        <v>22</v>
      </c>
      <c r="C1157" s="233">
        <f>'20.TGT1'!C86</f>
        <v>22</v>
      </c>
      <c r="D1157" s="233">
        <f si="23" t="shared"/>
        <v>0</v>
      </c>
      <c r="S1157" s="233" t="s">
        <v>1558</v>
      </c>
      <c r="T1157" s="233">
        <v>22</v>
      </c>
    </row>
    <row r="1158" spans="1:20">
      <c r="A1158" s="233" t="s">
        <v>1558</v>
      </c>
      <c r="B1158" s="233">
        <v>2200</v>
      </c>
      <c r="C1158" s="233">
        <f>'20.TGT1'!C87</f>
        <v>2200</v>
      </c>
      <c r="D1158" s="233">
        <f si="23" t="shared"/>
        <v>0</v>
      </c>
      <c r="S1158" s="233" t="s">
        <v>1558</v>
      </c>
      <c r="T1158" s="233">
        <v>2200</v>
      </c>
    </row>
    <row r="1159" spans="1:20">
      <c r="A1159" s="233" t="s">
        <v>1558</v>
      </c>
      <c r="B1159" s="233">
        <v>220001</v>
      </c>
      <c r="C1159" s="233">
        <f>'20.TGT1'!C88</f>
        <v>220001</v>
      </c>
      <c r="D1159" s="233">
        <f si="23" t="shared"/>
        <v>0</v>
      </c>
      <c r="S1159" s="233" t="s">
        <v>1558</v>
      </c>
      <c r="T1159" s="233">
        <v>220001</v>
      </c>
    </row>
    <row r="1160" spans="1:20">
      <c r="A1160" s="233" t="s">
        <v>1558</v>
      </c>
      <c r="B1160" s="233">
        <v>221001</v>
      </c>
      <c r="C1160" s="233">
        <f>'20.TGT1'!C89</f>
        <v>221001</v>
      </c>
      <c r="D1160" s="233">
        <f si="23" t="shared"/>
        <v>0</v>
      </c>
      <c r="S1160" s="233" t="s">
        <v>1558</v>
      </c>
      <c r="T1160" s="233">
        <v>221001</v>
      </c>
    </row>
    <row r="1161" spans="1:20">
      <c r="A1161" s="233" t="s">
        <v>1558</v>
      </c>
      <c r="B1161" s="233">
        <v>222001</v>
      </c>
      <c r="C1161" s="233">
        <f>'20.TGT1'!C90</f>
        <v>222001</v>
      </c>
      <c r="D1161" s="233">
        <f si="23" t="shared"/>
        <v>0</v>
      </c>
      <c r="S1161" s="233" t="s">
        <v>1558</v>
      </c>
      <c r="T1161" s="233">
        <v>222001</v>
      </c>
    </row>
    <row r="1162" spans="1:20">
      <c r="A1162" s="233" t="s">
        <v>1558</v>
      </c>
      <c r="B1162" s="233">
        <v>223001</v>
      </c>
      <c r="C1162" s="233">
        <f>'20.TGT1'!C91</f>
        <v>223001</v>
      </c>
      <c r="D1162" s="233">
        <f si="23" t="shared"/>
        <v>0</v>
      </c>
      <c r="S1162" s="233" t="s">
        <v>1558</v>
      </c>
      <c r="T1162" s="233">
        <v>223001</v>
      </c>
    </row>
    <row r="1163" spans="1:20">
      <c r="A1163" s="233" t="s">
        <v>1558</v>
      </c>
      <c r="B1163" s="233">
        <v>224001</v>
      </c>
      <c r="C1163" s="233">
        <f>'20.TGT1'!C92</f>
        <v>224001</v>
      </c>
      <c r="D1163" s="233">
        <f si="23" t="shared"/>
        <v>0</v>
      </c>
      <c r="S1163" s="233" t="s">
        <v>1558</v>
      </c>
      <c r="T1163" s="233">
        <v>224001</v>
      </c>
    </row>
    <row r="1164" spans="1:20">
      <c r="A1164" s="233" t="s">
        <v>1558</v>
      </c>
      <c r="B1164" s="233">
        <v>2260</v>
      </c>
      <c r="C1164" s="233">
        <f>'20.TGT1'!C93</f>
        <v>2260</v>
      </c>
      <c r="D1164" s="233">
        <f ref="D1164:D1226" si="25" t="shared">IF(VALUE(B1164)=VALUE(C1164),0,1)</f>
        <v>0</v>
      </c>
      <c r="S1164" s="233" t="s">
        <v>1558</v>
      </c>
      <c r="T1164" s="233">
        <v>2260</v>
      </c>
    </row>
    <row r="1165" spans="1:20">
      <c r="A1165" s="233" t="s">
        <v>1558</v>
      </c>
      <c r="B1165" s="233">
        <v>226001</v>
      </c>
      <c r="C1165" s="233">
        <f>'20.TGT1'!C94</f>
        <v>226001</v>
      </c>
      <c r="D1165" s="233">
        <f si="25" t="shared"/>
        <v>0</v>
      </c>
      <c r="S1165" s="233" t="s">
        <v>1558</v>
      </c>
      <c r="T1165" s="233">
        <v>226001</v>
      </c>
    </row>
    <row r="1166" spans="1:20">
      <c r="A1166" s="233" t="s">
        <v>1558</v>
      </c>
      <c r="B1166" s="233">
        <v>23</v>
      </c>
      <c r="C1166" s="233">
        <f>'20.TGT1'!C95</f>
        <v>23</v>
      </c>
      <c r="D1166" s="233">
        <f si="25" t="shared"/>
        <v>0</v>
      </c>
      <c r="S1166" s="233" t="s">
        <v>1558</v>
      </c>
      <c r="T1166" s="233">
        <v>23</v>
      </c>
    </row>
    <row r="1167" spans="1:20">
      <c r="A1167" s="233" t="s">
        <v>1558</v>
      </c>
      <c r="B1167" s="233">
        <v>230001</v>
      </c>
      <c r="C1167" s="233">
        <f>'20.TGT1'!C96</f>
        <v>230001</v>
      </c>
      <c r="D1167" s="233">
        <f si="25" t="shared"/>
        <v>0</v>
      </c>
      <c r="S1167" s="233" t="s">
        <v>1558</v>
      </c>
      <c r="T1167" s="233">
        <v>230001</v>
      </c>
    </row>
    <row r="1168" spans="1:20">
      <c r="A1168" s="233" t="s">
        <v>1558</v>
      </c>
      <c r="B1168" s="233">
        <v>231001</v>
      </c>
      <c r="C1168" s="233">
        <f>'20.TGT1'!C97</f>
        <v>231001</v>
      </c>
      <c r="D1168" s="233">
        <f si="25" t="shared"/>
        <v>0</v>
      </c>
      <c r="S1168" s="233" t="s">
        <v>1558</v>
      </c>
      <c r="T1168" s="233">
        <v>231001</v>
      </c>
    </row>
    <row r="1169" spans="1:20">
      <c r="A1169" s="233" t="s">
        <v>1558</v>
      </c>
      <c r="B1169" s="233">
        <v>232001</v>
      </c>
      <c r="C1169" s="233">
        <f>'20.TGT1'!C98</f>
        <v>232001</v>
      </c>
      <c r="D1169" s="233">
        <f si="25" t="shared"/>
        <v>0</v>
      </c>
      <c r="S1169" s="233" t="s">
        <v>1558</v>
      </c>
      <c r="T1169" s="233">
        <v>232001</v>
      </c>
    </row>
    <row r="1170" spans="1:20">
      <c r="A1170" s="233" t="s">
        <v>1558</v>
      </c>
      <c r="B1170" s="233">
        <v>1310</v>
      </c>
      <c r="C1170" s="233">
        <f>'20.TGT1'!C100</f>
        <v>1310</v>
      </c>
      <c r="D1170" s="233">
        <f si="25" t="shared"/>
        <v>0</v>
      </c>
      <c r="S1170" s="233" t="s">
        <v>1558</v>
      </c>
      <c r="T1170" s="233">
        <v>1310</v>
      </c>
    </row>
    <row r="1171" spans="1:20">
      <c r="A1171" s="233" t="s">
        <v>1558</v>
      </c>
      <c r="B1171" s="233">
        <v>131001</v>
      </c>
      <c r="C1171" s="233">
        <f>'20.TGT1'!C101</f>
        <v>131001</v>
      </c>
      <c r="D1171" s="233">
        <f si="25" t="shared"/>
        <v>0</v>
      </c>
      <c r="S1171" s="233" t="s">
        <v>1558</v>
      </c>
      <c r="T1171" s="233">
        <v>131001</v>
      </c>
    </row>
    <row r="1172" spans="1:20">
      <c r="A1172" s="233" t="s">
        <v>1558</v>
      </c>
      <c r="B1172" s="233">
        <v>131006</v>
      </c>
      <c r="C1172" s="233">
        <f>'20.TGT1'!C102</f>
        <v>131006</v>
      </c>
      <c r="D1172" s="233">
        <f si="25" t="shared"/>
        <v>0</v>
      </c>
      <c r="S1172" s="233" t="s">
        <v>1558</v>
      </c>
      <c r="T1172" s="233">
        <v>131006</v>
      </c>
    </row>
    <row r="1173" spans="1:20">
      <c r="A1173" s="233" t="s">
        <v>1558</v>
      </c>
      <c r="B1173" s="233">
        <v>131007</v>
      </c>
      <c r="C1173" s="233">
        <f>'20.TGT1'!C103</f>
        <v>131007</v>
      </c>
      <c r="D1173" s="233">
        <f si="25" t="shared"/>
        <v>0</v>
      </c>
      <c r="S1173" s="233" t="s">
        <v>1558</v>
      </c>
      <c r="T1173" s="233">
        <v>131007</v>
      </c>
    </row>
    <row r="1174" spans="1:20">
      <c r="A1174" s="233" t="s">
        <v>1558</v>
      </c>
      <c r="B1174" s="233">
        <v>131008</v>
      </c>
      <c r="C1174" s="233">
        <f>'20.TGT1'!C104</f>
        <v>131008</v>
      </c>
      <c r="D1174" s="233">
        <f si="25" t="shared"/>
        <v>0</v>
      </c>
      <c r="S1174" s="233" t="s">
        <v>1558</v>
      </c>
      <c r="T1174" s="233">
        <v>131008</v>
      </c>
    </row>
    <row r="1175" spans="1:20">
      <c r="A1175" s="233" t="s">
        <v>1558</v>
      </c>
      <c r="B1175" s="233">
        <v>1320</v>
      </c>
      <c r="C1175" s="233">
        <f>'20.TGT1'!C105</f>
        <v>1320</v>
      </c>
      <c r="D1175" s="233">
        <f si="25" t="shared"/>
        <v>0</v>
      </c>
      <c r="S1175" s="233" t="s">
        <v>1558</v>
      </c>
      <c r="T1175" s="233">
        <v>1320</v>
      </c>
    </row>
    <row r="1176" spans="1:20">
      <c r="A1176" s="233" t="s">
        <v>1558</v>
      </c>
      <c r="B1176" s="233">
        <v>132001</v>
      </c>
      <c r="C1176" s="233">
        <f>'20.TGT1'!C106</f>
        <v>132001</v>
      </c>
      <c r="D1176" s="233">
        <f si="25" t="shared"/>
        <v>0</v>
      </c>
      <c r="S1176" s="233" t="s">
        <v>1558</v>
      </c>
      <c r="T1176" s="233">
        <v>132001</v>
      </c>
    </row>
    <row r="1177" spans="1:20">
      <c r="A1177" s="233" t="s">
        <v>1558</v>
      </c>
      <c r="B1177" s="233">
        <v>132007</v>
      </c>
      <c r="C1177" s="233">
        <f>'20.TGT1'!C107</f>
        <v>132007</v>
      </c>
      <c r="D1177" s="233">
        <f si="25" t="shared"/>
        <v>0</v>
      </c>
      <c r="S1177" s="233" t="s">
        <v>1558</v>
      </c>
      <c r="T1177" s="233">
        <v>132007</v>
      </c>
    </row>
    <row r="1178" spans="1:20">
      <c r="A1178" s="233" t="s">
        <v>1558</v>
      </c>
      <c r="B1178" s="233">
        <v>1340</v>
      </c>
      <c r="C1178" s="233">
        <f>'20.TGT1'!C108</f>
        <v>1340</v>
      </c>
      <c r="D1178" s="233">
        <f si="25" t="shared"/>
        <v>0</v>
      </c>
      <c r="S1178" s="233" t="s">
        <v>1558</v>
      </c>
      <c r="T1178" s="233">
        <v>1340</v>
      </c>
    </row>
    <row r="1179" spans="1:20">
      <c r="A1179" s="233" t="s">
        <v>1558</v>
      </c>
      <c r="B1179" s="233">
        <v>134001</v>
      </c>
      <c r="C1179" s="233">
        <f>'20.TGT1'!C109</f>
        <v>134001</v>
      </c>
      <c r="D1179" s="233">
        <f si="25" t="shared"/>
        <v>0</v>
      </c>
      <c r="S1179" s="233" t="s">
        <v>1558</v>
      </c>
      <c r="T1179" s="233">
        <v>134001</v>
      </c>
    </row>
    <row r="1180" spans="1:20">
      <c r="A1180" s="233" t="s">
        <v>1558</v>
      </c>
      <c r="B1180" s="233">
        <v>134002</v>
      </c>
      <c r="C1180" s="233">
        <f>'20.TGT1'!C110</f>
        <v>134002</v>
      </c>
      <c r="D1180" s="233">
        <f si="25" t="shared"/>
        <v>0</v>
      </c>
      <c r="S1180" s="233" t="s">
        <v>1558</v>
      </c>
      <c r="T1180" s="233">
        <v>134002</v>
      </c>
    </row>
    <row r="1181" spans="1:20">
      <c r="A1181" s="233" t="s">
        <v>1558</v>
      </c>
      <c r="B1181" s="233">
        <v>134003</v>
      </c>
      <c r="C1181" s="233">
        <f>'20.TGT1'!C111</f>
        <v>134003</v>
      </c>
      <c r="D1181" s="233">
        <f si="25" t="shared"/>
        <v>0</v>
      </c>
      <c r="S1181" s="233" t="s">
        <v>1558</v>
      </c>
      <c r="T1181" s="233">
        <v>134003</v>
      </c>
    </row>
    <row r="1182" spans="1:20">
      <c r="A1182" s="233" t="s">
        <v>1558</v>
      </c>
      <c r="B1182" s="233">
        <v>120004</v>
      </c>
      <c r="C1182" s="233">
        <f>'20.TGT1'!C112</f>
        <v>120004</v>
      </c>
      <c r="D1182" s="233">
        <f si="25" t="shared"/>
        <v>0</v>
      </c>
      <c r="S1182" s="233" t="s">
        <v>1558</v>
      </c>
      <c r="T1182" s="233">
        <v>120004</v>
      </c>
    </row>
    <row r="1183" spans="1:20">
      <c r="A1183" s="233" t="s">
        <v>1558</v>
      </c>
      <c r="B1183" s="233">
        <v>1200041</v>
      </c>
      <c r="C1183" s="233">
        <f>'20.TGT1'!C113</f>
        <v>1200041</v>
      </c>
      <c r="D1183" s="233">
        <f si="25" t="shared"/>
        <v>0</v>
      </c>
      <c r="S1183" s="233" t="s">
        <v>1558</v>
      </c>
      <c r="T1183" s="233">
        <v>1200041</v>
      </c>
    </row>
    <row r="1184" spans="1:20">
      <c r="A1184" s="233" t="s">
        <v>1558</v>
      </c>
      <c r="B1184" s="233">
        <v>1200042</v>
      </c>
      <c r="C1184" s="233">
        <f>'20.TGT1'!C114</f>
        <v>1200042</v>
      </c>
      <c r="D1184" s="233">
        <f si="25" t="shared"/>
        <v>0</v>
      </c>
      <c r="S1184" s="233" t="s">
        <v>1558</v>
      </c>
      <c r="T1184" s="233">
        <v>1200042</v>
      </c>
    </row>
    <row r="1185" spans="1:20">
      <c r="A1185" s="233" t="s">
        <v>1558</v>
      </c>
      <c r="B1185" s="233">
        <v>1200043</v>
      </c>
      <c r="C1185" s="233">
        <f>'20.TGT1'!C115</f>
        <v>1200043</v>
      </c>
      <c r="D1185" s="233">
        <f si="25" t="shared"/>
        <v>0</v>
      </c>
      <c r="S1185" s="233" t="s">
        <v>1558</v>
      </c>
      <c r="T1185" s="233">
        <v>1200043</v>
      </c>
    </row>
    <row r="1186" spans="1:20">
      <c r="A1186" s="233" t="s">
        <v>1558</v>
      </c>
      <c r="B1186" s="233">
        <v>1200044</v>
      </c>
      <c r="C1186" s="233">
        <f>'20.TGT1'!C116</f>
        <v>1200044</v>
      </c>
      <c r="D1186" s="233">
        <f si="25" t="shared"/>
        <v>0</v>
      </c>
      <c r="S1186" s="233" t="s">
        <v>1558</v>
      </c>
      <c r="T1186" s="233">
        <v>1200044</v>
      </c>
    </row>
    <row r="1187" spans="1:20">
      <c r="A1187" s="233" t="s">
        <v>1558</v>
      </c>
      <c r="B1187" s="233">
        <v>122</v>
      </c>
      <c r="C1187" s="233">
        <f>'20.TGT1'!C117</f>
        <v>122</v>
      </c>
      <c r="D1187" s="233">
        <f si="25" t="shared"/>
        <v>0</v>
      </c>
      <c r="S1187" s="233" t="s">
        <v>1558</v>
      </c>
      <c r="T1187" s="233">
        <v>122</v>
      </c>
    </row>
    <row r="1188" spans="1:20">
      <c r="A1188" s="233" t="s">
        <v>1558</v>
      </c>
      <c r="B1188" s="233">
        <v>122001</v>
      </c>
      <c r="C1188" s="233">
        <f>'20.TGT1'!C118</f>
        <v>122001</v>
      </c>
      <c r="D1188" s="233">
        <f si="25" t="shared"/>
        <v>0</v>
      </c>
      <c r="S1188" s="233" t="s">
        <v>1558</v>
      </c>
      <c r="T1188" s="233">
        <v>122001</v>
      </c>
    </row>
    <row r="1189" spans="1:20">
      <c r="A1189" s="233" t="s">
        <v>1558</v>
      </c>
      <c r="B1189" s="233">
        <v>122002</v>
      </c>
      <c r="C1189" s="233">
        <f>'20.TGT1'!C119</f>
        <v>122002</v>
      </c>
      <c r="D1189" s="233">
        <f si="25" t="shared"/>
        <v>0</v>
      </c>
      <c r="S1189" s="233" t="s">
        <v>1558</v>
      </c>
      <c r="T1189" s="233">
        <v>122002</v>
      </c>
    </row>
    <row r="1190" spans="1:20">
      <c r="A1190" s="233" t="s">
        <v>1558</v>
      </c>
      <c r="B1190" s="233">
        <v>14</v>
      </c>
      <c r="C1190" s="233">
        <f>'20.TGT1'!C120</f>
        <v>14</v>
      </c>
      <c r="D1190" s="233">
        <f si="25" t="shared"/>
        <v>0</v>
      </c>
      <c r="S1190" s="233" t="s">
        <v>1558</v>
      </c>
      <c r="T1190" s="233">
        <v>14</v>
      </c>
    </row>
    <row r="1191" spans="1:20">
      <c r="A1191" s="233" t="s">
        <v>1558</v>
      </c>
      <c r="B1191" s="233">
        <v>145005</v>
      </c>
      <c r="C1191" s="233">
        <f>'20.TGT1'!C121</f>
        <v>145005</v>
      </c>
      <c r="D1191" s="233">
        <f si="25" t="shared"/>
        <v>0</v>
      </c>
      <c r="S1191" s="233" t="s">
        <v>1558</v>
      </c>
      <c r="T1191" s="233">
        <v>145005</v>
      </c>
    </row>
    <row r="1192" spans="1:20">
      <c r="A1192" s="233" t="s">
        <v>1558</v>
      </c>
      <c r="B1192" s="233">
        <v>4</v>
      </c>
      <c r="C1192" s="233">
        <f>'20.TGT1'!C122</f>
        <v>4</v>
      </c>
      <c r="D1192" s="233">
        <f si="25" t="shared"/>
        <v>0</v>
      </c>
      <c r="S1192" s="233" t="s">
        <v>1558</v>
      </c>
      <c r="T1192" s="233">
        <v>4</v>
      </c>
    </row>
    <row r="1193" spans="1:20">
      <c r="A1193" s="233" t="s">
        <v>1558</v>
      </c>
      <c r="B1193" s="233">
        <v>5</v>
      </c>
      <c r="C1193" s="233">
        <f>'20.TGT1'!C123</f>
        <v>5</v>
      </c>
      <c r="D1193" s="233">
        <f si="25" t="shared"/>
        <v>0</v>
      </c>
      <c r="S1193" s="233" t="s">
        <v>1558</v>
      </c>
      <c r="T1193" s="233">
        <v>5</v>
      </c>
    </row>
    <row r="1194" spans="1:20">
      <c r="A1194" s="233" t="s">
        <v>1558</v>
      </c>
      <c r="B1194" s="233">
        <v>6</v>
      </c>
      <c r="C1194" s="233">
        <f>'20.TGT1'!C124</f>
        <v>6</v>
      </c>
      <c r="D1194" s="233">
        <f si="25" t="shared"/>
        <v>0</v>
      </c>
      <c r="S1194" s="233" t="s">
        <v>1558</v>
      </c>
      <c r="T1194" s="233">
        <v>6</v>
      </c>
    </row>
    <row r="1195" spans="1:20">
      <c r="A1195" s="233" t="s">
        <v>1558</v>
      </c>
      <c r="B1195" s="233">
        <v>61</v>
      </c>
      <c r="C1195" s="233">
        <f>'20.TGT1'!C125</f>
        <v>61</v>
      </c>
      <c r="D1195" s="233">
        <f si="25" t="shared"/>
        <v>0</v>
      </c>
      <c r="S1195" s="233" t="s">
        <v>1558</v>
      </c>
      <c r="T1195" s="233">
        <v>61</v>
      </c>
    </row>
    <row r="1196" spans="1:20">
      <c r="A1196" s="233" t="s">
        <v>1558</v>
      </c>
      <c r="B1196" s="233">
        <v>610001</v>
      </c>
      <c r="C1196" s="233">
        <f>'20.TGT1'!C126</f>
        <v>610001</v>
      </c>
      <c r="D1196" s="233">
        <f si="25" t="shared"/>
        <v>0</v>
      </c>
      <c r="S1196" s="233" t="s">
        <v>1558</v>
      </c>
      <c r="T1196" s="233">
        <v>610001</v>
      </c>
    </row>
    <row r="1197" spans="1:20">
      <c r="A1197" s="233" t="s">
        <v>1558</v>
      </c>
      <c r="B1197" s="233">
        <v>610002</v>
      </c>
      <c r="C1197" s="233">
        <f>'20.TGT1'!C127</f>
        <v>610002</v>
      </c>
      <c r="D1197" s="233">
        <f si="25" t="shared"/>
        <v>0</v>
      </c>
      <c r="S1197" s="233" t="s">
        <v>1558</v>
      </c>
      <c r="T1197" s="233">
        <v>610002</v>
      </c>
    </row>
    <row r="1198" spans="1:20">
      <c r="A1198" s="233" t="s">
        <v>1558</v>
      </c>
      <c r="B1198" s="233">
        <v>62</v>
      </c>
      <c r="C1198" s="233">
        <f>'20.TGT1'!C128</f>
        <v>62</v>
      </c>
      <c r="D1198" s="233">
        <f si="25" t="shared"/>
        <v>0</v>
      </c>
      <c r="S1198" s="233" t="s">
        <v>1558</v>
      </c>
      <c r="T1198" s="233">
        <v>62</v>
      </c>
    </row>
    <row r="1199" spans="1:20">
      <c r="A1199" s="233" t="s">
        <v>1558</v>
      </c>
      <c r="B1199" s="233">
        <v>620001</v>
      </c>
      <c r="C1199" s="233">
        <f>'20.TGT1'!C129</f>
        <v>620001</v>
      </c>
      <c r="D1199" s="233">
        <f si="25" t="shared"/>
        <v>0</v>
      </c>
      <c r="S1199" s="233" t="s">
        <v>1558</v>
      </c>
      <c r="T1199" s="233">
        <v>620001</v>
      </c>
    </row>
    <row r="1200" spans="1:20">
      <c r="A1200" s="233" t="s">
        <v>1558</v>
      </c>
      <c r="B1200" s="233">
        <v>620002</v>
      </c>
      <c r="C1200" s="233">
        <f>'20.TGT1'!C130</f>
        <v>620002</v>
      </c>
      <c r="D1200" s="233">
        <f si="25" t="shared"/>
        <v>0</v>
      </c>
      <c r="S1200" s="233" t="s">
        <v>1558</v>
      </c>
      <c r="T1200" s="233">
        <v>620002</v>
      </c>
    </row>
    <row r="1201" spans="1:20">
      <c r="A1201" s="233" t="s">
        <v>1558</v>
      </c>
      <c r="B1201" s="233">
        <v>620003</v>
      </c>
      <c r="C1201" s="233">
        <f>'20.TGT1'!C131</f>
        <v>620003</v>
      </c>
      <c r="D1201" s="233">
        <f si="25" t="shared"/>
        <v>0</v>
      </c>
      <c r="S1201" s="233" t="s">
        <v>1558</v>
      </c>
      <c r="T1201" s="233">
        <v>620003</v>
      </c>
    </row>
    <row r="1202" spans="1:20">
      <c r="A1202" s="233" t="s">
        <v>1558</v>
      </c>
      <c r="B1202" s="233">
        <v>620004</v>
      </c>
      <c r="C1202" s="233">
        <f>'20.TGT1'!C132</f>
        <v>620004</v>
      </c>
      <c r="D1202" s="233">
        <f si="25" t="shared"/>
        <v>0</v>
      </c>
      <c r="S1202" s="233" t="s">
        <v>1558</v>
      </c>
      <c r="T1202" s="233">
        <v>620004</v>
      </c>
    </row>
    <row r="1203" spans="1:20">
      <c r="A1203" s="233" t="s">
        <v>1558</v>
      </c>
      <c r="B1203" s="233">
        <v>63</v>
      </c>
      <c r="C1203" s="233">
        <f>'20.TGT1'!C133</f>
        <v>63</v>
      </c>
      <c r="D1203" s="233">
        <f si="25" t="shared"/>
        <v>0</v>
      </c>
      <c r="S1203" s="233" t="s">
        <v>1558</v>
      </c>
      <c r="T1203" s="233">
        <v>63</v>
      </c>
    </row>
    <row r="1204" spans="1:20">
      <c r="A1204" s="233" t="s">
        <v>1558</v>
      </c>
      <c r="B1204" s="233">
        <v>630</v>
      </c>
      <c r="C1204" s="233">
        <f>'20.TGT1'!C134</f>
        <v>630</v>
      </c>
      <c r="D1204" s="233">
        <f si="25" t="shared"/>
        <v>0</v>
      </c>
      <c r="S1204" s="233" t="s">
        <v>1558</v>
      </c>
      <c r="T1204" s="233">
        <v>630</v>
      </c>
    </row>
    <row r="1205" spans="1:20">
      <c r="A1205" s="233" t="s">
        <v>1558</v>
      </c>
      <c r="B1205" s="233">
        <v>630001</v>
      </c>
      <c r="C1205" s="233">
        <f>'20.TGT1'!C135</f>
        <v>630001</v>
      </c>
      <c r="D1205" s="233">
        <f si="25" t="shared"/>
        <v>0</v>
      </c>
      <c r="S1205" s="233" t="s">
        <v>1558</v>
      </c>
      <c r="T1205" s="233">
        <v>630001</v>
      </c>
    </row>
    <row r="1206" spans="1:20">
      <c r="A1206" s="233" t="s">
        <v>1558</v>
      </c>
      <c r="B1206" s="233">
        <v>630002</v>
      </c>
      <c r="C1206" s="233">
        <f>'20.TGT1'!C136</f>
        <v>630002</v>
      </c>
      <c r="D1206" s="233">
        <f si="25" t="shared"/>
        <v>0</v>
      </c>
      <c r="S1206" s="233" t="s">
        <v>1558</v>
      </c>
      <c r="T1206" s="233">
        <v>630002</v>
      </c>
    </row>
    <row r="1207" spans="1:20">
      <c r="A1207" s="233" t="s">
        <v>1558</v>
      </c>
      <c r="B1207" s="233">
        <v>631</v>
      </c>
      <c r="C1207" s="233">
        <f>'20.TGT1'!C137</f>
        <v>631</v>
      </c>
      <c r="D1207" s="233">
        <f si="25" t="shared"/>
        <v>0</v>
      </c>
      <c r="S1207" s="233" t="s">
        <v>1558</v>
      </c>
      <c r="T1207" s="233">
        <v>631</v>
      </c>
    </row>
    <row r="1208" spans="1:20">
      <c r="A1208" s="233" t="s">
        <v>1558</v>
      </c>
      <c r="B1208" s="233">
        <v>631001</v>
      </c>
      <c r="C1208" s="233">
        <f>'20.TGT1'!C138</f>
        <v>631001</v>
      </c>
      <c r="D1208" s="233">
        <f si="25" t="shared"/>
        <v>0</v>
      </c>
      <c r="S1208" s="233" t="s">
        <v>1558</v>
      </c>
      <c r="T1208" s="233">
        <v>631001</v>
      </c>
    </row>
    <row r="1209" spans="1:20">
      <c r="A1209" s="233" t="s">
        <v>1558</v>
      </c>
      <c r="B1209" s="233">
        <v>631002</v>
      </c>
      <c r="C1209" s="233">
        <f>'20.TGT1'!C139</f>
        <v>631002</v>
      </c>
      <c r="D1209" s="233">
        <f si="25" t="shared"/>
        <v>0</v>
      </c>
      <c r="S1209" s="233" t="s">
        <v>1558</v>
      </c>
      <c r="T1209" s="233">
        <v>631002</v>
      </c>
    </row>
    <row r="1210" spans="1:20">
      <c r="A1210" s="233" t="s">
        <v>1558</v>
      </c>
      <c r="B1210" s="233">
        <v>632</v>
      </c>
      <c r="C1210" s="233">
        <f>'20.TGT1'!C140</f>
        <v>632</v>
      </c>
      <c r="D1210" s="233">
        <f si="25" t="shared"/>
        <v>0</v>
      </c>
      <c r="S1210" s="233" t="s">
        <v>1558</v>
      </c>
      <c r="T1210" s="233">
        <v>632</v>
      </c>
    </row>
    <row r="1211" spans="1:20">
      <c r="A1211" s="233" t="s">
        <v>1558</v>
      </c>
      <c r="B1211" s="233">
        <v>632001</v>
      </c>
      <c r="C1211" s="233">
        <f>'20.TGT1'!C141</f>
        <v>632001</v>
      </c>
      <c r="D1211" s="233">
        <f si="25" t="shared"/>
        <v>0</v>
      </c>
      <c r="S1211" s="233" t="s">
        <v>1558</v>
      </c>
      <c r="T1211" s="233">
        <v>632001</v>
      </c>
    </row>
    <row r="1212" spans="1:20">
      <c r="A1212" s="233" t="s">
        <v>1558</v>
      </c>
      <c r="B1212" s="233">
        <v>632002</v>
      </c>
      <c r="C1212" s="233">
        <f>'20.TGT1'!C142</f>
        <v>632002</v>
      </c>
      <c r="D1212" s="233">
        <f si="25" t="shared"/>
        <v>0</v>
      </c>
      <c r="S1212" s="233" t="s">
        <v>1558</v>
      </c>
      <c r="T1212" s="233">
        <v>632002</v>
      </c>
    </row>
    <row r="1213" spans="1:20">
      <c r="A1213" s="233" t="s">
        <v>1558</v>
      </c>
      <c r="B1213" s="233">
        <v>64</v>
      </c>
      <c r="C1213" s="233">
        <f>'20.TGT1'!C143</f>
        <v>64</v>
      </c>
      <c r="D1213" s="233">
        <f si="25" t="shared"/>
        <v>0</v>
      </c>
      <c r="S1213" s="233" t="s">
        <v>1558</v>
      </c>
      <c r="T1213" s="233">
        <v>64</v>
      </c>
    </row>
    <row r="1214" spans="1:20">
      <c r="A1214" s="233" t="s">
        <v>1558</v>
      </c>
      <c r="B1214" s="233">
        <v>640001</v>
      </c>
      <c r="C1214" s="233">
        <f>'20.TGT1'!C144</f>
        <v>640001</v>
      </c>
      <c r="D1214" s="233">
        <f si="25" t="shared"/>
        <v>0</v>
      </c>
      <c r="S1214" s="233" t="s">
        <v>1558</v>
      </c>
      <c r="T1214" s="233">
        <v>640001</v>
      </c>
    </row>
    <row r="1215" spans="1:20">
      <c r="A1215" s="233" t="s">
        <v>1558</v>
      </c>
      <c r="B1215" s="233">
        <v>640002</v>
      </c>
      <c r="C1215" s="233">
        <f>'20.TGT1'!C145</f>
        <v>640002</v>
      </c>
      <c r="D1215" s="233">
        <f si="25" t="shared"/>
        <v>0</v>
      </c>
      <c r="S1215" s="233" t="s">
        <v>1558</v>
      </c>
      <c r="T1215" s="233">
        <v>640002</v>
      </c>
    </row>
    <row r="1216" spans="1:20">
      <c r="A1216" s="233" t="s">
        <v>1558</v>
      </c>
      <c r="B1216" s="233">
        <v>640003</v>
      </c>
      <c r="C1216" s="233">
        <f>'20.TGT1'!C146</f>
        <v>640003</v>
      </c>
      <c r="D1216" s="233">
        <f si="25" t="shared"/>
        <v>0</v>
      </c>
      <c r="S1216" s="233" t="s">
        <v>1558</v>
      </c>
      <c r="T1216" s="233">
        <v>640003</v>
      </c>
    </row>
    <row r="1217" spans="1:20">
      <c r="A1217" s="233" t="s">
        <v>1558</v>
      </c>
      <c r="B1217" s="233">
        <v>65</v>
      </c>
      <c r="C1217" s="233">
        <f>'20.TGT1'!C147</f>
        <v>65</v>
      </c>
      <c r="D1217" s="233">
        <f si="25" t="shared"/>
        <v>0</v>
      </c>
      <c r="S1217" s="233" t="s">
        <v>1558</v>
      </c>
      <c r="T1217" s="233">
        <v>65</v>
      </c>
    </row>
    <row r="1218" spans="1:20">
      <c r="A1218" s="233" t="s">
        <v>1558</v>
      </c>
      <c r="B1218" s="233">
        <v>650001</v>
      </c>
      <c r="C1218" s="233">
        <f>'20.TGT1'!C148</f>
        <v>650001</v>
      </c>
      <c r="D1218" s="233">
        <f si="25" t="shared"/>
        <v>0</v>
      </c>
      <c r="S1218" s="233" t="s">
        <v>1558</v>
      </c>
      <c r="T1218" s="233">
        <v>650001</v>
      </c>
    </row>
    <row r="1219" spans="1:20">
      <c r="A1219" s="233" t="s">
        <v>1558</v>
      </c>
      <c r="B1219" s="233">
        <v>650002</v>
      </c>
      <c r="C1219" s="233">
        <f>'20.TGT1'!C149</f>
        <v>650002</v>
      </c>
      <c r="D1219" s="233">
        <f si="25" t="shared"/>
        <v>0</v>
      </c>
      <c r="S1219" s="233" t="s">
        <v>1558</v>
      </c>
      <c r="T1219" s="233">
        <v>650002</v>
      </c>
    </row>
    <row r="1220" spans="1:20">
      <c r="A1220" s="233" t="s">
        <v>1558</v>
      </c>
      <c r="B1220" s="233">
        <v>650003</v>
      </c>
      <c r="C1220" s="233">
        <f>'20.TGT1'!C150</f>
        <v>650003</v>
      </c>
      <c r="D1220" s="233">
        <f si="25" t="shared"/>
        <v>0</v>
      </c>
      <c r="S1220" s="233" t="s">
        <v>1558</v>
      </c>
      <c r="T1220" s="233">
        <v>650003</v>
      </c>
    </row>
    <row r="1221" spans="1:20">
      <c r="A1221" s="233" t="s">
        <v>1558</v>
      </c>
      <c r="B1221" s="233">
        <v>650004</v>
      </c>
      <c r="C1221" s="233">
        <f>'20.TGT1'!C151</f>
        <v>650004</v>
      </c>
      <c r="D1221" s="233">
        <f si="25" t="shared"/>
        <v>0</v>
      </c>
      <c r="S1221" s="233" t="s">
        <v>1558</v>
      </c>
      <c r="T1221" s="233">
        <v>650004</v>
      </c>
    </row>
    <row r="1222" spans="1:20">
      <c r="A1222" s="233" t="s">
        <v>1558</v>
      </c>
      <c r="B1222" s="233">
        <v>650005</v>
      </c>
      <c r="C1222" s="233">
        <f>'20.TGT1'!C152</f>
        <v>650005</v>
      </c>
      <c r="D1222" s="233">
        <f si="25" t="shared"/>
        <v>0</v>
      </c>
      <c r="S1222" s="233" t="s">
        <v>1558</v>
      </c>
      <c r="T1222" s="233">
        <v>650005</v>
      </c>
    </row>
    <row r="1223" spans="1:20">
      <c r="A1223" s="233" t="s">
        <v>1558</v>
      </c>
      <c r="B1223" s="233">
        <v>650006</v>
      </c>
      <c r="C1223" s="233">
        <f>'20.TGT1'!C153</f>
        <v>650006</v>
      </c>
      <c r="D1223" s="233">
        <f si="25" t="shared"/>
        <v>0</v>
      </c>
      <c r="S1223" s="233" t="s">
        <v>1558</v>
      </c>
      <c r="T1223" s="233">
        <v>650006</v>
      </c>
    </row>
    <row r="1224" spans="1:20">
      <c r="A1224" s="233" t="s">
        <v>1558</v>
      </c>
      <c r="B1224" s="233">
        <v>650007</v>
      </c>
      <c r="C1224" s="233">
        <f>'20.TGT1'!C154</f>
        <v>650007</v>
      </c>
      <c r="D1224" s="233">
        <f si="25" t="shared"/>
        <v>0</v>
      </c>
      <c r="S1224" s="233" t="s">
        <v>1558</v>
      </c>
      <c r="T1224" s="233">
        <v>650007</v>
      </c>
    </row>
    <row r="1225" spans="1:20">
      <c r="A1225" s="233" t="s">
        <v>1558</v>
      </c>
      <c r="B1225" s="233">
        <v>650008</v>
      </c>
      <c r="C1225" s="233">
        <f>'20.TGT1'!C155</f>
        <v>650008</v>
      </c>
      <c r="D1225" s="233">
        <f si="25" t="shared"/>
        <v>0</v>
      </c>
      <c r="S1225" s="233" t="s">
        <v>1558</v>
      </c>
      <c r="T1225" s="233">
        <v>650008</v>
      </c>
    </row>
    <row r="1226" spans="1:20">
      <c r="A1226" s="233" t="s">
        <v>1558</v>
      </c>
      <c r="B1226" s="233">
        <v>650009</v>
      </c>
      <c r="C1226" s="233">
        <f>'20.TGT1'!C156</f>
        <v>650009</v>
      </c>
      <c r="D1226" s="233">
        <f si="25" t="shared"/>
        <v>0</v>
      </c>
      <c r="S1226" s="233" t="s">
        <v>1558</v>
      </c>
      <c r="T1226" s="233">
        <v>650009</v>
      </c>
    </row>
    <row r="1227" spans="1:20">
      <c r="A1227" s="233" t="s">
        <v>1558</v>
      </c>
      <c r="B1227" s="233">
        <v>650010</v>
      </c>
      <c r="C1227" s="233">
        <f>'20.TGT1'!C157</f>
        <v>650010</v>
      </c>
      <c r="D1227" s="233">
        <f ref="D1227:D1228" si="26" t="shared">IF(VALUE(B1227)=VALUE(C1227),0,1)</f>
        <v>0</v>
      </c>
      <c r="S1227" s="233" t="s">
        <v>1558</v>
      </c>
      <c r="T1227" s="233">
        <v>650010</v>
      </c>
    </row>
    <row r="1228" spans="1:20">
      <c r="A1228" s="233" t="s">
        <v>1558</v>
      </c>
      <c r="B1228" s="233">
        <v>650011</v>
      </c>
      <c r="C1228" s="233">
        <f>'20.TGT1'!C158</f>
        <v>650011</v>
      </c>
      <c r="D1228" s="233">
        <f si="26" t="shared"/>
        <v>0</v>
      </c>
      <c r="S1228" s="233" t="s">
        <v>1558</v>
      </c>
      <c r="T1228" s="233">
        <v>650011</v>
      </c>
    </row>
  </sheetData>
  <autoFilter ref="A1:D1228"/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A1:AK1699"/>
  <sheetViews>
    <sheetView topLeftCell="A1077" workbookViewId="0" zoomScale="70" zoomScaleNormal="70">
      <selection activeCell="G1088" sqref="G1088"/>
    </sheetView>
  </sheetViews>
  <sheetFormatPr defaultRowHeight="12.75"/>
  <cols>
    <col min="1" max="1" customWidth="true" style="659" width="10.7109375" collapsed="true"/>
    <col min="2" max="2" customWidth="true" style="659" width="8.7109375" collapsed="true"/>
    <col min="3" max="3" customWidth="true" style="659" width="39.5703125" collapsed="true"/>
    <col min="4" max="4" customWidth="true" style="659" width="31.0" collapsed="true"/>
    <col min="5" max="5" customWidth="true" style="335" width="23.5703125" collapsed="true"/>
    <col min="6" max="6" customWidth="true" style="8" width="51.28515625" collapsed="true"/>
    <col min="7" max="7" customWidth="true" style="8" width="23.28515625" collapsed="true"/>
    <col min="8" max="8" customWidth="true" style="8" width="19.0" collapsed="true"/>
    <col min="9" max="9" customWidth="true" style="659" width="58.7109375" collapsed="true"/>
    <col min="10" max="10" customWidth="true" style="659" width="76.28515625" collapsed="true"/>
    <col min="11" max="30" style="659" width="9.140625" collapsed="true"/>
    <col min="31" max="31" style="659" width="9.140625" collapsed="true"/>
    <col min="32" max="37" style="659" width="9.140625" collapsed="true"/>
    <col min="38" max="16384" style="659" width="9.140625" collapsed="true"/>
  </cols>
  <sheetData>
    <row customFormat="1" customHeight="1" ht="39.75" r="1" s="617" spans="1:8">
      <c r="A1" s="658" t="s">
        <v>1251</v>
      </c>
      <c r="B1" s="655" t="s">
        <v>64</v>
      </c>
      <c r="C1" s="655" t="s">
        <v>78</v>
      </c>
      <c r="D1" s="657" t="s">
        <v>2170</v>
      </c>
      <c r="E1" s="655" t="s">
        <v>36</v>
      </c>
      <c r="F1" s="656" t="s">
        <v>2169</v>
      </c>
      <c r="G1" s="655" t="s">
        <v>36</v>
      </c>
      <c r="H1" s="655" t="s">
        <v>1235</v>
      </c>
    </row>
    <row customFormat="1" customHeight="1" ht="39.75" r="2" s="617" spans="1:8">
      <c r="A2" s="652" t="s">
        <v>1241</v>
      </c>
      <c r="B2" s="651" t="s">
        <v>1452</v>
      </c>
      <c r="C2" s="654" t="s">
        <v>2167</v>
      </c>
      <c r="D2" s="651" t="s">
        <v>2121</v>
      </c>
      <c r="E2" s="636">
        <f>+'2.CT1A'!$C$144</f>
        <v>0</v>
      </c>
      <c r="F2" s="650" t="s">
        <v>2168</v>
      </c>
      <c r="G2" s="649">
        <f>+'2.CT1A'!$C$238</f>
        <v>0</v>
      </c>
      <c r="H2" s="635">
        <f ref="H2:H31" si="0" t="shared">+E2-G2</f>
        <v>0</v>
      </c>
    </row>
    <row customFormat="1" customHeight="1" ht="37.5" r="3" s="617" spans="1:8">
      <c r="A3" s="652" t="s">
        <v>1241</v>
      </c>
      <c r="B3" s="651" t="s">
        <v>1452</v>
      </c>
      <c r="C3" s="654" t="s">
        <v>2167</v>
      </c>
      <c r="D3" s="651" t="s">
        <v>2122</v>
      </c>
      <c r="E3" s="636">
        <f>+'2.CT1A'!$D$144</f>
        <v>0</v>
      </c>
      <c r="F3" s="650" t="s">
        <v>2166</v>
      </c>
      <c r="G3" s="649">
        <f>+'2.CT1A'!$D$238</f>
        <v>0</v>
      </c>
      <c r="H3" s="635">
        <f si="0" t="shared"/>
        <v>0</v>
      </c>
    </row>
    <row customFormat="1" customHeight="1" ht="30" r="4" s="617" spans="1:8">
      <c r="A4" s="652" t="s">
        <v>1241</v>
      </c>
      <c r="B4" s="651" t="s">
        <v>122</v>
      </c>
      <c r="C4" s="651" t="s">
        <v>2128</v>
      </c>
      <c r="D4" s="651" t="s">
        <v>2121</v>
      </c>
      <c r="E4" s="636">
        <f>+'2.CT1A'!$C$9</f>
        <v>0</v>
      </c>
      <c r="F4" s="650" t="s">
        <v>2165</v>
      </c>
      <c r="G4" s="649">
        <f>+'4.CT3A'!$D$307</f>
        <v>0</v>
      </c>
      <c r="H4" s="635">
        <f si="0" t="shared"/>
        <v>0</v>
      </c>
    </row>
    <row customFormat="1" customHeight="1" ht="38.25" r="5" s="617" spans="1:8">
      <c r="A5" s="652" t="s">
        <v>1241</v>
      </c>
      <c r="B5" s="651" t="s">
        <v>122</v>
      </c>
      <c r="C5" s="651" t="s">
        <v>2128</v>
      </c>
      <c r="D5" s="651" t="s">
        <v>2122</v>
      </c>
      <c r="E5" s="636">
        <f>+'2.CT1A'!$D$9</f>
        <v>0</v>
      </c>
      <c r="F5" s="650" t="s">
        <v>2164</v>
      </c>
      <c r="G5" s="649">
        <f>+'4.CT3A'!$D$308</f>
        <v>0</v>
      </c>
      <c r="H5" s="635">
        <f si="0" t="shared"/>
        <v>0</v>
      </c>
    </row>
    <row customFormat="1" customHeight="1" ht="48" r="6" s="617" spans="1:8">
      <c r="A6" s="652" t="s">
        <v>1241</v>
      </c>
      <c r="B6" s="651" t="s">
        <v>1538</v>
      </c>
      <c r="C6" s="651" t="s">
        <v>2129</v>
      </c>
      <c r="D6" s="651" t="s">
        <v>2121</v>
      </c>
      <c r="E6" s="636">
        <f>+'2.CT1A'!$C$221</f>
        <v>0</v>
      </c>
      <c r="F6" s="650" t="s">
        <v>2163</v>
      </c>
      <c r="G6" s="649">
        <f>+'5.CT4A'!$G$16</f>
        <v>0</v>
      </c>
      <c r="H6" s="635">
        <f si="0" t="shared"/>
        <v>0</v>
      </c>
    </row>
    <row customFormat="1" customHeight="1" ht="45.75" r="7" s="617" spans="1:8">
      <c r="A7" s="652" t="s">
        <v>1241</v>
      </c>
      <c r="B7" s="651">
        <v>5</v>
      </c>
      <c r="C7" s="651" t="s">
        <v>2130</v>
      </c>
      <c r="D7" s="651" t="s">
        <v>2122</v>
      </c>
      <c r="E7" s="636">
        <f>+'2.CT1A'!$D$221</f>
        <v>0</v>
      </c>
      <c r="F7" s="650" t="s">
        <v>2162</v>
      </c>
      <c r="G7" s="649">
        <f>+'5.CT4A'!$G$24</f>
        <v>0</v>
      </c>
      <c r="H7" s="635">
        <f si="0" t="shared"/>
        <v>0</v>
      </c>
    </row>
    <row customFormat="1" customHeight="1" ht="46.5" r="8" s="617" spans="1:8">
      <c r="A8" s="652" t="s">
        <v>1241</v>
      </c>
      <c r="B8" s="651" t="s">
        <v>1540</v>
      </c>
      <c r="C8" s="651" t="s">
        <v>2131</v>
      </c>
      <c r="D8" s="651" t="s">
        <v>2121</v>
      </c>
      <c r="E8" s="636">
        <f>+'2.CT1A'!$C$230</f>
        <v>0</v>
      </c>
      <c r="F8" s="650" t="s">
        <v>2161</v>
      </c>
      <c r="G8" s="649">
        <f>+'5.CT4A'!$E$16</f>
        <v>0</v>
      </c>
      <c r="H8" s="635">
        <f si="0" t="shared"/>
        <v>0</v>
      </c>
    </row>
    <row customFormat="1" customHeight="1" ht="45.75" r="9" s="617" spans="1:8">
      <c r="A9" s="652" t="s">
        <v>1241</v>
      </c>
      <c r="B9" s="651" t="s">
        <v>1540</v>
      </c>
      <c r="C9" s="651" t="s">
        <v>2131</v>
      </c>
      <c r="D9" s="651" t="s">
        <v>2122</v>
      </c>
      <c r="E9" s="636">
        <f>+'2.CT1A'!$D$230</f>
        <v>0</v>
      </c>
      <c r="F9" s="650" t="s">
        <v>2160</v>
      </c>
      <c r="G9" s="649">
        <f>+'5.CT4A'!$E$24</f>
        <v>0</v>
      </c>
      <c r="H9" s="635">
        <f si="0" t="shared"/>
        <v>0</v>
      </c>
    </row>
    <row customFormat="1" customHeight="1" ht="45.75" r="10" s="617" spans="1:8">
      <c r="A10" s="652" t="s">
        <v>1241</v>
      </c>
      <c r="B10" s="651" t="s">
        <v>1548</v>
      </c>
      <c r="C10" s="651" t="s">
        <v>2132</v>
      </c>
      <c r="D10" s="651" t="s">
        <v>2121</v>
      </c>
      <c r="E10" s="636">
        <f>+'2.CT1A'!$C$232</f>
        <v>0</v>
      </c>
      <c r="F10" s="650" t="s">
        <v>2159</v>
      </c>
      <c r="G10" s="649">
        <f>+'5.CT4A'!$E$14</f>
        <v>0</v>
      </c>
      <c r="H10" s="635">
        <f si="0" t="shared"/>
        <v>0</v>
      </c>
    </row>
    <row customFormat="1" customHeight="1" ht="32.25" r="11" s="617" spans="1:8">
      <c r="A11" s="652" t="s">
        <v>1241</v>
      </c>
      <c r="B11" s="651" t="s">
        <v>1548</v>
      </c>
      <c r="C11" s="651" t="s">
        <v>2133</v>
      </c>
      <c r="D11" s="651" t="s">
        <v>2122</v>
      </c>
      <c r="E11" s="636">
        <f>+'2.CT1A'!$D$232</f>
        <v>0</v>
      </c>
      <c r="F11" s="650" t="s">
        <v>2158</v>
      </c>
      <c r="G11" s="649">
        <f>+'5.CT4A'!$E$23</f>
        <v>0</v>
      </c>
      <c r="H11" s="635">
        <f si="0" t="shared"/>
        <v>0</v>
      </c>
    </row>
    <row customFormat="1" customHeight="1" ht="51.75" r="12" s="617" spans="1:8">
      <c r="A12" s="652" t="s">
        <v>1241</v>
      </c>
      <c r="B12" s="651" t="s">
        <v>1547</v>
      </c>
      <c r="C12" s="651" t="s">
        <v>2127</v>
      </c>
      <c r="D12" s="651" t="s">
        <v>2121</v>
      </c>
      <c r="E12" s="636">
        <f>+'2.CT1A'!$C$223</f>
        <v>0</v>
      </c>
      <c r="F12" s="650" t="s">
        <v>2157</v>
      </c>
      <c r="G12" s="649">
        <f>+'5.CT4A'!$C$16</f>
        <v>0</v>
      </c>
      <c r="H12" s="635">
        <f si="0" t="shared"/>
        <v>0</v>
      </c>
    </row>
    <row customFormat="1" customHeight="1" ht="52.5" r="13" s="617" spans="1:8">
      <c r="A13" s="652" t="s">
        <v>1241</v>
      </c>
      <c r="B13" s="651" t="s">
        <v>1547</v>
      </c>
      <c r="C13" s="651" t="s">
        <v>2127</v>
      </c>
      <c r="D13" s="651" t="s">
        <v>2122</v>
      </c>
      <c r="E13" s="636">
        <f>+'2.CT1A'!$D$223</f>
        <v>0</v>
      </c>
      <c r="F13" s="650" t="s">
        <v>2156</v>
      </c>
      <c r="G13" s="649">
        <f>+'5.CT4A'!$C$24</f>
        <v>0</v>
      </c>
      <c r="H13" s="635">
        <f si="0" t="shared"/>
        <v>0</v>
      </c>
    </row>
    <row customFormat="1" customHeight="1" ht="56.25" r="14" s="617" spans="1:8">
      <c r="A14" s="652" t="s">
        <v>1242</v>
      </c>
      <c r="B14" s="651" t="s">
        <v>1536</v>
      </c>
      <c r="C14" s="651" t="s">
        <v>2123</v>
      </c>
      <c r="D14" s="651" t="s">
        <v>2142</v>
      </c>
      <c r="E14" s="636">
        <f>+'3.CT2A'!$C$153</f>
        <v>0</v>
      </c>
      <c r="F14" s="650" t="s">
        <v>2155</v>
      </c>
      <c r="G14" s="649">
        <f>+'3.CT2A'!$C$154+'3.CT2A'!$C$259</f>
        <v>0</v>
      </c>
      <c r="H14" s="635">
        <f si="0" t="shared"/>
        <v>0</v>
      </c>
    </row>
    <row customFormat="1" customHeight="1" ht="57" r="15" s="617" spans="1:8">
      <c r="A15" s="652" t="s">
        <v>1242</v>
      </c>
      <c r="B15" s="651" t="s">
        <v>1452</v>
      </c>
      <c r="C15" s="651" t="s">
        <v>2124</v>
      </c>
      <c r="D15" s="651" t="s">
        <v>2142</v>
      </c>
      <c r="E15" s="636">
        <f>+'3.CT2A'!$C$274</f>
        <v>0</v>
      </c>
      <c r="F15" s="650" t="s">
        <v>2154</v>
      </c>
      <c r="G15" s="649">
        <f>+'3.CT2A'!$C$8-'3.CT2A'!$C$153</f>
        <v>0</v>
      </c>
      <c r="H15" s="635">
        <f si="0" t="shared"/>
        <v>0</v>
      </c>
    </row>
    <row customFormat="1" customHeight="1" ht="84" r="16" s="617" spans="1:8">
      <c r="A16" s="652" t="s">
        <v>1242</v>
      </c>
      <c r="B16" s="651" t="s">
        <v>1452</v>
      </c>
      <c r="C16" s="651" t="s">
        <v>2124</v>
      </c>
      <c r="D16" s="651" t="s">
        <v>2142</v>
      </c>
      <c r="E16" s="636">
        <f>+'3.CT2A'!$C$274</f>
        <v>0</v>
      </c>
      <c r="F16" s="650" t="s">
        <v>2154</v>
      </c>
      <c r="G16" s="649">
        <f>+'3.CT2A'!$C$8-'3.CT2A'!$C$153</f>
        <v>0</v>
      </c>
      <c r="H16" s="635">
        <f si="0" t="shared"/>
        <v>0</v>
      </c>
    </row>
    <row customFormat="1" customHeight="1" ht="58.5" r="17" s="617" spans="1:8">
      <c r="A17" s="652" t="s">
        <v>1242</v>
      </c>
      <c r="B17" s="651" t="s">
        <v>1452</v>
      </c>
      <c r="C17" s="651" t="s">
        <v>2124</v>
      </c>
      <c r="D17" s="651" t="s">
        <v>2140</v>
      </c>
      <c r="E17" s="636">
        <f>+'3.CT2A'!$D$274</f>
        <v>0</v>
      </c>
      <c r="F17" s="650" t="s">
        <v>2153</v>
      </c>
      <c r="G17" s="649">
        <f>+'3.CT2A'!$D$8-'3.CT2A'!$D$153</f>
        <v>0</v>
      </c>
      <c r="H17" s="635">
        <f si="0" t="shared"/>
        <v>0</v>
      </c>
    </row>
    <row customFormat="1" customHeight="1" ht="65.25" r="18" s="617" spans="1:8">
      <c r="A18" s="652" t="s">
        <v>1242</v>
      </c>
      <c r="B18" s="651" t="s">
        <v>1537</v>
      </c>
      <c r="C18" s="651" t="s">
        <v>2125</v>
      </c>
      <c r="D18" s="651" t="s">
        <v>2142</v>
      </c>
      <c r="E18" s="636">
        <f>+'3.CT2A'!$C$293</f>
        <v>0</v>
      </c>
      <c r="F18" s="650" t="s">
        <v>2152</v>
      </c>
      <c r="G18" s="649">
        <f>+'3.CT2A'!$C$275-'3.CT2A'!$C$282</f>
        <v>0</v>
      </c>
      <c r="H18" s="635">
        <f si="0" t="shared"/>
        <v>0</v>
      </c>
    </row>
    <row customFormat="1" customHeight="1" ht="33.75" r="19" s="617" spans="1:8">
      <c r="A19" s="652" t="s">
        <v>1242</v>
      </c>
      <c r="B19" s="651" t="s">
        <v>1537</v>
      </c>
      <c r="C19" s="651" t="s">
        <v>2125</v>
      </c>
      <c r="D19" s="651" t="s">
        <v>2140</v>
      </c>
      <c r="E19" s="636">
        <f>+'3.CT2A'!$D$293</f>
        <v>0</v>
      </c>
      <c r="F19" s="650" t="s">
        <v>2151</v>
      </c>
      <c r="G19" s="649">
        <f>+'3.CT2A'!$D$275-'3.CT2A'!$D$282</f>
        <v>0</v>
      </c>
      <c r="H19" s="635">
        <f si="0" t="shared"/>
        <v>0</v>
      </c>
    </row>
    <row customFormat="1" customHeight="1" ht="30" r="20" s="617" spans="1:8">
      <c r="A20" s="652" t="s">
        <v>1242</v>
      </c>
      <c r="B20" s="651" t="s">
        <v>1538</v>
      </c>
      <c r="C20" s="651" t="s">
        <v>2126</v>
      </c>
      <c r="D20" s="651" t="s">
        <v>2142</v>
      </c>
      <c r="E20" s="636">
        <f>+'3.CT2A'!$C$294</f>
        <v>0</v>
      </c>
      <c r="F20" s="650" t="s">
        <v>2150</v>
      </c>
      <c r="G20" s="649">
        <f>+'3.CT2A'!$C$274+'3.CT2A'!$C$293</f>
        <v>0</v>
      </c>
      <c r="H20" s="635">
        <f si="0" t="shared"/>
        <v>0</v>
      </c>
    </row>
    <row customFormat="1" customHeight="1" ht="51" r="21" s="617" spans="1:8">
      <c r="A21" s="652" t="s">
        <v>1242</v>
      </c>
      <c r="B21" s="651" t="s">
        <v>1538</v>
      </c>
      <c r="C21" s="651" t="s">
        <v>2126</v>
      </c>
      <c r="D21" s="651" t="s">
        <v>2140</v>
      </c>
      <c r="E21" s="636">
        <f>+'3.CT2A'!$D$294</f>
        <v>0</v>
      </c>
      <c r="F21" s="650" t="s">
        <v>2149</v>
      </c>
      <c r="G21" s="649">
        <f>+'3.CT2A'!$D$274+'3.CT2A'!$D$293</f>
        <v>0</v>
      </c>
      <c r="H21" s="635">
        <f si="0" t="shared"/>
        <v>0</v>
      </c>
    </row>
    <row customFormat="1" customHeight="1" ht="45.75" r="22" s="634" spans="1:8">
      <c r="A22" s="652" t="s">
        <v>1243</v>
      </c>
      <c r="B22" s="651" t="s">
        <v>1543</v>
      </c>
      <c r="C22" s="651" t="s">
        <v>2134</v>
      </c>
      <c r="D22" s="651" t="s">
        <v>2142</v>
      </c>
      <c r="E22" s="636">
        <f>+'4.CT3A'!$C$116</f>
        <v>0</v>
      </c>
      <c r="F22" s="650" t="s">
        <v>2148</v>
      </c>
      <c r="G22" s="649">
        <f>+'4.CT3A'!$C$117+'4.CT3A'!$C$127+'4.CT3A'!$C$134+'4.CT3A'!$C$142+'4.CT3A'!$C$148</f>
        <v>0</v>
      </c>
      <c r="H22" s="635">
        <f si="0" t="shared"/>
        <v>0</v>
      </c>
    </row>
    <row customFormat="1" customHeight="1" ht="33" r="23" s="634" spans="1:8">
      <c r="A23" s="652" t="s">
        <v>1243</v>
      </c>
      <c r="B23" s="651" t="s">
        <v>2116</v>
      </c>
      <c r="C23" s="651" t="s">
        <v>2134</v>
      </c>
      <c r="D23" s="651" t="s">
        <v>2140</v>
      </c>
      <c r="E23" s="636">
        <f>+'4.CT3A'!$D$116</f>
        <v>0</v>
      </c>
      <c r="F23" s="650" t="s">
        <v>2147</v>
      </c>
      <c r="G23" s="649">
        <f>+'4.CT3A'!$D$117+'4.CT3A'!$D$127+'4.CT3A'!$D$134+'4.CT3A'!$D$142+'4.CT3A'!$D$148</f>
        <v>0</v>
      </c>
      <c r="H23" s="635">
        <f si="0" t="shared"/>
        <v>0</v>
      </c>
    </row>
    <row customFormat="1" customHeight="1" ht="46.5" r="24" s="634" spans="1:8">
      <c r="A24" s="652" t="s">
        <v>1243</v>
      </c>
      <c r="B24" s="651" t="s">
        <v>1541</v>
      </c>
      <c r="C24" s="651" t="s">
        <v>2135</v>
      </c>
      <c r="D24" s="651" t="s">
        <v>2142</v>
      </c>
      <c r="E24" s="636">
        <f>+'4.CT3A'!$C$9-'4.CT3A'!$C$152</f>
        <v>0</v>
      </c>
      <c r="F24" s="650" t="s">
        <v>2146</v>
      </c>
      <c r="G24" s="649">
        <f>+'4.CT3A'!$C$255</f>
        <v>0</v>
      </c>
      <c r="H24" s="635">
        <f si="0" t="shared"/>
        <v>0</v>
      </c>
    </row>
    <row customFormat="1" customHeight="1" ht="42.75" r="25" s="634" spans="1:8">
      <c r="A25" s="652" t="s">
        <v>1243</v>
      </c>
      <c r="B25" s="653">
        <v>43102</v>
      </c>
      <c r="C25" s="651" t="s">
        <v>2135</v>
      </c>
      <c r="D25" s="651" t="s">
        <v>2140</v>
      </c>
      <c r="E25" s="636">
        <f>+'4.CT3A'!$D$9-'4.CT3A'!$D$152</f>
        <v>0</v>
      </c>
      <c r="F25" s="650" t="s">
        <v>2145</v>
      </c>
      <c r="G25" s="649">
        <f>+'4.CT3A'!$D$255</f>
        <v>0</v>
      </c>
      <c r="H25" s="635">
        <f si="0" t="shared"/>
        <v>0</v>
      </c>
    </row>
    <row customFormat="1" customHeight="1" ht="39" r="26" s="634" spans="1:8">
      <c r="A26" s="652" t="s">
        <v>1243</v>
      </c>
      <c r="B26" s="651" t="s">
        <v>1545</v>
      </c>
      <c r="C26" s="651" t="s">
        <v>1544</v>
      </c>
      <c r="D26" s="651" t="s">
        <v>2142</v>
      </c>
      <c r="E26" s="636">
        <f>+'4.CT3A'!$C$255+'4.CT3A'!$C$282+'4.CT3A'!$C$305</f>
        <v>0</v>
      </c>
      <c r="F26" s="650" t="s">
        <v>2144</v>
      </c>
      <c r="G26" s="649">
        <f>+'4.CT3A'!$C$306</f>
        <v>0</v>
      </c>
      <c r="H26" s="635">
        <f si="0" t="shared"/>
        <v>0</v>
      </c>
    </row>
    <row customFormat="1" customHeight="1" ht="36" r="27" s="634" spans="1:8">
      <c r="A27" s="652" t="s">
        <v>1243</v>
      </c>
      <c r="B27" s="651" t="s">
        <v>1545</v>
      </c>
      <c r="C27" s="651" t="s">
        <v>1544</v>
      </c>
      <c r="D27" s="651" t="s">
        <v>2140</v>
      </c>
      <c r="E27" s="636">
        <f>+'4.CT3A'!$D$255+'4.CT3A'!$D$282+'4.CT3A'!$D$305</f>
        <v>0</v>
      </c>
      <c r="F27" s="650" t="s">
        <v>2143</v>
      </c>
      <c r="G27" s="649">
        <f>+'4.CT3A'!$D$306</f>
        <v>0</v>
      </c>
      <c r="H27" s="635">
        <f si="0" t="shared"/>
        <v>0</v>
      </c>
    </row>
    <row customFormat="1" customHeight="1" ht="64.5" r="28" s="634" spans="1:8">
      <c r="A28" s="652" t="s">
        <v>1243</v>
      </c>
      <c r="B28" s="651" t="s">
        <v>1546</v>
      </c>
      <c r="C28" s="651" t="s">
        <v>2136</v>
      </c>
      <c r="D28" s="651" t="s">
        <v>2142</v>
      </c>
      <c r="E28" s="636">
        <f>+'4.CT3A'!$C$308-'4.CT3A'!$C$307</f>
        <v>0</v>
      </c>
      <c r="F28" s="650" t="s">
        <v>2141</v>
      </c>
      <c r="G28" s="649">
        <f>+'4.CT3A'!$C$306</f>
        <v>0</v>
      </c>
      <c r="H28" s="635">
        <f si="0" t="shared"/>
        <v>0</v>
      </c>
    </row>
    <row customFormat="1" customHeight="1" ht="52.5" r="29" s="634" spans="1:8">
      <c r="A29" s="652" t="s">
        <v>1243</v>
      </c>
      <c r="B29" s="651" t="s">
        <v>1546</v>
      </c>
      <c r="C29" s="651" t="s">
        <v>2137</v>
      </c>
      <c r="D29" s="651" t="s">
        <v>2140</v>
      </c>
      <c r="E29" s="636">
        <f>+'4.CT3A'!$D$308-'4.CT3A'!$D$307</f>
        <v>0</v>
      </c>
      <c r="F29" s="650" t="s">
        <v>2139</v>
      </c>
      <c r="G29" s="649">
        <f>+'4.CT3A'!$D$306</f>
        <v>0</v>
      </c>
      <c r="H29" s="635">
        <f si="0" t="shared"/>
        <v>0</v>
      </c>
    </row>
    <row r="30" spans="1:8">
      <c r="A30" s="638" t="s">
        <v>1241</v>
      </c>
      <c r="B30" s="639">
        <v>1</v>
      </c>
      <c r="C30" s="638" t="s">
        <v>121</v>
      </c>
      <c r="D30" s="639" t="s">
        <v>49</v>
      </c>
      <c r="E30" s="636">
        <f>+'2.CT1A'!C8</f>
        <v>0</v>
      </c>
      <c r="F30" s="636" t="s">
        <v>2566</v>
      </c>
      <c r="G30" s="636">
        <f>+G31+G52+G56+G77+G89+G105</f>
        <v>0</v>
      </c>
      <c r="H30" s="635">
        <f si="0" t="shared"/>
        <v>0</v>
      </c>
    </row>
    <row r="31" spans="1:8">
      <c r="A31" s="638" t="s">
        <v>1241</v>
      </c>
      <c r="B31" s="639">
        <v>31</v>
      </c>
      <c r="C31" s="638" t="s">
        <v>1283</v>
      </c>
      <c r="D31" s="639" t="s">
        <v>49</v>
      </c>
      <c r="E31" s="636">
        <f>+'2.CT1A'!C9</f>
        <v>0</v>
      </c>
      <c r="F31" s="650" t="s">
        <v>2565</v>
      </c>
      <c r="G31" s="636">
        <f>'6.CTT1'!C8</f>
        <v>0</v>
      </c>
      <c r="H31" s="635">
        <f si="0" t="shared"/>
        <v>0</v>
      </c>
    </row>
    <row ht="25.5" r="32" spans="1:8">
      <c r="A32" s="638" t="s">
        <v>1241</v>
      </c>
      <c r="B32" s="639">
        <v>311</v>
      </c>
      <c r="C32" s="638" t="s">
        <v>1578</v>
      </c>
      <c r="D32" s="639" t="s">
        <v>49</v>
      </c>
      <c r="E32" s="636">
        <f>+'2.CT1A'!C10</f>
        <v>0</v>
      </c>
      <c r="F32" s="650" t="s">
        <v>2176</v>
      </c>
      <c r="G32" s="636">
        <f>'6.CTT1'!C9</f>
        <v>0</v>
      </c>
      <c r="H32" s="635">
        <f ref="H32:H63" si="1" t="shared">E32-G32</f>
        <v>0</v>
      </c>
    </row>
    <row r="33" spans="1:8">
      <c r="A33" s="638" t="s">
        <v>1241</v>
      </c>
      <c r="B33" s="639">
        <v>31110</v>
      </c>
      <c r="C33" s="638" t="s">
        <v>1579</v>
      </c>
      <c r="D33" s="639" t="s">
        <v>49</v>
      </c>
      <c r="E33" s="636">
        <f>+'2.CT1A'!C11</f>
        <v>0</v>
      </c>
      <c r="F33" s="650" t="s">
        <v>2177</v>
      </c>
      <c r="G33" s="636">
        <f>'6.CTT1'!C10</f>
        <v>0</v>
      </c>
      <c r="H33" s="635">
        <f si="1" t="shared"/>
        <v>0</v>
      </c>
    </row>
    <row r="34" spans="1:8">
      <c r="A34" s="638" t="s">
        <v>1241</v>
      </c>
      <c r="B34" s="639">
        <v>31120</v>
      </c>
      <c r="C34" s="638" t="s">
        <v>1580</v>
      </c>
      <c r="D34" s="639" t="s">
        <v>49</v>
      </c>
      <c r="E34" s="636">
        <f>+'2.CT1A'!C12</f>
        <v>0</v>
      </c>
      <c r="F34" s="650" t="s">
        <v>2178</v>
      </c>
      <c r="G34" s="636">
        <f>'6.CTT1'!C11</f>
        <v>0</v>
      </c>
      <c r="H34" s="635">
        <f si="1" t="shared"/>
        <v>0</v>
      </c>
    </row>
    <row r="35" spans="1:8">
      <c r="A35" s="638" t="s">
        <v>1241</v>
      </c>
      <c r="B35" s="639">
        <v>31130</v>
      </c>
      <c r="C35" s="638" t="s">
        <v>96</v>
      </c>
      <c r="D35" s="639" t="s">
        <v>49</v>
      </c>
      <c r="E35" s="636">
        <f>+'2.CT1A'!C13</f>
        <v>0</v>
      </c>
      <c r="F35" s="650" t="s">
        <v>2179</v>
      </c>
      <c r="G35" s="636">
        <f>'6.CTT1'!C12</f>
        <v>0</v>
      </c>
      <c r="H35" s="635">
        <f si="1" t="shared"/>
        <v>0</v>
      </c>
    </row>
    <row r="36" spans="1:8">
      <c r="A36" s="638" t="s">
        <v>1241</v>
      </c>
      <c r="B36" s="639">
        <v>31140</v>
      </c>
      <c r="C36" s="638" t="s">
        <v>1581</v>
      </c>
      <c r="D36" s="639" t="s">
        <v>49</v>
      </c>
      <c r="E36" s="636">
        <f>+'2.CT1A'!C14</f>
        <v>0</v>
      </c>
      <c r="F36" s="650" t="s">
        <v>2180</v>
      </c>
      <c r="G36" s="636">
        <f>'6.CTT1'!C13</f>
        <v>0</v>
      </c>
      <c r="H36" s="635">
        <f si="1" t="shared"/>
        <v>0</v>
      </c>
    </row>
    <row ht="25.5" r="37" spans="1:8">
      <c r="A37" s="638" t="s">
        <v>1241</v>
      </c>
      <c r="B37" s="639">
        <v>312</v>
      </c>
      <c r="C37" s="638" t="s">
        <v>1582</v>
      </c>
      <c r="D37" s="639" t="s">
        <v>49</v>
      </c>
      <c r="E37" s="636">
        <f>+'2.CT1A'!C15</f>
        <v>0</v>
      </c>
      <c r="F37" s="650" t="s">
        <v>2181</v>
      </c>
      <c r="G37" s="636">
        <f>'6.CTT1'!C14</f>
        <v>0</v>
      </c>
      <c r="H37" s="635">
        <f si="1" t="shared"/>
        <v>0</v>
      </c>
    </row>
    <row r="38" spans="1:8">
      <c r="A38" s="638" t="s">
        <v>1241</v>
      </c>
      <c r="B38" s="639">
        <v>3121</v>
      </c>
      <c r="C38" s="638" t="s">
        <v>1579</v>
      </c>
      <c r="D38" s="639" t="s">
        <v>49</v>
      </c>
      <c r="E38" s="636">
        <f>+'2.CT1A'!C16</f>
        <v>0</v>
      </c>
      <c r="F38" s="650" t="s">
        <v>2182</v>
      </c>
      <c r="G38" s="636">
        <f>'6.CTT1'!C15</f>
        <v>0</v>
      </c>
      <c r="H38" s="635">
        <f si="1" t="shared"/>
        <v>0</v>
      </c>
    </row>
    <row ht="25.5" r="39" spans="1:8">
      <c r="A39" s="638" t="s">
        <v>1241</v>
      </c>
      <c r="B39" s="639">
        <v>31211</v>
      </c>
      <c r="C39" s="638" t="s">
        <v>2110</v>
      </c>
      <c r="D39" s="639" t="s">
        <v>49</v>
      </c>
      <c r="E39" s="636">
        <f>+'2.CT1A'!C17</f>
        <v>0</v>
      </c>
      <c r="F39" s="650" t="s">
        <v>2183</v>
      </c>
      <c r="G39" s="636">
        <f>'6.CTT1'!C16</f>
        <v>0</v>
      </c>
      <c r="H39" s="635">
        <f si="1" t="shared"/>
        <v>0</v>
      </c>
    </row>
    <row ht="25.5" r="40" spans="1:8">
      <c r="A40" s="638" t="s">
        <v>1241</v>
      </c>
      <c r="B40" s="639">
        <v>31212</v>
      </c>
      <c r="C40" s="638" t="s">
        <v>2111</v>
      </c>
      <c r="D40" s="639" t="s">
        <v>49</v>
      </c>
      <c r="E40" s="636">
        <f>+'2.CT1A'!C18</f>
        <v>0</v>
      </c>
      <c r="F40" s="650" t="s">
        <v>2184</v>
      </c>
      <c r="G40" s="636">
        <f>'6.CTT1'!C17</f>
        <v>0</v>
      </c>
      <c r="H40" s="635">
        <f si="1" t="shared"/>
        <v>0</v>
      </c>
    </row>
    <row ht="25.5" r="41" spans="1:8">
      <c r="A41" s="638" t="s">
        <v>1241</v>
      </c>
      <c r="B41" s="639">
        <v>31213</v>
      </c>
      <c r="C41" s="638" t="s">
        <v>2109</v>
      </c>
      <c r="D41" s="639" t="s">
        <v>49</v>
      </c>
      <c r="E41" s="636">
        <f>+'2.CT1A'!C19</f>
        <v>0</v>
      </c>
      <c r="F41" s="650" t="s">
        <v>2185</v>
      </c>
      <c r="G41" s="636">
        <f>'6.CTT1'!C18</f>
        <v>0</v>
      </c>
      <c r="H41" s="635">
        <f si="1" t="shared"/>
        <v>0</v>
      </c>
    </row>
    <row ht="25.5" r="42" spans="1:8">
      <c r="A42" s="638" t="s">
        <v>1241</v>
      </c>
      <c r="B42" s="639">
        <v>31214</v>
      </c>
      <c r="C42" s="638" t="s">
        <v>2108</v>
      </c>
      <c r="D42" s="639" t="s">
        <v>49</v>
      </c>
      <c r="E42" s="636">
        <f>+'2.CT1A'!C20</f>
        <v>0</v>
      </c>
      <c r="F42" s="650" t="s">
        <v>2186</v>
      </c>
      <c r="G42" s="636">
        <f>'6.CTT1'!C19</f>
        <v>0</v>
      </c>
      <c r="H42" s="635">
        <f si="1" t="shared"/>
        <v>0</v>
      </c>
    </row>
    <row ht="25.5" r="43" spans="1:8">
      <c r="A43" s="638" t="s">
        <v>1241</v>
      </c>
      <c r="B43" s="639">
        <v>31215</v>
      </c>
      <c r="C43" s="638" t="s">
        <v>2112</v>
      </c>
      <c r="D43" s="639" t="s">
        <v>49</v>
      </c>
      <c r="E43" s="636">
        <f>+'2.CT1A'!C21</f>
        <v>0</v>
      </c>
      <c r="F43" s="650" t="s">
        <v>2187</v>
      </c>
      <c r="G43" s="636">
        <f>'6.CTT1'!C20</f>
        <v>0</v>
      </c>
      <c r="H43" s="635">
        <f si="1" t="shared"/>
        <v>0</v>
      </c>
    </row>
    <row ht="25.5" r="44" spans="1:8">
      <c r="A44" s="638" t="s">
        <v>1241</v>
      </c>
      <c r="B44" s="639">
        <v>31216</v>
      </c>
      <c r="C44" s="638" t="s">
        <v>2113</v>
      </c>
      <c r="D44" s="639" t="s">
        <v>49</v>
      </c>
      <c r="E44" s="636">
        <f>+'2.CT1A'!C22</f>
        <v>0</v>
      </c>
      <c r="F44" s="650" t="s">
        <v>2188</v>
      </c>
      <c r="G44" s="636">
        <f>'6.CTT1'!C21</f>
        <v>0</v>
      </c>
      <c r="H44" s="635">
        <f si="1" t="shared"/>
        <v>0</v>
      </c>
    </row>
    <row r="45" spans="1:8">
      <c r="A45" s="638" t="s">
        <v>1241</v>
      </c>
      <c r="B45" s="639">
        <v>3122</v>
      </c>
      <c r="C45" s="638" t="s">
        <v>1996</v>
      </c>
      <c r="D45" s="639" t="s">
        <v>49</v>
      </c>
      <c r="E45" s="636">
        <f>+'2.CT1A'!C23</f>
        <v>0</v>
      </c>
      <c r="F45" s="650" t="s">
        <v>2189</v>
      </c>
      <c r="G45" s="636">
        <f>'6.CTT1'!C22</f>
        <v>0</v>
      </c>
      <c r="H45" s="635">
        <f si="1" t="shared"/>
        <v>0</v>
      </c>
    </row>
    <row ht="25.5" r="46" spans="1:8">
      <c r="A46" s="638" t="s">
        <v>1241</v>
      </c>
      <c r="B46" s="639">
        <v>31221</v>
      </c>
      <c r="C46" s="638" t="s">
        <v>2110</v>
      </c>
      <c r="D46" s="639" t="s">
        <v>49</v>
      </c>
      <c r="E46" s="636">
        <f>+'2.CT1A'!C24</f>
        <v>0</v>
      </c>
      <c r="F46" s="650" t="s">
        <v>2190</v>
      </c>
      <c r="G46" s="636">
        <f>'6.CTT1'!C23</f>
        <v>0</v>
      </c>
      <c r="H46" s="635">
        <f si="1" t="shared"/>
        <v>0</v>
      </c>
    </row>
    <row ht="25.5" r="47" spans="1:8">
      <c r="A47" s="638" t="s">
        <v>1241</v>
      </c>
      <c r="B47" s="639">
        <v>31222</v>
      </c>
      <c r="C47" s="638" t="s">
        <v>2114</v>
      </c>
      <c r="D47" s="639" t="s">
        <v>49</v>
      </c>
      <c r="E47" s="636">
        <f>+'2.CT1A'!C25</f>
        <v>0</v>
      </c>
      <c r="F47" s="650" t="s">
        <v>2191</v>
      </c>
      <c r="G47" s="636">
        <f>'6.CTT1'!C24</f>
        <v>0</v>
      </c>
      <c r="H47" s="635">
        <f si="1" t="shared"/>
        <v>0</v>
      </c>
    </row>
    <row ht="25.5" r="48" spans="1:8">
      <c r="A48" s="638" t="s">
        <v>1241</v>
      </c>
      <c r="B48" s="639">
        <v>31223</v>
      </c>
      <c r="C48" s="638" t="s">
        <v>2109</v>
      </c>
      <c r="D48" s="639" t="s">
        <v>49</v>
      </c>
      <c r="E48" s="636">
        <f>+'2.CT1A'!C26</f>
        <v>0</v>
      </c>
      <c r="F48" s="650" t="s">
        <v>2192</v>
      </c>
      <c r="G48" s="636">
        <f>'6.CTT1'!C25</f>
        <v>0</v>
      </c>
      <c r="H48" s="635">
        <f si="1" t="shared"/>
        <v>0</v>
      </c>
    </row>
    <row ht="25.5" r="49" spans="1:8">
      <c r="A49" s="638" t="s">
        <v>1241</v>
      </c>
      <c r="B49" s="639">
        <v>31224</v>
      </c>
      <c r="C49" s="638" t="s">
        <v>2108</v>
      </c>
      <c r="D49" s="639" t="s">
        <v>49</v>
      </c>
      <c r="E49" s="636">
        <f>+'2.CT1A'!C27</f>
        <v>0</v>
      </c>
      <c r="F49" s="650" t="s">
        <v>2193</v>
      </c>
      <c r="G49" s="636">
        <f>'6.CTT1'!C26</f>
        <v>0</v>
      </c>
      <c r="H49" s="635">
        <f si="1" t="shared"/>
        <v>0</v>
      </c>
    </row>
    <row ht="25.5" r="50" spans="1:8">
      <c r="A50" s="638" t="s">
        <v>1241</v>
      </c>
      <c r="B50" s="639">
        <v>31400</v>
      </c>
      <c r="C50" s="638" t="s">
        <v>2107</v>
      </c>
      <c r="D50" s="639" t="s">
        <v>49</v>
      </c>
      <c r="E50" s="636">
        <f>+'2.CT1A'!C28</f>
        <v>0</v>
      </c>
      <c r="F50" s="650" t="s">
        <v>2194</v>
      </c>
      <c r="G50" s="636">
        <f>'6.CTT1'!C27</f>
        <v>0</v>
      </c>
      <c r="H50" s="635">
        <f si="1" t="shared"/>
        <v>0</v>
      </c>
    </row>
    <row r="51" spans="1:8">
      <c r="A51" s="638" t="s">
        <v>1241</v>
      </c>
      <c r="B51" s="639">
        <v>31500</v>
      </c>
      <c r="C51" s="638" t="s">
        <v>2106</v>
      </c>
      <c r="D51" s="639" t="s">
        <v>49</v>
      </c>
      <c r="E51" s="636">
        <f>+'2.CT1A'!C29</f>
        <v>0</v>
      </c>
      <c r="F51" s="650" t="s">
        <v>2195</v>
      </c>
      <c r="G51" s="636">
        <f>'6.CTT1'!C28</f>
        <v>0</v>
      </c>
      <c r="H51" s="635">
        <f si="1" t="shared"/>
        <v>0</v>
      </c>
    </row>
    <row ht="25.5" r="52" spans="1:8">
      <c r="A52" s="638" t="s">
        <v>1241</v>
      </c>
      <c r="B52" s="639">
        <v>32</v>
      </c>
      <c r="C52" s="638" t="s">
        <v>2105</v>
      </c>
      <c r="D52" s="639" t="s">
        <v>49</v>
      </c>
      <c r="E52" s="636">
        <f>+'2.CT1A'!C30</f>
        <v>0</v>
      </c>
      <c r="F52" s="650" t="s">
        <v>2196</v>
      </c>
      <c r="G52" s="636">
        <f>'7.CTT2'!C8</f>
        <v>0</v>
      </c>
      <c r="H52" s="635">
        <f si="1" t="shared"/>
        <v>0</v>
      </c>
    </row>
    <row r="53" spans="1:8">
      <c r="A53" s="638" t="s">
        <v>1241</v>
      </c>
      <c r="B53" s="639">
        <v>321</v>
      </c>
      <c r="C53" s="638" t="s">
        <v>2059</v>
      </c>
      <c r="D53" s="639" t="s">
        <v>49</v>
      </c>
      <c r="E53" s="636">
        <f>+'2.CT1A'!C31</f>
        <v>0</v>
      </c>
      <c r="F53" s="650" t="s">
        <v>2197</v>
      </c>
      <c r="G53" s="636">
        <f>'7.CTT2'!C9</f>
        <v>0</v>
      </c>
      <c r="H53" s="635">
        <f si="1" t="shared"/>
        <v>0</v>
      </c>
    </row>
    <row r="54" spans="1:8">
      <c r="A54" s="638" t="s">
        <v>1241</v>
      </c>
      <c r="B54" s="639">
        <v>32110</v>
      </c>
      <c r="C54" s="638" t="s">
        <v>2004</v>
      </c>
      <c r="D54" s="639" t="s">
        <v>49</v>
      </c>
      <c r="E54" s="636">
        <f>+'2.CT1A'!C32</f>
        <v>0</v>
      </c>
      <c r="F54" s="650" t="s">
        <v>2198</v>
      </c>
      <c r="G54" s="636">
        <f>'7.CTT2'!C10</f>
        <v>0</v>
      </c>
      <c r="H54" s="635">
        <f si="1" t="shared"/>
        <v>0</v>
      </c>
    </row>
    <row r="55" spans="1:8">
      <c r="A55" s="638" t="s">
        <v>1241</v>
      </c>
      <c r="B55" s="639">
        <v>32120</v>
      </c>
      <c r="C55" s="638" t="s">
        <v>1996</v>
      </c>
      <c r="D55" s="639" t="s">
        <v>49</v>
      </c>
      <c r="E55" s="636">
        <f>+'2.CT1A'!C33</f>
        <v>0</v>
      </c>
      <c r="F55" s="650" t="s">
        <v>2199</v>
      </c>
      <c r="G55" s="636">
        <f>'7.CTT2'!C11</f>
        <v>0</v>
      </c>
      <c r="H55" s="635">
        <f si="1" t="shared"/>
        <v>0</v>
      </c>
    </row>
    <row r="56" spans="1:8">
      <c r="A56" s="638" t="s">
        <v>1241</v>
      </c>
      <c r="B56" s="639">
        <v>33</v>
      </c>
      <c r="C56" s="638" t="s">
        <v>2104</v>
      </c>
      <c r="D56" s="639" t="s">
        <v>49</v>
      </c>
      <c r="E56" s="636">
        <f>+'2.CT1A'!C34</f>
        <v>0</v>
      </c>
      <c r="F56" s="650" t="s">
        <v>2200</v>
      </c>
      <c r="G56" s="636">
        <f>'8.CTT3'!C8</f>
        <v>0</v>
      </c>
      <c r="H56" s="635">
        <f si="1" t="shared"/>
        <v>0</v>
      </c>
    </row>
    <row ht="25.5" r="57" spans="1:8">
      <c r="A57" s="638" t="s">
        <v>1241</v>
      </c>
      <c r="B57" s="639">
        <v>33100</v>
      </c>
      <c r="C57" s="638" t="s">
        <v>2103</v>
      </c>
      <c r="D57" s="639" t="s">
        <v>49</v>
      </c>
      <c r="E57" s="636">
        <f>+'2.CT1A'!C35</f>
        <v>0</v>
      </c>
      <c r="F57" s="650" t="s">
        <v>2201</v>
      </c>
      <c r="G57" s="636">
        <f>'8.CTT3'!C9</f>
        <v>0</v>
      </c>
      <c r="H57" s="635">
        <f si="1" t="shared"/>
        <v>0</v>
      </c>
    </row>
    <row ht="25.5" r="58" spans="1:8">
      <c r="A58" s="638" t="s">
        <v>1241</v>
      </c>
      <c r="B58" s="639">
        <v>33200</v>
      </c>
      <c r="C58" s="638" t="s">
        <v>2102</v>
      </c>
      <c r="D58" s="639" t="s">
        <v>49</v>
      </c>
      <c r="E58" s="636">
        <f>+'2.CT1A'!C36</f>
        <v>0</v>
      </c>
      <c r="F58" s="650" t="s">
        <v>2202</v>
      </c>
      <c r="G58" s="636">
        <f>'8.CTT3'!C10</f>
        <v>0</v>
      </c>
      <c r="H58" s="635">
        <f si="1" t="shared"/>
        <v>0</v>
      </c>
    </row>
    <row ht="25.5" r="59" spans="1:8">
      <c r="A59" s="638" t="s">
        <v>1241</v>
      </c>
      <c r="B59" s="639">
        <v>33300</v>
      </c>
      <c r="C59" s="638" t="s">
        <v>2101</v>
      </c>
      <c r="D59" s="639" t="s">
        <v>49</v>
      </c>
      <c r="E59" s="636">
        <f>+'2.CT1A'!C37</f>
        <v>0</v>
      </c>
      <c r="F59" s="650" t="s">
        <v>2203</v>
      </c>
      <c r="G59" s="636">
        <f>'8.CTT3'!C11</f>
        <v>0</v>
      </c>
      <c r="H59" s="635">
        <f si="1" t="shared"/>
        <v>0</v>
      </c>
    </row>
    <row ht="25.5" r="60" spans="1:8">
      <c r="A60" s="638" t="s">
        <v>1241</v>
      </c>
      <c r="B60" s="639">
        <v>33400</v>
      </c>
      <c r="C60" s="638" t="s">
        <v>2100</v>
      </c>
      <c r="D60" s="639" t="s">
        <v>49</v>
      </c>
      <c r="E60" s="636">
        <f>+'2.CT1A'!C38</f>
        <v>0</v>
      </c>
      <c r="F60" s="650" t="s">
        <v>2204</v>
      </c>
      <c r="G60" s="636">
        <f>'8.CTT3'!C12</f>
        <v>0</v>
      </c>
      <c r="H60" s="635">
        <f si="1" t="shared"/>
        <v>0</v>
      </c>
    </row>
    <row ht="25.5" r="61" spans="1:8">
      <c r="A61" s="638" t="s">
        <v>1241</v>
      </c>
      <c r="B61" s="639">
        <v>33401</v>
      </c>
      <c r="C61" s="638" t="s">
        <v>2099</v>
      </c>
      <c r="D61" s="639" t="s">
        <v>49</v>
      </c>
      <c r="E61" s="636">
        <f>+'2.CT1A'!C39</f>
        <v>0</v>
      </c>
      <c r="F61" s="650" t="s">
        <v>2205</v>
      </c>
      <c r="G61" s="636">
        <f>'8.CTT3'!C13</f>
        <v>0</v>
      </c>
      <c r="H61" s="635">
        <f si="1" t="shared"/>
        <v>0</v>
      </c>
    </row>
    <row ht="25.5" r="62" spans="1:8">
      <c r="A62" s="638" t="s">
        <v>1241</v>
      </c>
      <c r="B62" s="639">
        <v>33402</v>
      </c>
      <c r="C62" s="638" t="s">
        <v>2098</v>
      </c>
      <c r="D62" s="639" t="s">
        <v>49</v>
      </c>
      <c r="E62" s="636">
        <f>+'2.CT1A'!C40</f>
        <v>0</v>
      </c>
      <c r="F62" s="650" t="s">
        <v>2206</v>
      </c>
      <c r="G62" s="636">
        <f>'8.CTT3'!C14</f>
        <v>0</v>
      </c>
      <c r="H62" s="635">
        <f si="1" t="shared"/>
        <v>0</v>
      </c>
    </row>
    <row r="63" spans="1:8">
      <c r="A63" s="638" t="s">
        <v>1241</v>
      </c>
      <c r="B63" s="639">
        <v>335</v>
      </c>
      <c r="C63" s="638" t="s">
        <v>2097</v>
      </c>
      <c r="D63" s="639" t="s">
        <v>49</v>
      </c>
      <c r="E63" s="636">
        <f>+'2.CT1A'!C41</f>
        <v>0</v>
      </c>
      <c r="F63" s="650" t="s">
        <v>2207</v>
      </c>
      <c r="G63" s="636">
        <f>'8.CTT3'!C15</f>
        <v>0</v>
      </c>
      <c r="H63" s="635">
        <f si="1" t="shared"/>
        <v>0</v>
      </c>
    </row>
    <row ht="25.5" r="64" spans="1:8">
      <c r="A64" s="638" t="s">
        <v>1241</v>
      </c>
      <c r="B64" s="639">
        <v>3351</v>
      </c>
      <c r="C64" s="638" t="s">
        <v>2096</v>
      </c>
      <c r="D64" s="639" t="s">
        <v>49</v>
      </c>
      <c r="E64" s="636">
        <f>+'2.CT1A'!C42</f>
        <v>0</v>
      </c>
      <c r="F64" s="650" t="s">
        <v>2208</v>
      </c>
      <c r="G64" s="636">
        <f>'8.CTT3'!C16</f>
        <v>0</v>
      </c>
      <c r="H64" s="635">
        <f ref="H64:H95" si="2" t="shared">E64-G64</f>
        <v>0</v>
      </c>
    </row>
    <row ht="25.5" r="65" spans="1:8">
      <c r="A65" s="638" t="s">
        <v>1241</v>
      </c>
      <c r="B65" s="639">
        <v>3352</v>
      </c>
      <c r="C65" s="638" t="s">
        <v>2095</v>
      </c>
      <c r="D65" s="639" t="s">
        <v>49</v>
      </c>
      <c r="E65" s="636">
        <f>+'2.CT1A'!C43</f>
        <v>0</v>
      </c>
      <c r="F65" s="650" t="s">
        <v>2209</v>
      </c>
      <c r="G65" s="636">
        <f>'8.CTT3'!C30</f>
        <v>0</v>
      </c>
      <c r="H65" s="635">
        <f si="2" t="shared"/>
        <v>0</v>
      </c>
    </row>
    <row r="66" spans="1:8">
      <c r="A66" s="638" t="s">
        <v>1241</v>
      </c>
      <c r="B66" s="639">
        <v>336</v>
      </c>
      <c r="C66" s="638" t="s">
        <v>1441</v>
      </c>
      <c r="D66" s="639" t="s">
        <v>49</v>
      </c>
      <c r="E66" s="636">
        <f>+'2.CT1A'!C44</f>
        <v>0</v>
      </c>
      <c r="F66" s="650" t="s">
        <v>2210</v>
      </c>
      <c r="G66" s="636">
        <f>'8.CTT3'!C31</f>
        <v>0</v>
      </c>
      <c r="H66" s="635">
        <f si="2" t="shared"/>
        <v>0</v>
      </c>
    </row>
    <row ht="25.5" r="67" spans="1:8">
      <c r="A67" s="638" t="s">
        <v>1241</v>
      </c>
      <c r="B67" s="639">
        <v>3361</v>
      </c>
      <c r="C67" s="638" t="s">
        <v>2058</v>
      </c>
      <c r="D67" s="639" t="s">
        <v>49</v>
      </c>
      <c r="E67" s="636">
        <f>+'2.CT1A'!C45</f>
        <v>0</v>
      </c>
      <c r="F67" s="650" t="s">
        <v>2211</v>
      </c>
      <c r="G67" s="636">
        <f>'8.CTT3'!C32</f>
        <v>0</v>
      </c>
      <c r="H67" s="635">
        <f si="2" t="shared"/>
        <v>0</v>
      </c>
    </row>
    <row ht="25.5" r="68" spans="1:8">
      <c r="A68" s="638" t="s">
        <v>1241</v>
      </c>
      <c r="B68" s="639">
        <v>33611</v>
      </c>
      <c r="C68" s="638" t="s">
        <v>2056</v>
      </c>
      <c r="D68" s="639" t="s">
        <v>49</v>
      </c>
      <c r="E68" s="636">
        <f>+'2.CT1A'!C46</f>
        <v>0</v>
      </c>
      <c r="F68" s="650" t="s">
        <v>2212</v>
      </c>
      <c r="G68" s="636">
        <f>+'8.CTT3'!C33</f>
        <v>0</v>
      </c>
      <c r="H68" s="635">
        <f si="2" t="shared"/>
        <v>0</v>
      </c>
    </row>
    <row ht="25.5" r="69" spans="1:8">
      <c r="A69" s="638" t="s">
        <v>1241</v>
      </c>
      <c r="B69" s="639">
        <v>33612</v>
      </c>
      <c r="C69" s="638" t="s">
        <v>2028</v>
      </c>
      <c r="D69" s="639" t="s">
        <v>49</v>
      </c>
      <c r="E69" s="636">
        <f>+'2.CT1A'!C47</f>
        <v>0</v>
      </c>
      <c r="F69" s="650" t="s">
        <v>2213</v>
      </c>
      <c r="G69" s="636">
        <f>+'8.CTT3'!C34</f>
        <v>0</v>
      </c>
      <c r="H69" s="635">
        <f si="2" t="shared"/>
        <v>0</v>
      </c>
    </row>
    <row ht="25.5" r="70" spans="1:8">
      <c r="A70" s="638" t="s">
        <v>1241</v>
      </c>
      <c r="B70" s="639">
        <v>33613</v>
      </c>
      <c r="C70" s="638" t="s">
        <v>2057</v>
      </c>
      <c r="D70" s="639" t="s">
        <v>49</v>
      </c>
      <c r="E70" s="636">
        <f>+'2.CT1A'!C48</f>
        <v>0</v>
      </c>
      <c r="F70" s="650" t="s">
        <v>2214</v>
      </c>
      <c r="G70" s="636">
        <f>+'8.CTT3'!C35</f>
        <v>0</v>
      </c>
      <c r="H70" s="635">
        <f si="2" t="shared"/>
        <v>0</v>
      </c>
    </row>
    <row ht="25.5" r="71" spans="1:8">
      <c r="A71" s="638" t="s">
        <v>1241</v>
      </c>
      <c r="B71" s="639">
        <v>33614</v>
      </c>
      <c r="C71" s="638" t="s">
        <v>2055</v>
      </c>
      <c r="D71" s="639" t="s">
        <v>49</v>
      </c>
      <c r="E71" s="636">
        <f>+'2.CT1A'!C49</f>
        <v>0</v>
      </c>
      <c r="F71" s="650" t="s">
        <v>2215</v>
      </c>
      <c r="G71" s="636">
        <f>+'8.CTT3'!C36</f>
        <v>0</v>
      </c>
      <c r="H71" s="635">
        <f si="2" t="shared"/>
        <v>0</v>
      </c>
    </row>
    <row ht="25.5" r="72" spans="1:8">
      <c r="A72" s="638" t="s">
        <v>1241</v>
      </c>
      <c r="B72" s="639">
        <v>33615</v>
      </c>
      <c r="C72" s="638" t="s">
        <v>2054</v>
      </c>
      <c r="D72" s="639" t="s">
        <v>49</v>
      </c>
      <c r="E72" s="636">
        <f>+'2.CT1A'!C50</f>
        <v>0</v>
      </c>
      <c r="F72" s="650" t="s">
        <v>2216</v>
      </c>
      <c r="G72" s="636">
        <f>+'8.CTT3'!C37</f>
        <v>0</v>
      </c>
      <c r="H72" s="635">
        <f si="2" t="shared"/>
        <v>0</v>
      </c>
    </row>
    <row ht="25.5" r="73" spans="1:8">
      <c r="A73" s="638" t="s">
        <v>1241</v>
      </c>
      <c r="B73" s="639">
        <v>3362</v>
      </c>
      <c r="C73" s="638" t="s">
        <v>2094</v>
      </c>
      <c r="D73" s="639" t="s">
        <v>49</v>
      </c>
      <c r="E73" s="636">
        <f>+'2.CT1A'!C51</f>
        <v>0</v>
      </c>
      <c r="F73" s="650" t="s">
        <v>2217</v>
      </c>
      <c r="G73" s="636">
        <f>'8.CTT3'!C38</f>
        <v>0</v>
      </c>
      <c r="H73" s="635">
        <f si="2" t="shared"/>
        <v>0</v>
      </c>
    </row>
    <row ht="25.5" r="74" spans="1:8">
      <c r="A74" s="638" t="s">
        <v>1241</v>
      </c>
      <c r="B74" s="639">
        <v>33621</v>
      </c>
      <c r="C74" s="638" t="s">
        <v>2056</v>
      </c>
      <c r="D74" s="639" t="s">
        <v>49</v>
      </c>
      <c r="E74" s="636">
        <f>+'2.CT1A'!C52</f>
        <v>0</v>
      </c>
      <c r="F74" s="650" t="s">
        <v>2218</v>
      </c>
      <c r="G74" s="636">
        <f>'8.CTT3'!C39</f>
        <v>0</v>
      </c>
      <c r="H74" s="635">
        <f si="2" t="shared"/>
        <v>0</v>
      </c>
    </row>
    <row ht="25.5" r="75" spans="1:8">
      <c r="A75" s="638" t="s">
        <v>1241</v>
      </c>
      <c r="B75" s="639">
        <v>33622</v>
      </c>
      <c r="C75" s="638" t="s">
        <v>2055</v>
      </c>
      <c r="D75" s="639" t="s">
        <v>49</v>
      </c>
      <c r="E75" s="636">
        <f>+'2.CT1A'!C53</f>
        <v>0</v>
      </c>
      <c r="F75" s="650" t="s">
        <v>2219</v>
      </c>
      <c r="G75" s="636">
        <f>'8.CTT3'!C40</f>
        <v>0</v>
      </c>
      <c r="H75" s="635">
        <f si="2" t="shared"/>
        <v>0</v>
      </c>
    </row>
    <row ht="25.5" r="76" spans="1:8">
      <c r="A76" s="638" t="s">
        <v>1241</v>
      </c>
      <c r="B76" s="639">
        <v>33623</v>
      </c>
      <c r="C76" s="638" t="s">
        <v>2054</v>
      </c>
      <c r="D76" s="639" t="s">
        <v>49</v>
      </c>
      <c r="E76" s="636">
        <f>+'2.CT1A'!C54</f>
        <v>0</v>
      </c>
      <c r="F76" s="650" t="s">
        <v>2220</v>
      </c>
      <c r="G76" s="636">
        <f>'8.CTT3'!C41</f>
        <v>0</v>
      </c>
      <c r="H76" s="635">
        <f si="2" t="shared"/>
        <v>0</v>
      </c>
    </row>
    <row r="77" spans="1:8">
      <c r="A77" s="638" t="s">
        <v>1241</v>
      </c>
      <c r="B77" s="639">
        <v>34</v>
      </c>
      <c r="C77" s="638" t="s">
        <v>2093</v>
      </c>
      <c r="D77" s="639" t="s">
        <v>49</v>
      </c>
      <c r="E77" s="636">
        <f>+'2.CT1A'!C55</f>
        <v>0</v>
      </c>
      <c r="F77" s="650" t="s">
        <v>2221</v>
      </c>
      <c r="G77" s="636">
        <f>'9.CTT4'!C8</f>
        <v>0</v>
      </c>
      <c r="H77" s="635">
        <f si="2" t="shared"/>
        <v>0</v>
      </c>
    </row>
    <row ht="25.5" r="78" spans="1:8">
      <c r="A78" s="638" t="s">
        <v>1241</v>
      </c>
      <c r="B78" s="639">
        <v>34100</v>
      </c>
      <c r="C78" s="638" t="s">
        <v>2056</v>
      </c>
      <c r="D78" s="639" t="s">
        <v>49</v>
      </c>
      <c r="E78" s="636">
        <f>+'2.CT1A'!C56</f>
        <v>0</v>
      </c>
      <c r="F78" s="650" t="s">
        <v>2222</v>
      </c>
      <c r="G78" s="636">
        <f>'9.CTT4'!C9</f>
        <v>0</v>
      </c>
      <c r="H78" s="635">
        <f si="2" t="shared"/>
        <v>0</v>
      </c>
    </row>
    <row r="79" spans="1:8">
      <c r="A79" s="638" t="s">
        <v>1241</v>
      </c>
      <c r="B79" s="639">
        <v>34200</v>
      </c>
      <c r="C79" s="638" t="s">
        <v>2092</v>
      </c>
      <c r="D79" s="639" t="s">
        <v>49</v>
      </c>
      <c r="E79" s="636">
        <f>+'2.CT1A'!C57</f>
        <v>0</v>
      </c>
      <c r="F79" s="650" t="s">
        <v>2223</v>
      </c>
      <c r="G79" s="636">
        <f>'9.CTT4'!C10</f>
        <v>0</v>
      </c>
      <c r="H79" s="635">
        <f si="2" t="shared"/>
        <v>0</v>
      </c>
    </row>
    <row ht="25.5" r="80" spans="1:8">
      <c r="A80" s="638" t="s">
        <v>1241</v>
      </c>
      <c r="B80" s="639">
        <v>34300</v>
      </c>
      <c r="C80" s="638" t="s">
        <v>2091</v>
      </c>
      <c r="D80" s="639" t="s">
        <v>49</v>
      </c>
      <c r="E80" s="636">
        <f>+'2.CT1A'!C58</f>
        <v>0</v>
      </c>
      <c r="F80" s="650" t="s">
        <v>2224</v>
      </c>
      <c r="G80" s="636">
        <f>'9.CTT4'!C11</f>
        <v>0</v>
      </c>
      <c r="H80" s="635">
        <f si="2" t="shared"/>
        <v>0</v>
      </c>
    </row>
    <row ht="25.5" r="81" spans="1:8">
      <c r="A81" s="638" t="s">
        <v>1241</v>
      </c>
      <c r="B81" s="639">
        <v>34400</v>
      </c>
      <c r="C81" s="638" t="s">
        <v>2009</v>
      </c>
      <c r="D81" s="639" t="s">
        <v>49</v>
      </c>
      <c r="E81" s="636">
        <f>+'2.CT1A'!C59</f>
        <v>0</v>
      </c>
      <c r="F81" s="650" t="s">
        <v>2225</v>
      </c>
      <c r="G81" s="636">
        <f>'9.CTT4'!C12</f>
        <v>0</v>
      </c>
      <c r="H81" s="635">
        <f si="2" t="shared"/>
        <v>0</v>
      </c>
    </row>
    <row ht="25.5" r="82" spans="1:8">
      <c r="A82" s="638" t="s">
        <v>1241</v>
      </c>
      <c r="B82" s="639">
        <v>34500</v>
      </c>
      <c r="C82" s="638" t="s">
        <v>2090</v>
      </c>
      <c r="D82" s="639" t="s">
        <v>49</v>
      </c>
      <c r="E82" s="636">
        <f>+'2.CT1A'!C60</f>
        <v>0</v>
      </c>
      <c r="F82" s="650" t="s">
        <v>2226</v>
      </c>
      <c r="G82" s="636">
        <f>'9.CTT4'!C13</f>
        <v>0</v>
      </c>
      <c r="H82" s="635">
        <f si="2" t="shared"/>
        <v>0</v>
      </c>
    </row>
    <row ht="25.5" r="83" spans="1:8">
      <c r="A83" s="638" t="s">
        <v>1241</v>
      </c>
      <c r="B83" s="639">
        <v>34600</v>
      </c>
      <c r="C83" s="638" t="s">
        <v>2089</v>
      </c>
      <c r="D83" s="639" t="s">
        <v>49</v>
      </c>
      <c r="E83" s="636">
        <f>+'2.CT1A'!C61</f>
        <v>0</v>
      </c>
      <c r="F83" s="650" t="s">
        <v>2227</v>
      </c>
      <c r="G83" s="636">
        <f>'9.CTT4'!C14</f>
        <v>0</v>
      </c>
      <c r="H83" s="635">
        <f si="2" t="shared"/>
        <v>0</v>
      </c>
    </row>
    <row r="84" spans="1:8">
      <c r="A84" s="638" t="s">
        <v>1241</v>
      </c>
      <c r="B84" s="639">
        <v>3471</v>
      </c>
      <c r="C84" s="638" t="s">
        <v>2088</v>
      </c>
      <c r="D84" s="639" t="s">
        <v>49</v>
      </c>
      <c r="E84" s="636">
        <f>+'2.CT1A'!C62</f>
        <v>0</v>
      </c>
      <c r="F84" s="650" t="s">
        <v>2228</v>
      </c>
      <c r="G84" s="636">
        <f>'9.CTT4'!C15</f>
        <v>0</v>
      </c>
      <c r="H84" s="635">
        <f si="2" t="shared"/>
        <v>0</v>
      </c>
    </row>
    <row ht="25.5" r="85" spans="1:8">
      <c r="A85" s="638" t="s">
        <v>1241</v>
      </c>
      <c r="B85" s="639">
        <v>34711</v>
      </c>
      <c r="C85" s="638" t="s">
        <v>2087</v>
      </c>
      <c r="D85" s="639" t="s">
        <v>49</v>
      </c>
      <c r="E85" s="636">
        <f>+'2.CT1A'!C63</f>
        <v>0</v>
      </c>
      <c r="F85" s="650" t="s">
        <v>2229</v>
      </c>
      <c r="G85" s="636">
        <f>'9.CTT4'!C16</f>
        <v>0</v>
      </c>
      <c r="H85" s="635">
        <f si="2" t="shared"/>
        <v>0</v>
      </c>
    </row>
    <row ht="25.5" r="86" spans="1:8">
      <c r="A86" s="638" t="s">
        <v>1241</v>
      </c>
      <c r="B86" s="639">
        <v>34712</v>
      </c>
      <c r="C86" s="638" t="s">
        <v>2086</v>
      </c>
      <c r="D86" s="639" t="s">
        <v>49</v>
      </c>
      <c r="E86" s="636">
        <f>+'2.CT1A'!C64</f>
        <v>0</v>
      </c>
      <c r="F86" s="650" t="s">
        <v>2230</v>
      </c>
      <c r="G86" s="636">
        <f>'9.CTT4'!C17</f>
        <v>0</v>
      </c>
      <c r="H86" s="635">
        <f si="2" t="shared"/>
        <v>0</v>
      </c>
    </row>
    <row ht="25.5" r="87" spans="1:8">
      <c r="A87" s="638" t="s">
        <v>1241</v>
      </c>
      <c r="B87" s="639">
        <v>34713</v>
      </c>
      <c r="C87" s="638" t="s">
        <v>2085</v>
      </c>
      <c r="D87" s="639" t="s">
        <v>49</v>
      </c>
      <c r="E87" s="636">
        <f>+'2.CT1A'!C65</f>
        <v>0</v>
      </c>
      <c r="F87" s="650" t="s">
        <v>2231</v>
      </c>
      <c r="G87" s="636">
        <f>'9.CTT4'!C18</f>
        <v>0</v>
      </c>
      <c r="H87" s="635">
        <f si="2" t="shared"/>
        <v>0</v>
      </c>
    </row>
    <row ht="25.5" r="88" spans="1:8">
      <c r="A88" s="638" t="s">
        <v>1241</v>
      </c>
      <c r="B88" s="639">
        <v>34714</v>
      </c>
      <c r="C88" s="638" t="s">
        <v>2084</v>
      </c>
      <c r="D88" s="639" t="s">
        <v>49</v>
      </c>
      <c r="E88" s="636">
        <f>+'2.CT1A'!C66</f>
        <v>0</v>
      </c>
      <c r="F88" s="650" t="s">
        <v>2232</v>
      </c>
      <c r="G88" s="636">
        <f>'9.CTT4'!C19</f>
        <v>0</v>
      </c>
      <c r="H88" s="635">
        <f si="2" t="shared"/>
        <v>0</v>
      </c>
    </row>
    <row r="89" spans="1:8">
      <c r="A89" s="638" t="s">
        <v>1241</v>
      </c>
      <c r="B89" s="639">
        <v>35</v>
      </c>
      <c r="C89" s="638" t="s">
        <v>2083</v>
      </c>
      <c r="D89" s="639" t="s">
        <v>49</v>
      </c>
      <c r="E89" s="636">
        <f>+'2.CT1A'!C67</f>
        <v>0</v>
      </c>
      <c r="F89" s="650" t="s">
        <v>2233</v>
      </c>
      <c r="G89" s="636">
        <f>G90+G93+G94+G95+G103+G104</f>
        <v>0</v>
      </c>
      <c r="H89" s="635">
        <f si="2" t="shared"/>
        <v>0</v>
      </c>
    </row>
    <row r="90" spans="1:8">
      <c r="A90" s="638" t="s">
        <v>1241</v>
      </c>
      <c r="B90" s="639">
        <v>351</v>
      </c>
      <c r="C90" s="638" t="s">
        <v>2082</v>
      </c>
      <c r="D90" s="639" t="s">
        <v>49</v>
      </c>
      <c r="E90" s="636">
        <f>+'2.CT1A'!C68</f>
        <v>0</v>
      </c>
      <c r="F90" s="650" t="s">
        <v>2233</v>
      </c>
      <c r="G90" s="636">
        <f>G91+G92</f>
        <v>0</v>
      </c>
      <c r="H90" s="635">
        <f si="2" t="shared"/>
        <v>0</v>
      </c>
    </row>
    <row ht="25.5" r="91" spans="1:8">
      <c r="A91" s="638" t="s">
        <v>1241</v>
      </c>
      <c r="B91" s="639">
        <v>35110</v>
      </c>
      <c r="C91" s="638" t="s">
        <v>2081</v>
      </c>
      <c r="D91" s="639" t="s">
        <v>49</v>
      </c>
      <c r="E91" s="636">
        <f>+'2.CT1A'!C69</f>
        <v>0</v>
      </c>
      <c r="F91" s="650" t="s">
        <v>2234</v>
      </c>
      <c r="G91" s="636">
        <f>'10.CTT5'!C9</f>
        <v>0</v>
      </c>
      <c r="H91" s="635">
        <f si="2" t="shared"/>
        <v>0</v>
      </c>
    </row>
    <row r="92" spans="1:8">
      <c r="A92" s="644" t="s">
        <v>1241</v>
      </c>
      <c r="B92" s="645">
        <v>35130</v>
      </c>
      <c r="C92" s="644" t="s">
        <v>2080</v>
      </c>
      <c r="D92" s="639" t="s">
        <v>49</v>
      </c>
      <c r="E92" s="636">
        <f>+'2.CT1A'!C70</f>
        <v>0</v>
      </c>
      <c r="F92" s="650" t="s">
        <v>2235</v>
      </c>
      <c r="G92" s="636">
        <f>'10.CTT5'!D9</f>
        <v>0</v>
      </c>
      <c r="H92" s="635">
        <f si="2" t="shared"/>
        <v>0</v>
      </c>
    </row>
    <row ht="25.5" r="93" spans="1:8">
      <c r="A93" s="638" t="s">
        <v>1241</v>
      </c>
      <c r="B93" s="639">
        <v>35200</v>
      </c>
      <c r="C93" s="638" t="s">
        <v>556</v>
      </c>
      <c r="D93" s="639" t="s">
        <v>49</v>
      </c>
      <c r="E93" s="636">
        <f>+'2.CT1A'!C71</f>
        <v>0</v>
      </c>
      <c r="F93" s="650" t="s">
        <v>2236</v>
      </c>
      <c r="G93" s="636">
        <f>'10.CTT5'!E9</f>
        <v>0</v>
      </c>
      <c r="H93" s="635">
        <f si="2" t="shared"/>
        <v>0</v>
      </c>
    </row>
    <row r="94" spans="1:8">
      <c r="A94" s="638" t="s">
        <v>1241</v>
      </c>
      <c r="B94" s="639">
        <v>35300</v>
      </c>
      <c r="C94" s="638" t="s">
        <v>557</v>
      </c>
      <c r="D94" s="639" t="s">
        <v>49</v>
      </c>
      <c r="E94" s="636">
        <f>+'2.CT1A'!C72</f>
        <v>0</v>
      </c>
      <c r="F94" s="650" t="s">
        <v>2237</v>
      </c>
      <c r="G94" s="636">
        <f>'10.CTT5'!F9</f>
        <v>0</v>
      </c>
      <c r="H94" s="635">
        <f si="2" t="shared"/>
        <v>0</v>
      </c>
    </row>
    <row r="95" spans="1:8">
      <c r="A95" s="638" t="s">
        <v>1241</v>
      </c>
      <c r="B95" s="639">
        <v>354</v>
      </c>
      <c r="C95" s="638" t="s">
        <v>2079</v>
      </c>
      <c r="D95" s="639" t="s">
        <v>49</v>
      </c>
      <c r="E95" s="636">
        <f>+'2.CT1A'!C73</f>
        <v>0</v>
      </c>
      <c r="F95" s="650" t="s">
        <v>2238</v>
      </c>
      <c r="G95" s="636">
        <f>SUM(G96:G102)</f>
        <v>0</v>
      </c>
      <c r="H95" s="635">
        <f si="2" t="shared"/>
        <v>0</v>
      </c>
    </row>
    <row ht="25.5" r="96" spans="1:8">
      <c r="A96" s="644" t="s">
        <v>1241</v>
      </c>
      <c r="B96" s="645">
        <v>35410</v>
      </c>
      <c r="C96" s="644" t="s">
        <v>2078</v>
      </c>
      <c r="D96" s="639" t="s">
        <v>49</v>
      </c>
      <c r="E96" s="636">
        <f>+'2.CT1A'!C74</f>
        <v>0</v>
      </c>
      <c r="F96" s="650" t="s">
        <v>2239</v>
      </c>
      <c r="G96" s="636">
        <f>'10.CTT5'!G9</f>
        <v>0</v>
      </c>
      <c r="H96" s="635">
        <f ref="H96:H127" si="3" t="shared">E96-G96</f>
        <v>0</v>
      </c>
    </row>
    <row r="97" spans="1:8">
      <c r="A97" s="638" t="s">
        <v>1241</v>
      </c>
      <c r="B97" s="639">
        <v>35420</v>
      </c>
      <c r="C97" s="638" t="s">
        <v>2077</v>
      </c>
      <c r="D97" s="639" t="s">
        <v>49</v>
      </c>
      <c r="E97" s="636">
        <f>+'2.CT1A'!C75</f>
        <v>0</v>
      </c>
      <c r="F97" s="650" t="s">
        <v>2240</v>
      </c>
      <c r="G97" s="636">
        <f>'10.CTT5'!H9</f>
        <v>0</v>
      </c>
      <c r="H97" s="635">
        <f si="3" t="shared"/>
        <v>0</v>
      </c>
    </row>
    <row r="98" spans="1:8">
      <c r="A98" s="638" t="s">
        <v>1241</v>
      </c>
      <c r="B98" s="639">
        <v>35430</v>
      </c>
      <c r="C98" s="638" t="s">
        <v>2076</v>
      </c>
      <c r="D98" s="639" t="s">
        <v>49</v>
      </c>
      <c r="E98" s="636">
        <f>+'2.CT1A'!C76</f>
        <v>0</v>
      </c>
      <c r="F98" s="650" t="s">
        <v>2241</v>
      </c>
      <c r="G98" s="636">
        <f>'10.CTT5'!I9</f>
        <v>0</v>
      </c>
      <c r="H98" s="635">
        <f si="3" t="shared"/>
        <v>0</v>
      </c>
    </row>
    <row ht="25.5" r="99" spans="1:8">
      <c r="A99" s="638" t="s">
        <v>1241</v>
      </c>
      <c r="B99" s="639">
        <v>35440</v>
      </c>
      <c r="C99" s="638" t="s">
        <v>2075</v>
      </c>
      <c r="D99" s="639" t="s">
        <v>49</v>
      </c>
      <c r="E99" s="636">
        <f>+'2.CT1A'!C77</f>
        <v>0</v>
      </c>
      <c r="F99" s="650" t="s">
        <v>2242</v>
      </c>
      <c r="G99" s="636">
        <f>'10.CTT5'!J9</f>
        <v>0</v>
      </c>
      <c r="H99" s="635">
        <f si="3" t="shared"/>
        <v>0</v>
      </c>
    </row>
    <row ht="25.5" r="100" spans="1:8">
      <c r="A100" s="644" t="s">
        <v>1241</v>
      </c>
      <c r="B100" s="645">
        <v>35450</v>
      </c>
      <c r="C100" s="644" t="s">
        <v>2074</v>
      </c>
      <c r="D100" s="639" t="s">
        <v>49</v>
      </c>
      <c r="E100" s="636">
        <f>+'2.CT1A'!C78</f>
        <v>0</v>
      </c>
      <c r="F100" s="650" t="s">
        <v>2243</v>
      </c>
      <c r="G100" s="636">
        <f>'10.CTT5'!K9</f>
        <v>0</v>
      </c>
      <c r="H100" s="635">
        <f si="3" t="shared"/>
        <v>0</v>
      </c>
    </row>
    <row r="101" spans="1:8">
      <c r="A101" s="638" t="s">
        <v>1241</v>
      </c>
      <c r="B101" s="639">
        <v>35460</v>
      </c>
      <c r="C101" s="638" t="s">
        <v>2073</v>
      </c>
      <c r="D101" s="639" t="s">
        <v>49</v>
      </c>
      <c r="E101" s="636">
        <f>+'2.CT1A'!C79</f>
        <v>0</v>
      </c>
      <c r="F101" s="650" t="s">
        <v>2244</v>
      </c>
      <c r="G101" s="636">
        <f>'10.CTT5'!L9</f>
        <v>0</v>
      </c>
      <c r="H101" s="635">
        <f si="3" t="shared"/>
        <v>0</v>
      </c>
    </row>
    <row ht="25.5" r="102" spans="1:8">
      <c r="A102" s="638" t="s">
        <v>1241</v>
      </c>
      <c r="B102" s="639">
        <v>35470</v>
      </c>
      <c r="C102" s="638" t="s">
        <v>2072</v>
      </c>
      <c r="D102" s="639" t="s">
        <v>49</v>
      </c>
      <c r="E102" s="636">
        <f>+'2.CT1A'!C80</f>
        <v>0</v>
      </c>
      <c r="F102" s="650" t="s">
        <v>2245</v>
      </c>
      <c r="G102" s="636">
        <f>'10.CTT5'!M9</f>
        <v>0</v>
      </c>
      <c r="H102" s="635">
        <f si="3" t="shared"/>
        <v>0</v>
      </c>
    </row>
    <row r="103" spans="1:8">
      <c r="A103" s="644" t="s">
        <v>1241</v>
      </c>
      <c r="B103" s="645">
        <v>35500</v>
      </c>
      <c r="C103" s="644" t="s">
        <v>560</v>
      </c>
      <c r="D103" s="639" t="s">
        <v>49</v>
      </c>
      <c r="E103" s="636">
        <f>+'2.CT1A'!C81</f>
        <v>0</v>
      </c>
      <c r="F103" s="650" t="s">
        <v>2246</v>
      </c>
      <c r="G103" s="636">
        <f>'10.CTT5'!N9</f>
        <v>0</v>
      </c>
      <c r="H103" s="635">
        <f si="3" t="shared"/>
        <v>0</v>
      </c>
    </row>
    <row r="104" spans="1:8">
      <c r="A104" s="638" t="s">
        <v>1241</v>
      </c>
      <c r="B104" s="639">
        <v>35600</v>
      </c>
      <c r="C104" s="638" t="s">
        <v>76</v>
      </c>
      <c r="D104" s="639" t="s">
        <v>49</v>
      </c>
      <c r="E104" s="636">
        <f>+'2.CT1A'!C82</f>
        <v>0</v>
      </c>
      <c r="F104" s="650" t="s">
        <v>2247</v>
      </c>
      <c r="G104" s="636">
        <f>'10.CTT5'!O9</f>
        <v>0</v>
      </c>
      <c r="H104" s="635">
        <f si="3" t="shared"/>
        <v>0</v>
      </c>
    </row>
    <row r="105" spans="1:8">
      <c r="A105" s="638" t="s">
        <v>1241</v>
      </c>
      <c r="B105" s="639">
        <v>36</v>
      </c>
      <c r="C105" s="638" t="s">
        <v>2071</v>
      </c>
      <c r="D105" s="639" t="s">
        <v>49</v>
      </c>
      <c r="E105" s="636">
        <f>+'2.CT1A'!C83</f>
        <v>0</v>
      </c>
      <c r="F105" s="650" t="s">
        <v>2248</v>
      </c>
      <c r="G105" s="636">
        <f>'10.CTT5'!P9</f>
        <v>0</v>
      </c>
      <c r="H105" s="635">
        <f si="3" t="shared"/>
        <v>0</v>
      </c>
    </row>
    <row r="106" spans="1:8">
      <c r="A106" s="638" t="s">
        <v>1241</v>
      </c>
      <c r="B106" s="639">
        <v>36100</v>
      </c>
      <c r="C106" s="638" t="s">
        <v>2070</v>
      </c>
      <c r="D106" s="639" t="s">
        <v>49</v>
      </c>
      <c r="E106" s="636"/>
      <c r="F106" s="650" t="s">
        <v>2233</v>
      </c>
      <c r="G106" s="636"/>
      <c r="H106" s="635"/>
    </row>
    <row r="107" spans="1:8">
      <c r="A107" s="638" t="s">
        <v>1241</v>
      </c>
      <c r="B107" s="639">
        <v>36200</v>
      </c>
      <c r="C107" s="638" t="s">
        <v>2069</v>
      </c>
      <c r="D107" s="639" t="s">
        <v>49</v>
      </c>
      <c r="E107" s="636"/>
      <c r="F107" s="650" t="s">
        <v>2233</v>
      </c>
      <c r="G107" s="636"/>
      <c r="H107" s="635"/>
    </row>
    <row r="108" spans="1:8">
      <c r="A108" s="638" t="s">
        <v>1241</v>
      </c>
      <c r="B108" s="639">
        <v>36300</v>
      </c>
      <c r="C108" s="638" t="s">
        <v>2068</v>
      </c>
      <c r="D108" s="639" t="s">
        <v>49</v>
      </c>
      <c r="E108" s="636"/>
      <c r="F108" s="650" t="s">
        <v>2233</v>
      </c>
      <c r="G108" s="636"/>
      <c r="H108" s="635"/>
    </row>
    <row r="109" spans="1:8">
      <c r="A109" s="638" t="s">
        <v>1241</v>
      </c>
      <c r="B109" s="639">
        <v>36400</v>
      </c>
      <c r="C109" s="638" t="s">
        <v>2067</v>
      </c>
      <c r="D109" s="639" t="s">
        <v>49</v>
      </c>
      <c r="E109" s="636"/>
      <c r="F109" s="650" t="s">
        <v>2233</v>
      </c>
      <c r="G109" s="636"/>
      <c r="H109" s="635"/>
    </row>
    <row r="110" spans="1:8">
      <c r="A110" s="638" t="s">
        <v>1241</v>
      </c>
      <c r="B110" s="639">
        <v>36500</v>
      </c>
      <c r="C110" s="638" t="s">
        <v>2066</v>
      </c>
      <c r="D110" s="639" t="s">
        <v>49</v>
      </c>
      <c r="E110" s="636"/>
      <c r="F110" s="650" t="s">
        <v>2233</v>
      </c>
      <c r="G110" s="636"/>
      <c r="H110" s="635"/>
    </row>
    <row r="111" spans="1:8">
      <c r="A111" s="638" t="s">
        <v>1241</v>
      </c>
      <c r="B111" s="639">
        <v>36600</v>
      </c>
      <c r="C111" s="638" t="s">
        <v>2065</v>
      </c>
      <c r="D111" s="639" t="s">
        <v>49</v>
      </c>
      <c r="E111" s="636"/>
      <c r="F111" s="650" t="s">
        <v>2233</v>
      </c>
      <c r="G111" s="636"/>
      <c r="H111" s="635"/>
    </row>
    <row r="112" spans="1:8">
      <c r="A112" s="638" t="s">
        <v>1241</v>
      </c>
      <c r="B112" s="639">
        <v>36700</v>
      </c>
      <c r="C112" s="638" t="s">
        <v>2064</v>
      </c>
      <c r="D112" s="639" t="s">
        <v>49</v>
      </c>
      <c r="E112" s="636"/>
      <c r="F112" s="650" t="s">
        <v>2233</v>
      </c>
      <c r="G112" s="636"/>
      <c r="H112" s="635"/>
    </row>
    <row r="113" spans="1:8">
      <c r="A113" s="638" t="s">
        <v>1241</v>
      </c>
      <c r="B113" s="639">
        <v>36800</v>
      </c>
      <c r="C113" s="638" t="s">
        <v>2063</v>
      </c>
      <c r="D113" s="639" t="s">
        <v>49</v>
      </c>
      <c r="E113" s="636"/>
      <c r="F113" s="650" t="s">
        <v>2233</v>
      </c>
      <c r="G113" s="636"/>
      <c r="H113" s="635"/>
    </row>
    <row r="114" spans="1:8">
      <c r="A114" s="638" t="s">
        <v>1241</v>
      </c>
      <c r="B114" s="639">
        <v>36900</v>
      </c>
      <c r="C114" s="638" t="s">
        <v>2062</v>
      </c>
      <c r="D114" s="639" t="s">
        <v>49</v>
      </c>
      <c r="E114" s="636"/>
      <c r="F114" s="650" t="s">
        <v>2233</v>
      </c>
      <c r="G114" s="636"/>
      <c r="H114" s="635"/>
    </row>
    <row r="115" spans="1:8">
      <c r="A115" s="638" t="s">
        <v>1241</v>
      </c>
      <c r="B115" s="639">
        <v>2</v>
      </c>
      <c r="C115" s="638" t="s">
        <v>209</v>
      </c>
      <c r="D115" s="639" t="s">
        <v>49</v>
      </c>
      <c r="E115" s="636">
        <f>+'2.CT1A'!C93</f>
        <v>0</v>
      </c>
      <c r="F115" s="650" t="s">
        <v>2233</v>
      </c>
      <c r="G115" s="636">
        <f>+G116+G135</f>
        <v>0</v>
      </c>
      <c r="H115" s="635">
        <f si="3" t="shared"/>
        <v>0</v>
      </c>
    </row>
    <row ht="25.5" r="116" spans="1:8">
      <c r="A116" s="638" t="s">
        <v>1241</v>
      </c>
      <c r="B116" s="639">
        <v>37</v>
      </c>
      <c r="C116" s="638" t="s">
        <v>2061</v>
      </c>
      <c r="D116" s="639" t="s">
        <v>49</v>
      </c>
      <c r="E116" s="636">
        <f>+'2.CT1A'!C94</f>
        <v>0</v>
      </c>
      <c r="F116" s="650" t="s">
        <v>2249</v>
      </c>
      <c r="G116" s="636">
        <f>'11.CTT6'!C8</f>
        <v>0</v>
      </c>
      <c r="H116" s="635">
        <f si="3" t="shared"/>
        <v>0</v>
      </c>
    </row>
    <row ht="25.5" r="117" spans="1:8">
      <c r="A117" s="638" t="s">
        <v>1241</v>
      </c>
      <c r="B117" s="639">
        <v>371</v>
      </c>
      <c r="C117" s="638" t="s">
        <v>2060</v>
      </c>
      <c r="D117" s="639" t="s">
        <v>49</v>
      </c>
      <c r="E117" s="636">
        <f>+'2.CT1A'!C95</f>
        <v>0</v>
      </c>
      <c r="F117" s="650" t="s">
        <v>2250</v>
      </c>
      <c r="G117" s="636">
        <f>'11.CTT6'!C9</f>
        <v>0</v>
      </c>
      <c r="H117" s="635">
        <f si="3" t="shared"/>
        <v>0</v>
      </c>
    </row>
    <row r="118" spans="1:8">
      <c r="A118" s="638" t="s">
        <v>1241</v>
      </c>
      <c r="B118" s="639">
        <v>37110</v>
      </c>
      <c r="C118" s="638" t="s">
        <v>2004</v>
      </c>
      <c r="D118" s="639" t="s">
        <v>49</v>
      </c>
      <c r="E118" s="636">
        <f>+'2.CT1A'!C96</f>
        <v>0</v>
      </c>
      <c r="F118" s="650" t="s">
        <v>2251</v>
      </c>
      <c r="G118" s="636">
        <f>'11.CTT6'!C10</f>
        <v>0</v>
      </c>
      <c r="H118" s="635">
        <f si="3" t="shared"/>
        <v>0</v>
      </c>
    </row>
    <row r="119" spans="1:8">
      <c r="A119" s="638" t="s">
        <v>1241</v>
      </c>
      <c r="B119" s="639">
        <v>37120</v>
      </c>
      <c r="C119" s="638" t="s">
        <v>1996</v>
      </c>
      <c r="D119" s="639" t="s">
        <v>49</v>
      </c>
      <c r="E119" s="636">
        <f>+'2.CT1A'!C97</f>
        <v>0</v>
      </c>
      <c r="F119" s="650" t="s">
        <v>2252</v>
      </c>
      <c r="G119" s="636">
        <f>'11.CTT6'!C11</f>
        <v>0</v>
      </c>
      <c r="H119" s="635">
        <f si="3" t="shared"/>
        <v>0</v>
      </c>
    </row>
    <row r="120" spans="1:8">
      <c r="A120" s="638" t="s">
        <v>1241</v>
      </c>
      <c r="B120" s="639">
        <v>372</v>
      </c>
      <c r="C120" s="638" t="s">
        <v>2059</v>
      </c>
      <c r="D120" s="639" t="s">
        <v>49</v>
      </c>
      <c r="E120" s="636">
        <f>+'2.CT1A'!C98</f>
        <v>0</v>
      </c>
      <c r="F120" s="650" t="s">
        <v>2253</v>
      </c>
      <c r="G120" s="636">
        <f>'11.CTT6'!C12</f>
        <v>0</v>
      </c>
      <c r="H120" s="635">
        <f si="3" t="shared"/>
        <v>0</v>
      </c>
    </row>
    <row r="121" spans="1:8">
      <c r="A121" s="638" t="s">
        <v>1241</v>
      </c>
      <c r="B121" s="639">
        <v>37210</v>
      </c>
      <c r="C121" s="638" t="s">
        <v>2004</v>
      </c>
      <c r="D121" s="639" t="s">
        <v>49</v>
      </c>
      <c r="E121" s="636">
        <f>+'2.CT1A'!C99</f>
        <v>0</v>
      </c>
      <c r="F121" s="650" t="s">
        <v>2254</v>
      </c>
      <c r="G121" s="636">
        <f>'11.CTT6'!C13</f>
        <v>0</v>
      </c>
      <c r="H121" s="635">
        <f si="3" t="shared"/>
        <v>0</v>
      </c>
    </row>
    <row r="122" spans="1:8">
      <c r="A122" s="638" t="s">
        <v>1241</v>
      </c>
      <c r="B122" s="639">
        <v>37220</v>
      </c>
      <c r="C122" s="638" t="s">
        <v>1996</v>
      </c>
      <c r="D122" s="639" t="s">
        <v>49</v>
      </c>
      <c r="E122" s="636">
        <f>+'2.CT1A'!C100</f>
        <v>0</v>
      </c>
      <c r="F122" s="650" t="s">
        <v>2255</v>
      </c>
      <c r="G122" s="636">
        <f>'11.CTT6'!C14</f>
        <v>0</v>
      </c>
      <c r="H122" s="635">
        <f si="3" t="shared"/>
        <v>0</v>
      </c>
    </row>
    <row r="123" spans="1:8">
      <c r="A123" s="638" t="s">
        <v>1241</v>
      </c>
      <c r="B123" s="639">
        <v>373</v>
      </c>
      <c r="C123" s="638" t="s">
        <v>1240</v>
      </c>
      <c r="D123" s="639" t="s">
        <v>49</v>
      </c>
      <c r="E123" s="636">
        <f>+'2.CT1A'!C101</f>
        <v>0</v>
      </c>
      <c r="F123" s="650" t="s">
        <v>2256</v>
      </c>
      <c r="G123" s="636">
        <f>'11.CTT6'!C15</f>
        <v>0</v>
      </c>
      <c r="H123" s="635">
        <f si="3" t="shared"/>
        <v>0</v>
      </c>
    </row>
    <row customHeight="1" ht="20.25" r="124" spans="1:8">
      <c r="A124" s="638" t="s">
        <v>1241</v>
      </c>
      <c r="B124" s="639">
        <v>3731</v>
      </c>
      <c r="C124" s="638" t="s">
        <v>2058</v>
      </c>
      <c r="D124" s="639" t="s">
        <v>49</v>
      </c>
      <c r="E124" s="636">
        <f>+'2.CT1A'!C102</f>
        <v>0</v>
      </c>
      <c r="F124" s="650" t="s">
        <v>2257</v>
      </c>
      <c r="G124" s="636">
        <f>'11.CTT6'!C16</f>
        <v>0</v>
      </c>
      <c r="H124" s="635">
        <f si="3" t="shared"/>
        <v>0</v>
      </c>
    </row>
    <row customHeight="1" ht="18.75" r="125" spans="1:8">
      <c r="A125" s="638" t="s">
        <v>1241</v>
      </c>
      <c r="B125" s="639">
        <v>37311</v>
      </c>
      <c r="C125" s="638" t="s">
        <v>2056</v>
      </c>
      <c r="D125" s="639" t="s">
        <v>49</v>
      </c>
      <c r="E125" s="636">
        <f>+'2.CT1A'!C103</f>
        <v>0</v>
      </c>
      <c r="F125" s="650" t="s">
        <v>2258</v>
      </c>
      <c r="G125" s="636">
        <f>'11.CTT6'!C17</f>
        <v>0</v>
      </c>
      <c r="H125" s="635">
        <f si="3" t="shared"/>
        <v>0</v>
      </c>
    </row>
    <row ht="25.5" r="126" spans="1:8">
      <c r="A126" s="638" t="s">
        <v>1241</v>
      </c>
      <c r="B126" s="639">
        <v>37312</v>
      </c>
      <c r="C126" s="638" t="s">
        <v>2028</v>
      </c>
      <c r="D126" s="639" t="s">
        <v>49</v>
      </c>
      <c r="E126" s="636">
        <f>+'2.CT1A'!C104</f>
        <v>0</v>
      </c>
      <c r="F126" s="650" t="s">
        <v>2259</v>
      </c>
      <c r="G126" s="636">
        <f>'11.CTT6'!C18</f>
        <v>0</v>
      </c>
      <c r="H126" s="635">
        <f si="3" t="shared"/>
        <v>0</v>
      </c>
    </row>
    <row ht="25.5" r="127" spans="1:8">
      <c r="A127" s="638" t="s">
        <v>1241</v>
      </c>
      <c r="B127" s="639">
        <v>37313</v>
      </c>
      <c r="C127" s="638" t="s">
        <v>2057</v>
      </c>
      <c r="D127" s="639" t="s">
        <v>49</v>
      </c>
      <c r="E127" s="636">
        <f>+'2.CT1A'!C105</f>
        <v>0</v>
      </c>
      <c r="F127" s="650" t="s">
        <v>2260</v>
      </c>
      <c r="G127" s="636">
        <f>'11.CTT6'!C19</f>
        <v>0</v>
      </c>
      <c r="H127" s="635">
        <f si="3" t="shared"/>
        <v>0</v>
      </c>
    </row>
    <row ht="25.5" r="128" spans="1:8">
      <c r="A128" s="638" t="s">
        <v>1241</v>
      </c>
      <c r="B128" s="639">
        <v>37314</v>
      </c>
      <c r="C128" s="638" t="s">
        <v>2055</v>
      </c>
      <c r="D128" s="639" t="s">
        <v>49</v>
      </c>
      <c r="E128" s="636">
        <f>+'2.CT1A'!C106</f>
        <v>0</v>
      </c>
      <c r="F128" s="650" t="s">
        <v>2261</v>
      </c>
      <c r="G128" s="636">
        <f>'11.CTT6'!C20</f>
        <v>0</v>
      </c>
      <c r="H128" s="635">
        <f ref="H128:H135" si="4" t="shared">E128-G128</f>
        <v>0</v>
      </c>
    </row>
    <row ht="25.5" r="129" spans="1:8">
      <c r="A129" s="638" t="s">
        <v>1241</v>
      </c>
      <c r="B129" s="639">
        <v>37315</v>
      </c>
      <c r="C129" s="638" t="s">
        <v>2054</v>
      </c>
      <c r="D129" s="639" t="s">
        <v>49</v>
      </c>
      <c r="E129" s="636">
        <f>+'2.CT1A'!C107</f>
        <v>0</v>
      </c>
      <c r="F129" s="650" t="s">
        <v>2262</v>
      </c>
      <c r="G129" s="636">
        <f>'11.CTT6'!C21</f>
        <v>0</v>
      </c>
      <c r="H129" s="635">
        <f si="4" t="shared"/>
        <v>0</v>
      </c>
    </row>
    <row ht="25.5" r="130" spans="1:8">
      <c r="A130" s="638" t="s">
        <v>1241</v>
      </c>
      <c r="B130" s="639">
        <v>3732</v>
      </c>
      <c r="C130" s="638" t="s">
        <v>633</v>
      </c>
      <c r="D130" s="639" t="s">
        <v>49</v>
      </c>
      <c r="E130" s="636">
        <f>+'2.CT1A'!C108</f>
        <v>0</v>
      </c>
      <c r="F130" s="650" t="s">
        <v>2263</v>
      </c>
      <c r="G130" s="636">
        <f>'11.CTT6'!C22</f>
        <v>0</v>
      </c>
      <c r="H130" s="635">
        <f si="4" t="shared"/>
        <v>0</v>
      </c>
    </row>
    <row ht="25.5" r="131" spans="1:8">
      <c r="A131" s="638" t="s">
        <v>1241</v>
      </c>
      <c r="B131" s="639">
        <v>37321</v>
      </c>
      <c r="C131" s="638" t="s">
        <v>2056</v>
      </c>
      <c r="D131" s="639" t="s">
        <v>49</v>
      </c>
      <c r="E131" s="636">
        <f>+'2.CT1A'!C109</f>
        <v>0</v>
      </c>
      <c r="F131" s="650" t="s">
        <v>2264</v>
      </c>
      <c r="G131" s="636">
        <f>'11.CTT6'!C23</f>
        <v>0</v>
      </c>
      <c r="H131" s="635">
        <f si="4" t="shared"/>
        <v>0</v>
      </c>
    </row>
    <row ht="25.5" r="132" spans="1:8">
      <c r="A132" s="638" t="s">
        <v>1241</v>
      </c>
      <c r="B132" s="639">
        <v>37323</v>
      </c>
      <c r="C132" s="638" t="s">
        <v>2055</v>
      </c>
      <c r="D132" s="639" t="s">
        <v>49</v>
      </c>
      <c r="E132" s="636">
        <f>+'2.CT1A'!C110</f>
        <v>0</v>
      </c>
      <c r="F132" s="650" t="s">
        <v>2265</v>
      </c>
      <c r="G132" s="636">
        <f>'11.CTT6'!C24</f>
        <v>0</v>
      </c>
      <c r="H132" s="635">
        <f si="4" t="shared"/>
        <v>0</v>
      </c>
    </row>
    <row ht="25.5" r="133" spans="1:8">
      <c r="A133" s="638" t="s">
        <v>1241</v>
      </c>
      <c r="B133" s="639">
        <v>37324</v>
      </c>
      <c r="C133" s="638" t="s">
        <v>2054</v>
      </c>
      <c r="D133" s="639" t="s">
        <v>49</v>
      </c>
      <c r="E133" s="636">
        <f>+'2.CT1A'!C111</f>
        <v>0</v>
      </c>
      <c r="F133" s="650" t="s">
        <v>2266</v>
      </c>
      <c r="G133" s="636">
        <f>'11.CTT6'!C25</f>
        <v>0</v>
      </c>
      <c r="H133" s="635">
        <f si="4" t="shared"/>
        <v>0</v>
      </c>
    </row>
    <row ht="25.5" r="134" spans="1:8">
      <c r="A134" s="638" t="s">
        <v>1241</v>
      </c>
      <c r="B134" s="639">
        <v>37330</v>
      </c>
      <c r="C134" s="638" t="s">
        <v>2053</v>
      </c>
      <c r="D134" s="639" t="s">
        <v>49</v>
      </c>
      <c r="E134" s="636">
        <f>+'2.CT1A'!C112</f>
        <v>0</v>
      </c>
      <c r="F134" s="650" t="s">
        <v>2267</v>
      </c>
      <c r="G134" s="636">
        <f>'11.CTT6'!C26</f>
        <v>0</v>
      </c>
      <c r="H134" s="635">
        <f si="4" t="shared"/>
        <v>0</v>
      </c>
    </row>
    <row r="135" spans="1:8">
      <c r="A135" s="638" t="s">
        <v>1241</v>
      </c>
      <c r="B135" s="639">
        <v>39</v>
      </c>
      <c r="C135" s="638" t="s">
        <v>2052</v>
      </c>
      <c r="D135" s="639" t="s">
        <v>49</v>
      </c>
      <c r="E135" s="636">
        <f>+'2.CT1A'!C113</f>
        <v>0</v>
      </c>
      <c r="F135" s="650" t="s">
        <v>2233</v>
      </c>
      <c r="G135" s="636">
        <f>G136+G137+G155+G160</f>
        <v>0</v>
      </c>
      <c r="H135" s="635">
        <f si="4" t="shared"/>
        <v>0</v>
      </c>
    </row>
    <row r="136" spans="1:8">
      <c r="A136" s="638" t="s">
        <v>1241</v>
      </c>
      <c r="B136" s="639">
        <v>391</v>
      </c>
      <c r="C136" s="638" t="s">
        <v>2051</v>
      </c>
      <c r="D136" s="639" t="s">
        <v>49</v>
      </c>
      <c r="E136" s="636">
        <f>+'2.CT1A'!C114</f>
        <v>0</v>
      </c>
      <c r="F136" s="650" t="s">
        <v>2233</v>
      </c>
      <c r="G136" s="636">
        <f>+E136</f>
        <v>0</v>
      </c>
      <c r="H136" s="635"/>
    </row>
    <row customHeight="1" ht="12.75" r="137" spans="1:8">
      <c r="A137" s="638" t="s">
        <v>1241</v>
      </c>
      <c r="B137" s="639">
        <v>392</v>
      </c>
      <c r="C137" s="638" t="s">
        <v>2050</v>
      </c>
      <c r="D137" s="639" t="s">
        <v>49</v>
      </c>
      <c r="E137" s="636">
        <f>+'2.CT1A'!C115</f>
        <v>0</v>
      </c>
      <c r="F137" s="650" t="s">
        <v>2233</v>
      </c>
      <c r="G137" s="636">
        <f>SUM(G138:G154)</f>
        <v>0</v>
      </c>
      <c r="H137" s="635">
        <f ref="H137:H168" si="5" t="shared">E137-G137</f>
        <v>0</v>
      </c>
    </row>
    <row ht="25.5" r="138" spans="1:8">
      <c r="A138" s="638" t="s">
        <v>1241</v>
      </c>
      <c r="B138" s="639">
        <v>39201</v>
      </c>
      <c r="C138" s="638" t="s">
        <v>2049</v>
      </c>
      <c r="D138" s="639" t="s">
        <v>49</v>
      </c>
      <c r="E138" s="636">
        <f>+'2.CT1A'!C116</f>
        <v>0</v>
      </c>
      <c r="F138" s="650" t="s">
        <v>2268</v>
      </c>
      <c r="G138" s="636">
        <f>'12.CTT7'!$C10</f>
        <v>0</v>
      </c>
      <c r="H138" s="635">
        <f si="5" t="shared"/>
        <v>0</v>
      </c>
    </row>
    <row customHeight="1" ht="12.75" r="139" spans="1:8">
      <c r="A139" s="638" t="s">
        <v>1241</v>
      </c>
      <c r="B139" s="639">
        <v>39202</v>
      </c>
      <c r="C139" s="638" t="s">
        <v>2036</v>
      </c>
      <c r="D139" s="639" t="s">
        <v>49</v>
      </c>
      <c r="E139" s="636">
        <f>+'2.CT1A'!C117</f>
        <v>0</v>
      </c>
      <c r="F139" s="650" t="s">
        <v>2269</v>
      </c>
      <c r="G139" s="636">
        <f>-'12.CTT7'!$C26</f>
        <v>0</v>
      </c>
      <c r="H139" s="635">
        <f si="5" t="shared"/>
        <v>0</v>
      </c>
    </row>
    <row r="140" spans="1:8">
      <c r="A140" s="638" t="s">
        <v>1241</v>
      </c>
      <c r="B140" s="639">
        <v>39203</v>
      </c>
      <c r="C140" s="638" t="s">
        <v>2048</v>
      </c>
      <c r="D140" s="639" t="s">
        <v>49</v>
      </c>
      <c r="E140" s="636">
        <f>+'2.CT1A'!C118</f>
        <v>0</v>
      </c>
      <c r="F140" s="650" t="s">
        <v>2270</v>
      </c>
      <c r="G140" s="636">
        <f>'12.CTT7'!$D10</f>
        <v>0</v>
      </c>
      <c r="H140" s="635">
        <f si="5" t="shared"/>
        <v>0</v>
      </c>
    </row>
    <row customHeight="1" ht="12.75" r="141" spans="1:8">
      <c r="A141" s="638" t="s">
        <v>1241</v>
      </c>
      <c r="B141" s="639">
        <v>39204</v>
      </c>
      <c r="C141" s="638" t="s">
        <v>2036</v>
      </c>
      <c r="D141" s="639" t="s">
        <v>49</v>
      </c>
      <c r="E141" s="636">
        <f>+'2.CT1A'!C119</f>
        <v>0</v>
      </c>
      <c r="F141" s="650" t="s">
        <v>2271</v>
      </c>
      <c r="G141" s="636">
        <f>-'12.CTT7'!$D26</f>
        <v>0</v>
      </c>
      <c r="H141" s="635">
        <f si="5" t="shared"/>
        <v>0</v>
      </c>
    </row>
    <row ht="25.5" r="142" spans="1:8">
      <c r="A142" s="638" t="s">
        <v>1241</v>
      </c>
      <c r="B142" s="639">
        <v>39205</v>
      </c>
      <c r="C142" s="638" t="s">
        <v>2047</v>
      </c>
      <c r="D142" s="639" t="s">
        <v>49</v>
      </c>
      <c r="E142" s="636">
        <f>+'2.CT1A'!C120</f>
        <v>0</v>
      </c>
      <c r="F142" s="650" t="s">
        <v>2272</v>
      </c>
      <c r="G142" s="636">
        <f>'12.CTT7'!$E10</f>
        <v>0</v>
      </c>
      <c r="H142" s="635">
        <f si="5" t="shared"/>
        <v>0</v>
      </c>
    </row>
    <row customHeight="1" ht="12.75" r="143" spans="1:8">
      <c r="A143" s="638" t="s">
        <v>1241</v>
      </c>
      <c r="B143" s="639">
        <v>39206</v>
      </c>
      <c r="C143" s="638" t="s">
        <v>2036</v>
      </c>
      <c r="D143" s="639" t="s">
        <v>49</v>
      </c>
      <c r="E143" s="636">
        <f>+'2.CT1A'!C121</f>
        <v>0</v>
      </c>
      <c r="F143" s="650" t="s">
        <v>2273</v>
      </c>
      <c r="G143" s="636">
        <f>-'12.CTT7'!$E26</f>
        <v>0</v>
      </c>
      <c r="H143" s="635">
        <f si="5" t="shared"/>
        <v>0</v>
      </c>
    </row>
    <row r="144" spans="1:8">
      <c r="A144" s="638" t="s">
        <v>1241</v>
      </c>
      <c r="B144" s="639">
        <v>39207</v>
      </c>
      <c r="C144" s="638" t="s">
        <v>2046</v>
      </c>
      <c r="D144" s="639" t="s">
        <v>49</v>
      </c>
      <c r="E144" s="636">
        <f>+'2.CT1A'!C122</f>
        <v>0</v>
      </c>
      <c r="F144" s="650" t="s">
        <v>2274</v>
      </c>
      <c r="G144" s="636">
        <f>'12.CTT7'!$F10</f>
        <v>0</v>
      </c>
      <c r="H144" s="635">
        <f si="5" t="shared"/>
        <v>0</v>
      </c>
    </row>
    <row customHeight="1" ht="12.75" r="145" spans="1:8">
      <c r="A145" s="638" t="s">
        <v>1241</v>
      </c>
      <c r="B145" s="639">
        <v>39208</v>
      </c>
      <c r="C145" s="638" t="s">
        <v>2036</v>
      </c>
      <c r="D145" s="639" t="s">
        <v>49</v>
      </c>
      <c r="E145" s="636">
        <f>+'2.CT1A'!C123</f>
        <v>0</v>
      </c>
      <c r="F145" s="650" t="s">
        <v>2275</v>
      </c>
      <c r="G145" s="636">
        <f>-'12.CTT7'!$F26</f>
        <v>0</v>
      </c>
      <c r="H145" s="635">
        <f si="5" t="shared"/>
        <v>0</v>
      </c>
    </row>
    <row ht="25.5" r="146" spans="1:8">
      <c r="A146" s="638" t="s">
        <v>1241</v>
      </c>
      <c r="B146" s="639">
        <v>39209</v>
      </c>
      <c r="C146" s="638" t="s">
        <v>2045</v>
      </c>
      <c r="D146" s="639" t="s">
        <v>49</v>
      </c>
      <c r="E146" s="636">
        <f>+'2.CT1A'!C124</f>
        <v>0</v>
      </c>
      <c r="F146" s="650" t="s">
        <v>2276</v>
      </c>
      <c r="G146" s="636">
        <f>'12.CTT7'!$G10</f>
        <v>0</v>
      </c>
      <c r="H146" s="635">
        <f si="5" t="shared"/>
        <v>0</v>
      </c>
    </row>
    <row customHeight="1" ht="12.75" r="147" spans="1:8">
      <c r="A147" s="638" t="s">
        <v>1241</v>
      </c>
      <c r="B147" s="639">
        <v>39210</v>
      </c>
      <c r="C147" s="638" t="s">
        <v>2036</v>
      </c>
      <c r="D147" s="639" t="s">
        <v>49</v>
      </c>
      <c r="E147" s="636">
        <f>+'2.CT1A'!C125</f>
        <v>0</v>
      </c>
      <c r="F147" s="650" t="s">
        <v>2277</v>
      </c>
      <c r="G147" s="636">
        <f>-'12.CTT7'!$G26</f>
        <v>0</v>
      </c>
      <c r="H147" s="635">
        <f si="5" t="shared"/>
        <v>0</v>
      </c>
    </row>
    <row ht="25.5" r="148" spans="1:8">
      <c r="A148" s="638" t="s">
        <v>1241</v>
      </c>
      <c r="B148" s="639">
        <v>39211</v>
      </c>
      <c r="C148" s="638" t="s">
        <v>2044</v>
      </c>
      <c r="D148" s="639" t="s">
        <v>49</v>
      </c>
      <c r="E148" s="636">
        <f>+'2.CT1A'!C126</f>
        <v>0</v>
      </c>
      <c r="F148" s="650" t="s">
        <v>2278</v>
      </c>
      <c r="G148" s="636">
        <f>'12.CTT7'!$H10</f>
        <v>0</v>
      </c>
      <c r="H148" s="635">
        <f si="5" t="shared"/>
        <v>0</v>
      </c>
    </row>
    <row ht="25.5" r="149" spans="1:8">
      <c r="A149" s="638" t="s">
        <v>1241</v>
      </c>
      <c r="B149" s="639">
        <v>39212</v>
      </c>
      <c r="C149" s="638" t="s">
        <v>2036</v>
      </c>
      <c r="D149" s="639" t="s">
        <v>49</v>
      </c>
      <c r="E149" s="636">
        <f>+'2.CT1A'!C127</f>
        <v>0</v>
      </c>
      <c r="F149" s="650" t="s">
        <v>2279</v>
      </c>
      <c r="G149" s="636">
        <f>-'12.CTT7'!$H26</f>
        <v>0</v>
      </c>
      <c r="H149" s="635">
        <f si="5" t="shared"/>
        <v>0</v>
      </c>
    </row>
    <row ht="25.5" r="150" spans="1:8">
      <c r="A150" s="638" t="s">
        <v>1241</v>
      </c>
      <c r="B150" s="639">
        <v>39213</v>
      </c>
      <c r="C150" s="638" t="s">
        <v>2043</v>
      </c>
      <c r="D150" s="639" t="s">
        <v>49</v>
      </c>
      <c r="E150" s="636">
        <f>+'2.CT1A'!C128</f>
        <v>0</v>
      </c>
      <c r="F150" s="650" t="s">
        <v>2280</v>
      </c>
      <c r="G150" s="636">
        <f>'12.CTT7'!$I10</f>
        <v>0</v>
      </c>
      <c r="H150" s="635">
        <f si="5" t="shared"/>
        <v>0</v>
      </c>
    </row>
    <row ht="25.5" r="151" spans="1:8">
      <c r="A151" s="638" t="s">
        <v>1241</v>
      </c>
      <c r="B151" s="639">
        <v>39214</v>
      </c>
      <c r="C151" s="638" t="s">
        <v>2042</v>
      </c>
      <c r="D151" s="639" t="s">
        <v>49</v>
      </c>
      <c r="E151" s="636">
        <f>+'2.CT1A'!C129</f>
        <v>0</v>
      </c>
      <c r="F151" s="650" t="s">
        <v>2281</v>
      </c>
      <c r="G151" s="636">
        <f>'12.CTT7'!$L10</f>
        <v>0</v>
      </c>
      <c r="H151" s="635">
        <f si="5" t="shared"/>
        <v>0</v>
      </c>
    </row>
    <row r="152" spans="1:8">
      <c r="A152" s="638" t="s">
        <v>1241</v>
      </c>
      <c r="B152" s="639">
        <v>39215</v>
      </c>
      <c r="C152" s="638" t="s">
        <v>2036</v>
      </c>
      <c r="D152" s="639" t="s">
        <v>49</v>
      </c>
      <c r="E152" s="636">
        <f>+'2.CT1A'!C130</f>
        <v>0</v>
      </c>
      <c r="F152" s="650" t="s">
        <v>2282</v>
      </c>
      <c r="G152" s="636">
        <f>-('12.CTT7'!$L26+'12.CTT7'!O26)</f>
        <v>0</v>
      </c>
      <c r="H152" s="635">
        <f si="5" t="shared"/>
        <v>0</v>
      </c>
    </row>
    <row ht="25.5" r="153" spans="1:8">
      <c r="A153" s="638" t="s">
        <v>1241</v>
      </c>
      <c r="B153" s="639">
        <v>39216</v>
      </c>
      <c r="C153" s="638" t="s">
        <v>2041</v>
      </c>
      <c r="D153" s="639" t="s">
        <v>49</v>
      </c>
      <c r="E153" s="636">
        <f>+'2.CT1A'!C131</f>
        <v>0</v>
      </c>
      <c r="F153" s="650" t="s">
        <v>2283</v>
      </c>
      <c r="G153" s="636">
        <f>'12.CTT7'!$J10</f>
        <v>0</v>
      </c>
      <c r="H153" s="635">
        <f si="5" t="shared"/>
        <v>0</v>
      </c>
    </row>
    <row r="154" spans="1:8">
      <c r="A154" s="638" t="s">
        <v>1241</v>
      </c>
      <c r="B154" s="639">
        <v>39217</v>
      </c>
      <c r="C154" s="638" t="s">
        <v>2040</v>
      </c>
      <c r="D154" s="639" t="s">
        <v>49</v>
      </c>
      <c r="E154" s="636">
        <f>+'2.CT1A'!C132</f>
        <v>0</v>
      </c>
      <c r="F154" s="650" t="s">
        <v>2284</v>
      </c>
      <c r="G154" s="636">
        <f>'12.CTT7'!$K10</f>
        <v>0</v>
      </c>
      <c r="H154" s="635">
        <f si="5" t="shared"/>
        <v>0</v>
      </c>
    </row>
    <row r="155" spans="1:8">
      <c r="A155" s="638" t="s">
        <v>1241</v>
      </c>
      <c r="B155" s="639">
        <v>393</v>
      </c>
      <c r="C155" s="638" t="s">
        <v>2039</v>
      </c>
      <c r="D155" s="639" t="s">
        <v>49</v>
      </c>
      <c r="E155" s="636">
        <f>+'2.CT1A'!C133</f>
        <v>0</v>
      </c>
      <c r="F155" s="650" t="s">
        <v>2285</v>
      </c>
      <c r="G155" s="636">
        <f>+G156+G157+G158+G159</f>
        <v>0</v>
      </c>
      <c r="H155" s="635">
        <f si="5" t="shared"/>
        <v>0</v>
      </c>
    </row>
    <row r="156" spans="1:8">
      <c r="A156" s="638" t="s">
        <v>1241</v>
      </c>
      <c r="B156" s="639">
        <v>39301</v>
      </c>
      <c r="C156" s="638" t="s">
        <v>2038</v>
      </c>
      <c r="D156" s="639" t="s">
        <v>49</v>
      </c>
      <c r="E156" s="636">
        <f>+'2.CT1A'!C134</f>
        <v>0</v>
      </c>
      <c r="F156" s="650" t="s">
        <v>2286</v>
      </c>
      <c r="G156" s="636">
        <f>'12.CTT7'!$M10</f>
        <v>0</v>
      </c>
      <c r="H156" s="635">
        <f si="5" t="shared"/>
        <v>0</v>
      </c>
    </row>
    <row r="157" spans="1:8">
      <c r="A157" s="638" t="s">
        <v>1241</v>
      </c>
      <c r="B157" s="639">
        <v>39302</v>
      </c>
      <c r="C157" s="638" t="s">
        <v>2036</v>
      </c>
      <c r="D157" s="639" t="s">
        <v>49</v>
      </c>
      <c r="E157" s="636">
        <f>+'2.CT1A'!C135</f>
        <v>0</v>
      </c>
      <c r="F157" s="650" t="s">
        <v>2287</v>
      </c>
      <c r="G157" s="636">
        <f>-'12.CTT7'!$M26</f>
        <v>0</v>
      </c>
      <c r="H157" s="635">
        <f si="5" t="shared"/>
        <v>0</v>
      </c>
    </row>
    <row ht="25.5" r="158" spans="1:8">
      <c r="A158" s="638" t="s">
        <v>1241</v>
      </c>
      <c r="B158" s="639">
        <v>39303</v>
      </c>
      <c r="C158" s="638" t="s">
        <v>2037</v>
      </c>
      <c r="D158" s="639" t="s">
        <v>49</v>
      </c>
      <c r="E158" s="636">
        <f>+'2.CT1A'!C136</f>
        <v>0</v>
      </c>
      <c r="F158" s="650" t="s">
        <v>2288</v>
      </c>
      <c r="G158" s="636">
        <f>'12.CTT7'!$N10</f>
        <v>0</v>
      </c>
      <c r="H158" s="635">
        <f si="5" t="shared"/>
        <v>0</v>
      </c>
    </row>
    <row r="159" spans="1:8">
      <c r="A159" s="638" t="s">
        <v>1241</v>
      </c>
      <c r="B159" s="639">
        <v>39304</v>
      </c>
      <c r="C159" s="638" t="s">
        <v>2036</v>
      </c>
      <c r="D159" s="639" t="s">
        <v>49</v>
      </c>
      <c r="E159" s="636">
        <f>+'2.CT1A'!C137</f>
        <v>0</v>
      </c>
      <c r="F159" s="650" t="s">
        <v>2289</v>
      </c>
      <c r="G159" s="636">
        <f>-'12.CTT7'!$N26</f>
        <v>0</v>
      </c>
      <c r="H159" s="635">
        <f si="5" t="shared"/>
        <v>0</v>
      </c>
    </row>
    <row r="160" spans="1:8">
      <c r="A160" s="638" t="s">
        <v>1241</v>
      </c>
      <c r="B160" s="639">
        <v>394</v>
      </c>
      <c r="C160" s="638" t="s">
        <v>2035</v>
      </c>
      <c r="D160" s="639" t="s">
        <v>49</v>
      </c>
      <c r="E160" s="636">
        <f>+'2.CT1A'!C138</f>
        <v>0</v>
      </c>
      <c r="F160" s="650" t="s">
        <v>2290</v>
      </c>
      <c r="G160" s="636">
        <f>'12.CTT7'!$O10</f>
        <v>0</v>
      </c>
      <c r="H160" s="635">
        <f si="5" t="shared"/>
        <v>0</v>
      </c>
    </row>
    <row r="161" spans="1:8">
      <c r="A161" s="638" t="s">
        <v>1241</v>
      </c>
      <c r="B161" s="639">
        <v>39401</v>
      </c>
      <c r="C161" s="638" t="s">
        <v>2034</v>
      </c>
      <c r="D161" s="639" t="s">
        <v>49</v>
      </c>
      <c r="E161" s="636">
        <f>+'2.CT1A'!C139</f>
        <v>0</v>
      </c>
      <c r="F161" s="650" t="s">
        <v>2233</v>
      </c>
      <c r="G161" s="636"/>
      <c r="H161" s="635"/>
    </row>
    <row r="162" spans="1:8">
      <c r="A162" s="638" t="s">
        <v>1241</v>
      </c>
      <c r="B162" s="639">
        <v>39402</v>
      </c>
      <c r="C162" s="638" t="s">
        <v>2033</v>
      </c>
      <c r="D162" s="639" t="s">
        <v>49</v>
      </c>
      <c r="E162" s="636">
        <f>+'2.CT1A'!C140</f>
        <v>0</v>
      </c>
      <c r="F162" s="650" t="s">
        <v>2233</v>
      </c>
      <c r="G162" s="636"/>
      <c r="H162" s="635"/>
    </row>
    <row r="163" spans="1:8">
      <c r="A163" s="638" t="s">
        <v>1241</v>
      </c>
      <c r="B163" s="639">
        <v>39403</v>
      </c>
      <c r="C163" s="638" t="s">
        <v>2032</v>
      </c>
      <c r="D163" s="639" t="s">
        <v>49</v>
      </c>
      <c r="E163" s="636">
        <f>+'2.CT1A'!C141</f>
        <v>0</v>
      </c>
      <c r="F163" s="650" t="s">
        <v>2233</v>
      </c>
      <c r="G163" s="636"/>
      <c r="H163" s="635"/>
    </row>
    <row r="164" spans="1:8">
      <c r="A164" s="638" t="s">
        <v>1241</v>
      </c>
      <c r="B164" s="639">
        <v>39404</v>
      </c>
      <c r="C164" s="638" t="s">
        <v>2031</v>
      </c>
      <c r="D164" s="639" t="s">
        <v>49</v>
      </c>
      <c r="E164" s="636">
        <f>+'2.CT1A'!C142</f>
        <v>0</v>
      </c>
      <c r="F164" s="650" t="s">
        <v>2233</v>
      </c>
      <c r="G164" s="636"/>
      <c r="H164" s="635"/>
    </row>
    <row r="165" spans="1:8">
      <c r="A165" s="638" t="s">
        <v>1241</v>
      </c>
      <c r="B165" s="639">
        <v>39405</v>
      </c>
      <c r="C165" s="638" t="s">
        <v>2030</v>
      </c>
      <c r="D165" s="639" t="s">
        <v>49</v>
      </c>
      <c r="E165" s="636">
        <f>+'2.CT1A'!C143</f>
        <v>0</v>
      </c>
      <c r="F165" s="650" t="s">
        <v>2233</v>
      </c>
      <c r="G165" s="636"/>
      <c r="H165" s="635"/>
    </row>
    <row r="166" spans="1:8">
      <c r="A166" s="638" t="s">
        <v>1241</v>
      </c>
      <c r="B166" s="639">
        <v>3</v>
      </c>
      <c r="C166" s="638" t="s">
        <v>1269</v>
      </c>
      <c r="D166" s="639" t="s">
        <v>49</v>
      </c>
      <c r="E166" s="636">
        <f>+'2.CT1A'!C144</f>
        <v>0</v>
      </c>
      <c r="F166" s="650" t="s">
        <v>2233</v>
      </c>
      <c r="G166" s="648">
        <f>G30+G115</f>
        <v>0</v>
      </c>
      <c r="H166" s="635">
        <f si="5" t="shared"/>
        <v>0</v>
      </c>
    </row>
    <row r="167" spans="1:8">
      <c r="A167" s="638" t="s">
        <v>1241</v>
      </c>
      <c r="B167" s="639">
        <v>4</v>
      </c>
      <c r="C167" s="638" t="s">
        <v>243</v>
      </c>
      <c r="D167" s="639" t="s">
        <v>49</v>
      </c>
      <c r="E167" s="636">
        <f>+'2.CT1A'!C145</f>
        <v>0</v>
      </c>
      <c r="F167" s="650" t="s">
        <v>2233</v>
      </c>
      <c r="G167" s="647">
        <f>G168+G212</f>
        <v>0</v>
      </c>
      <c r="H167" s="635">
        <f si="5" t="shared"/>
        <v>0</v>
      </c>
    </row>
    <row ht="25.5" r="168" spans="1:8">
      <c r="A168" s="638" t="s">
        <v>1241</v>
      </c>
      <c r="B168" s="639">
        <v>41</v>
      </c>
      <c r="C168" s="638" t="s">
        <v>2029</v>
      </c>
      <c r="D168" s="639" t="s">
        <v>49</v>
      </c>
      <c r="E168" s="636">
        <f>+'2.CT1A'!C146</f>
        <v>0</v>
      </c>
      <c r="F168" s="650" t="s">
        <v>2291</v>
      </c>
      <c r="G168" s="646">
        <f>G169+G178+G193+G206</f>
        <v>0</v>
      </c>
      <c r="H168" s="635">
        <f si="5" t="shared"/>
        <v>0</v>
      </c>
    </row>
    <row ht="25.5" r="169" spans="1:8">
      <c r="A169" s="638" t="s">
        <v>1241</v>
      </c>
      <c r="B169" s="639">
        <v>411</v>
      </c>
      <c r="C169" s="638" t="s">
        <v>1237</v>
      </c>
      <c r="D169" s="639" t="s">
        <v>49</v>
      </c>
      <c r="E169" s="636">
        <f>+'2.CT1A'!C147</f>
        <v>0</v>
      </c>
      <c r="F169" s="650" t="s">
        <v>2292</v>
      </c>
      <c r="G169" s="646">
        <f>G170+G174</f>
        <v>0</v>
      </c>
      <c r="H169" s="635">
        <f ref="H169:H200" si="6" t="shared">E169-G169</f>
        <v>0</v>
      </c>
    </row>
    <row r="170" spans="1:8">
      <c r="A170" s="638" t="s">
        <v>1241</v>
      </c>
      <c r="B170" s="639">
        <v>4111</v>
      </c>
      <c r="C170" s="638" t="s">
        <v>2004</v>
      </c>
      <c r="D170" s="639" t="s">
        <v>49</v>
      </c>
      <c r="E170" s="636">
        <f>+'2.CT1A'!C148</f>
        <v>0</v>
      </c>
      <c r="F170" s="650" t="s">
        <v>2293</v>
      </c>
      <c r="G170" s="646">
        <f>SUM(G171:G173)</f>
        <v>0</v>
      </c>
      <c r="H170" s="635">
        <f si="6" t="shared"/>
        <v>0</v>
      </c>
    </row>
    <row r="171" spans="1:8">
      <c r="A171" s="638" t="s">
        <v>1241</v>
      </c>
      <c r="B171" s="639">
        <v>41111</v>
      </c>
      <c r="C171" s="638" t="s">
        <v>2007</v>
      </c>
      <c r="D171" s="639" t="s">
        <v>49</v>
      </c>
      <c r="E171" s="636">
        <f>+'2.CT1A'!C149</f>
        <v>0</v>
      </c>
      <c r="F171" s="650" t="s">
        <v>2294</v>
      </c>
      <c r="G171" s="636">
        <f>'13.CTT8'!C11</f>
        <v>0</v>
      </c>
      <c r="H171" s="635">
        <f si="6" t="shared"/>
        <v>0</v>
      </c>
    </row>
    <row r="172" spans="1:8">
      <c r="A172" s="638" t="s">
        <v>1241</v>
      </c>
      <c r="B172" s="639">
        <v>41112</v>
      </c>
      <c r="C172" s="638" t="s">
        <v>2006</v>
      </c>
      <c r="D172" s="639" t="s">
        <v>49</v>
      </c>
      <c r="E172" s="636">
        <f>+'2.CT1A'!C150</f>
        <v>0</v>
      </c>
      <c r="F172" s="650" t="s">
        <v>2295</v>
      </c>
      <c r="G172" s="636">
        <f>'13.CTT8'!C12</f>
        <v>0</v>
      </c>
      <c r="H172" s="635">
        <f si="6" t="shared"/>
        <v>0</v>
      </c>
    </row>
    <row r="173" spans="1:8">
      <c r="A173" s="638" t="s">
        <v>1241</v>
      </c>
      <c r="B173" s="639">
        <v>41113</v>
      </c>
      <c r="C173" s="638" t="s">
        <v>2005</v>
      </c>
      <c r="D173" s="639" t="s">
        <v>49</v>
      </c>
      <c r="E173" s="636">
        <f>+'2.CT1A'!C151</f>
        <v>0</v>
      </c>
      <c r="F173" s="650" t="s">
        <v>2296</v>
      </c>
      <c r="G173" s="636">
        <f>'13.CTT8'!C13</f>
        <v>0</v>
      </c>
      <c r="H173" s="635">
        <f si="6" t="shared"/>
        <v>0</v>
      </c>
    </row>
    <row r="174" spans="1:8">
      <c r="A174" s="638" t="s">
        <v>1241</v>
      </c>
      <c r="B174" s="639">
        <v>4112</v>
      </c>
      <c r="C174" s="638" t="s">
        <v>1996</v>
      </c>
      <c r="D174" s="639" t="s">
        <v>49</v>
      </c>
      <c r="E174" s="636">
        <f>+'2.CT1A'!C152</f>
        <v>0</v>
      </c>
      <c r="F174" s="650" t="s">
        <v>2297</v>
      </c>
      <c r="G174" s="636">
        <f>'13.CTT8'!C14</f>
        <v>0</v>
      </c>
      <c r="H174" s="635">
        <f si="6" t="shared"/>
        <v>0</v>
      </c>
    </row>
    <row r="175" spans="1:8">
      <c r="A175" s="638" t="s">
        <v>1241</v>
      </c>
      <c r="B175" s="639">
        <v>41121</v>
      </c>
      <c r="C175" s="638" t="s">
        <v>2007</v>
      </c>
      <c r="D175" s="639" t="s">
        <v>49</v>
      </c>
      <c r="E175" s="636">
        <f>+'2.CT1A'!C153</f>
        <v>0</v>
      </c>
      <c r="F175" s="650" t="s">
        <v>2298</v>
      </c>
      <c r="G175" s="636">
        <f>'13.CTT8'!C15</f>
        <v>0</v>
      </c>
      <c r="H175" s="635">
        <f si="6" t="shared"/>
        <v>0</v>
      </c>
    </row>
    <row r="176" spans="1:8">
      <c r="A176" s="638" t="s">
        <v>1241</v>
      </c>
      <c r="B176" s="639">
        <v>41122</v>
      </c>
      <c r="C176" s="638" t="s">
        <v>2006</v>
      </c>
      <c r="D176" s="639" t="s">
        <v>49</v>
      </c>
      <c r="E176" s="636">
        <f>+'2.CT1A'!C154</f>
        <v>0</v>
      </c>
      <c r="F176" s="650" t="s">
        <v>2299</v>
      </c>
      <c r="G176" s="636">
        <f>'13.CTT8'!C16</f>
        <v>0</v>
      </c>
      <c r="H176" s="635">
        <f si="6" t="shared"/>
        <v>0</v>
      </c>
    </row>
    <row r="177" spans="1:8">
      <c r="A177" s="638" t="s">
        <v>1241</v>
      </c>
      <c r="B177" s="639">
        <v>41123</v>
      </c>
      <c r="C177" s="638" t="s">
        <v>2005</v>
      </c>
      <c r="D177" s="639" t="s">
        <v>49</v>
      </c>
      <c r="E177" s="636">
        <f>+'2.CT1A'!C155</f>
        <v>0</v>
      </c>
      <c r="F177" s="650" t="s">
        <v>2300</v>
      </c>
      <c r="G177" s="636">
        <f>'13.CTT8'!C17</f>
        <v>0</v>
      </c>
      <c r="H177" s="635">
        <f si="6" t="shared"/>
        <v>0</v>
      </c>
    </row>
    <row ht="25.5" r="178" spans="1:8">
      <c r="A178" s="638" t="s">
        <v>1241</v>
      </c>
      <c r="B178" s="639">
        <v>412</v>
      </c>
      <c r="C178" s="638" t="s">
        <v>1238</v>
      </c>
      <c r="D178" s="639" t="s">
        <v>49</v>
      </c>
      <c r="E178" s="636">
        <f>+'2.CT1A'!C156</f>
        <v>0</v>
      </c>
      <c r="F178" s="650" t="s">
        <v>2301</v>
      </c>
      <c r="G178" s="636">
        <f>'13.CTT8'!C18</f>
        <v>0</v>
      </c>
      <c r="H178" s="635">
        <f si="6" t="shared"/>
        <v>0</v>
      </c>
    </row>
    <row r="179" spans="1:8">
      <c r="A179" s="638" t="s">
        <v>1241</v>
      </c>
      <c r="B179" s="639">
        <v>4121</v>
      </c>
      <c r="C179" s="638" t="s">
        <v>2004</v>
      </c>
      <c r="D179" s="639" t="s">
        <v>49</v>
      </c>
      <c r="E179" s="636">
        <f>+'2.CT1A'!C157</f>
        <v>0</v>
      </c>
      <c r="F179" s="650" t="s">
        <v>2302</v>
      </c>
      <c r="G179" s="636">
        <f>'13.CTT8'!C19</f>
        <v>0</v>
      </c>
      <c r="H179" s="635">
        <f si="6" t="shared"/>
        <v>0</v>
      </c>
    </row>
    <row ht="25.5" r="180" spans="1:8">
      <c r="A180" s="638" t="s">
        <v>1241</v>
      </c>
      <c r="B180" s="639">
        <v>41211</v>
      </c>
      <c r="C180" s="638" t="s">
        <v>2003</v>
      </c>
      <c r="D180" s="639" t="s">
        <v>49</v>
      </c>
      <c r="E180" s="636">
        <f>+'2.CT1A'!C158</f>
        <v>0</v>
      </c>
      <c r="F180" s="650" t="s">
        <v>2303</v>
      </c>
      <c r="G180" s="636">
        <f>'13.CTT8'!C20</f>
        <v>0</v>
      </c>
      <c r="H180" s="635">
        <f si="6" t="shared"/>
        <v>0</v>
      </c>
    </row>
    <row ht="25.5" r="181" spans="1:8">
      <c r="A181" s="638" t="s">
        <v>1241</v>
      </c>
      <c r="B181" s="639">
        <v>41212</v>
      </c>
      <c r="C181" s="638" t="s">
        <v>2028</v>
      </c>
      <c r="D181" s="639" t="s">
        <v>49</v>
      </c>
      <c r="E181" s="636">
        <f>+'2.CT1A'!C159</f>
        <v>0</v>
      </c>
      <c r="F181" s="650" t="s">
        <v>2304</v>
      </c>
      <c r="G181" s="636">
        <f>'13.CTT8'!C21</f>
        <v>0</v>
      </c>
      <c r="H181" s="635">
        <f si="6" t="shared"/>
        <v>0</v>
      </c>
    </row>
    <row ht="25.5" r="182" spans="1:8">
      <c r="A182" s="638" t="s">
        <v>1241</v>
      </c>
      <c r="B182" s="639">
        <v>41213</v>
      </c>
      <c r="C182" s="638" t="s">
        <v>2001</v>
      </c>
      <c r="D182" s="639" t="s">
        <v>49</v>
      </c>
      <c r="E182" s="636">
        <f>+'2.CT1A'!C160</f>
        <v>0</v>
      </c>
      <c r="F182" s="650" t="s">
        <v>2305</v>
      </c>
      <c r="G182" s="636">
        <f>'13.CTT8'!C22</f>
        <v>0</v>
      </c>
      <c r="H182" s="635">
        <f si="6" t="shared"/>
        <v>0</v>
      </c>
    </row>
    <row ht="25.5" r="183" spans="1:8">
      <c r="A183" s="638" t="s">
        <v>1241</v>
      </c>
      <c r="B183" s="639">
        <v>41214</v>
      </c>
      <c r="C183" s="638" t="s">
        <v>2000</v>
      </c>
      <c r="D183" s="639" t="s">
        <v>49</v>
      </c>
      <c r="E183" s="636">
        <f>+'2.CT1A'!C161</f>
        <v>0</v>
      </c>
      <c r="F183" s="650" t="s">
        <v>2306</v>
      </c>
      <c r="G183" s="636">
        <f>'13.CTT8'!C23</f>
        <v>0</v>
      </c>
      <c r="H183" s="635">
        <f si="6" t="shared"/>
        <v>0</v>
      </c>
    </row>
    <row r="184" spans="1:8">
      <c r="A184" s="638" t="s">
        <v>1241</v>
      </c>
      <c r="B184" s="639">
        <v>41215</v>
      </c>
      <c r="C184" s="638" t="s">
        <v>1999</v>
      </c>
      <c r="D184" s="639" t="s">
        <v>49</v>
      </c>
      <c r="E184" s="636">
        <f>+'2.CT1A'!C162</f>
        <v>0</v>
      </c>
      <c r="F184" s="650" t="s">
        <v>2307</v>
      </c>
      <c r="G184" s="636">
        <f>'13.CTT8'!C24</f>
        <v>0</v>
      </c>
      <c r="H184" s="635">
        <f si="6" t="shared"/>
        <v>0</v>
      </c>
    </row>
    <row r="185" spans="1:8">
      <c r="A185" s="638" t="s">
        <v>1241</v>
      </c>
      <c r="B185" s="639">
        <v>41216</v>
      </c>
      <c r="C185" s="638" t="s">
        <v>1998</v>
      </c>
      <c r="D185" s="639" t="s">
        <v>49</v>
      </c>
      <c r="E185" s="636">
        <f>+'2.CT1A'!C163</f>
        <v>0</v>
      </c>
      <c r="F185" s="650" t="s">
        <v>2308</v>
      </c>
      <c r="G185" s="636">
        <f>'13.CTT8'!C25</f>
        <v>0</v>
      </c>
      <c r="H185" s="635">
        <f si="6" t="shared"/>
        <v>0</v>
      </c>
    </row>
    <row ht="25.5" r="186" spans="1:8">
      <c r="A186" s="638" t="s">
        <v>1241</v>
      </c>
      <c r="B186" s="639">
        <v>41217</v>
      </c>
      <c r="C186" s="638" t="s">
        <v>1997</v>
      </c>
      <c r="D186" s="639" t="s">
        <v>49</v>
      </c>
      <c r="E186" s="636">
        <f>+'2.CT1A'!C164</f>
        <v>0</v>
      </c>
      <c r="F186" s="650" t="s">
        <v>2309</v>
      </c>
      <c r="G186" s="636">
        <f>'13.CTT8'!C26</f>
        <v>0</v>
      </c>
      <c r="H186" s="635">
        <f si="6" t="shared"/>
        <v>0</v>
      </c>
    </row>
    <row r="187" spans="1:8">
      <c r="A187" s="638" t="s">
        <v>1241</v>
      </c>
      <c r="B187" s="639">
        <v>4122</v>
      </c>
      <c r="C187" s="638" t="s">
        <v>1996</v>
      </c>
      <c r="D187" s="639" t="s">
        <v>49</v>
      </c>
      <c r="E187" s="636">
        <f>+'2.CT1A'!C165</f>
        <v>0</v>
      </c>
      <c r="F187" s="650" t="s">
        <v>2310</v>
      </c>
      <c r="G187" s="636">
        <f>'13.CTT8'!C27</f>
        <v>0</v>
      </c>
      <c r="H187" s="635">
        <f si="6" t="shared"/>
        <v>0</v>
      </c>
    </row>
    <row ht="25.5" r="188" spans="1:8">
      <c r="A188" s="638" t="s">
        <v>1241</v>
      </c>
      <c r="B188" s="639">
        <v>41221</v>
      </c>
      <c r="C188" s="638" t="s">
        <v>2027</v>
      </c>
      <c r="D188" s="639" t="s">
        <v>49</v>
      </c>
      <c r="E188" s="636">
        <f>+'2.CT1A'!C166</f>
        <v>0</v>
      </c>
      <c r="F188" s="650" t="s">
        <v>2311</v>
      </c>
      <c r="G188" s="636">
        <f>'13.CTT8'!C28</f>
        <v>0</v>
      </c>
      <c r="H188" s="635">
        <f si="6" t="shared"/>
        <v>0</v>
      </c>
    </row>
    <row ht="25.5" r="189" spans="1:8">
      <c r="A189" s="638" t="s">
        <v>1241</v>
      </c>
      <c r="B189" s="639">
        <v>41222</v>
      </c>
      <c r="C189" s="638" t="s">
        <v>2026</v>
      </c>
      <c r="D189" s="639" t="s">
        <v>49</v>
      </c>
      <c r="E189" s="636">
        <f>+'2.CT1A'!C167</f>
        <v>0</v>
      </c>
      <c r="F189" s="650" t="s">
        <v>2312</v>
      </c>
      <c r="G189" s="636">
        <f>'13.CTT8'!C29</f>
        <v>0</v>
      </c>
      <c r="H189" s="635">
        <f si="6" t="shared"/>
        <v>0</v>
      </c>
    </row>
    <row r="190" spans="1:8">
      <c r="A190" s="638" t="s">
        <v>1241</v>
      </c>
      <c r="B190" s="639">
        <v>41223</v>
      </c>
      <c r="C190" s="638" t="s">
        <v>1993</v>
      </c>
      <c r="D190" s="639" t="s">
        <v>49</v>
      </c>
      <c r="E190" s="636">
        <f>+'2.CT1A'!C168</f>
        <v>0</v>
      </c>
      <c r="F190" s="650" t="s">
        <v>2313</v>
      </c>
      <c r="G190" s="636">
        <f>'13.CTT8'!C30</f>
        <v>0</v>
      </c>
      <c r="H190" s="635">
        <f si="6" t="shared"/>
        <v>0</v>
      </c>
    </row>
    <row r="191" spans="1:8">
      <c r="A191" s="638" t="s">
        <v>1241</v>
      </c>
      <c r="B191" s="639">
        <v>41224</v>
      </c>
      <c r="C191" s="638" t="s">
        <v>1992</v>
      </c>
      <c r="D191" s="639" t="s">
        <v>49</v>
      </c>
      <c r="E191" s="636">
        <f>+'2.CT1A'!C169</f>
        <v>0</v>
      </c>
      <c r="F191" s="650" t="s">
        <v>2314</v>
      </c>
      <c r="G191" s="636">
        <f>'13.CTT8'!C31</f>
        <v>0</v>
      </c>
      <c r="H191" s="635">
        <f si="6" t="shared"/>
        <v>0</v>
      </c>
    </row>
    <row ht="25.5" r="192" spans="1:8">
      <c r="A192" s="638" t="s">
        <v>1241</v>
      </c>
      <c r="B192" s="639">
        <v>41225</v>
      </c>
      <c r="C192" s="638" t="s">
        <v>2025</v>
      </c>
      <c r="D192" s="639" t="s">
        <v>49</v>
      </c>
      <c r="E192" s="636">
        <f>+'2.CT1A'!C170</f>
        <v>0</v>
      </c>
      <c r="F192" s="650" t="s">
        <v>2315</v>
      </c>
      <c r="G192" s="636">
        <f>'13.CTT8'!C32</f>
        <v>0</v>
      </c>
      <c r="H192" s="635">
        <f si="6" t="shared"/>
        <v>0</v>
      </c>
    </row>
    <row r="193" spans="1:8">
      <c r="A193" s="638" t="s">
        <v>1241</v>
      </c>
      <c r="B193" s="639">
        <v>413</v>
      </c>
      <c r="C193" s="638" t="s">
        <v>1268</v>
      </c>
      <c r="D193" s="639" t="s">
        <v>49</v>
      </c>
      <c r="E193" s="636">
        <f>+'2.CT1A'!C171</f>
        <v>0</v>
      </c>
      <c r="F193" s="650" t="s">
        <v>2316</v>
      </c>
      <c r="G193" s="636">
        <f>'13.CTT8'!C33</f>
        <v>0</v>
      </c>
      <c r="H193" s="635">
        <f si="6" t="shared"/>
        <v>0</v>
      </c>
    </row>
    <row ht="25.5" r="194" spans="1:8">
      <c r="A194" s="638" t="s">
        <v>1241</v>
      </c>
      <c r="B194" s="639">
        <v>41310</v>
      </c>
      <c r="C194" s="638" t="s">
        <v>2024</v>
      </c>
      <c r="D194" s="639" t="s">
        <v>49</v>
      </c>
      <c r="E194" s="636">
        <f>+'2.CT1A'!C172</f>
        <v>0</v>
      </c>
      <c r="F194" s="650" t="s">
        <v>2317</v>
      </c>
      <c r="G194" s="636">
        <f>'13.CTT8'!C34</f>
        <v>0</v>
      </c>
      <c r="H194" s="635">
        <f si="6" t="shared"/>
        <v>0</v>
      </c>
    </row>
    <row ht="25.5" r="195" spans="1:8">
      <c r="A195" s="638" t="s">
        <v>1241</v>
      </c>
      <c r="B195" s="639">
        <v>41320</v>
      </c>
      <c r="C195" s="638" t="s">
        <v>2023</v>
      </c>
      <c r="D195" s="639" t="s">
        <v>49</v>
      </c>
      <c r="E195" s="636">
        <f>+'2.CT1A'!C173</f>
        <v>0</v>
      </c>
      <c r="F195" s="650" t="s">
        <v>2318</v>
      </c>
      <c r="G195" s="636">
        <f>'13.CTT8'!C39</f>
        <v>0</v>
      </c>
      <c r="H195" s="635">
        <f si="6" t="shared"/>
        <v>0</v>
      </c>
    </row>
    <row ht="25.5" r="196" spans="1:8">
      <c r="A196" s="638" t="s">
        <v>1241</v>
      </c>
      <c r="B196" s="639">
        <v>41330</v>
      </c>
      <c r="C196" s="638" t="s">
        <v>2022</v>
      </c>
      <c r="D196" s="639" t="s">
        <v>49</v>
      </c>
      <c r="E196" s="636">
        <f>+'2.CT1A'!C174</f>
        <v>0</v>
      </c>
      <c r="F196" s="650" t="s">
        <v>2319</v>
      </c>
      <c r="G196" s="636">
        <f>'13.CTT8'!C53</f>
        <v>0</v>
      </c>
      <c r="H196" s="635">
        <f si="6" t="shared"/>
        <v>0</v>
      </c>
    </row>
    <row ht="25.5" r="197" spans="1:8">
      <c r="A197" s="638" t="s">
        <v>1241</v>
      </c>
      <c r="B197" s="639">
        <v>41340</v>
      </c>
      <c r="C197" s="638" t="s">
        <v>2021</v>
      </c>
      <c r="D197" s="639" t="s">
        <v>49</v>
      </c>
      <c r="E197" s="636">
        <f>+'2.CT1A'!C175</f>
        <v>0</v>
      </c>
      <c r="F197" s="650" t="s">
        <v>2320</v>
      </c>
      <c r="G197" s="636">
        <f>'13.CTT8'!C54</f>
        <v>0</v>
      </c>
      <c r="H197" s="635">
        <f si="6" t="shared"/>
        <v>0</v>
      </c>
    </row>
    <row ht="25.5" r="198" spans="1:8">
      <c r="A198" s="638" t="s">
        <v>1241</v>
      </c>
      <c r="B198" s="639">
        <v>41350</v>
      </c>
      <c r="C198" s="638" t="s">
        <v>2020</v>
      </c>
      <c r="D198" s="639" t="s">
        <v>49</v>
      </c>
      <c r="E198" s="636">
        <f>+'2.CT1A'!C176</f>
        <v>0</v>
      </c>
      <c r="F198" s="650" t="s">
        <v>2321</v>
      </c>
      <c r="G198" s="636">
        <f>'13.CTT8'!C55</f>
        <v>0</v>
      </c>
      <c r="H198" s="635">
        <f si="6" t="shared"/>
        <v>0</v>
      </c>
    </row>
    <row r="199" spans="1:8">
      <c r="A199" s="638" t="s">
        <v>1241</v>
      </c>
      <c r="B199" s="639">
        <v>4136</v>
      </c>
      <c r="C199" s="638" t="s">
        <v>2019</v>
      </c>
      <c r="D199" s="639" t="s">
        <v>49</v>
      </c>
      <c r="E199" s="636">
        <f>+'2.CT1A'!C177</f>
        <v>0</v>
      </c>
      <c r="F199" s="650" t="s">
        <v>2322</v>
      </c>
      <c r="G199" s="636">
        <f>'13.CTT8'!C56</f>
        <v>0</v>
      </c>
      <c r="H199" s="635">
        <f si="6" t="shared"/>
        <v>0</v>
      </c>
    </row>
    <row ht="25.5" r="200" spans="1:8">
      <c r="A200" s="638" t="s">
        <v>1241</v>
      </c>
      <c r="B200" s="639">
        <v>41361</v>
      </c>
      <c r="C200" s="638" t="s">
        <v>2018</v>
      </c>
      <c r="D200" s="639" t="s">
        <v>49</v>
      </c>
      <c r="E200" s="636">
        <f>+'2.CT1A'!C178</f>
        <v>0</v>
      </c>
      <c r="F200" s="650" t="s">
        <v>2323</v>
      </c>
      <c r="G200" s="636">
        <f>'13.CTT8'!C57</f>
        <v>0</v>
      </c>
      <c r="H200" s="635">
        <f si="6" t="shared"/>
        <v>0</v>
      </c>
    </row>
    <row ht="25.5" r="201" spans="1:8">
      <c r="A201" s="638" t="s">
        <v>1241</v>
      </c>
      <c r="B201" s="639">
        <v>41362</v>
      </c>
      <c r="C201" s="638" t="s">
        <v>2017</v>
      </c>
      <c r="D201" s="639" t="s">
        <v>49</v>
      </c>
      <c r="E201" s="636">
        <f>+'2.CT1A'!C179</f>
        <v>0</v>
      </c>
      <c r="F201" s="650" t="s">
        <v>2324</v>
      </c>
      <c r="G201" s="636">
        <f>'13.CTT8'!C58</f>
        <v>0</v>
      </c>
      <c r="H201" s="635">
        <f ref="H201:H232" si="7" t="shared">E201-G201</f>
        <v>0</v>
      </c>
    </row>
    <row ht="25.5" r="202" spans="1:8">
      <c r="A202" s="638" t="s">
        <v>1241</v>
      </c>
      <c r="B202" s="639">
        <v>41363</v>
      </c>
      <c r="C202" s="638" t="s">
        <v>2016</v>
      </c>
      <c r="D202" s="639" t="s">
        <v>49</v>
      </c>
      <c r="E202" s="636">
        <f>+'2.CT1A'!C180</f>
        <v>0</v>
      </c>
      <c r="F202" s="650" t="s">
        <v>2325</v>
      </c>
      <c r="G202" s="636">
        <f>'13.CTT8'!C59</f>
        <v>0</v>
      </c>
      <c r="H202" s="635">
        <f si="7" t="shared"/>
        <v>0</v>
      </c>
    </row>
    <row ht="25.5" r="203" spans="1:8">
      <c r="A203" s="638" t="s">
        <v>1241</v>
      </c>
      <c r="B203" s="639">
        <v>41364</v>
      </c>
      <c r="C203" s="638" t="s">
        <v>2015</v>
      </c>
      <c r="D203" s="639" t="s">
        <v>49</v>
      </c>
      <c r="E203" s="636">
        <f>+'2.CT1A'!C181</f>
        <v>0</v>
      </c>
      <c r="F203" s="650" t="s">
        <v>2326</v>
      </c>
      <c r="G203" s="636">
        <f>'13.CTT8'!C60</f>
        <v>0</v>
      </c>
      <c r="H203" s="635">
        <f si="7" t="shared"/>
        <v>0</v>
      </c>
    </row>
    <row ht="25.5" r="204" spans="1:8">
      <c r="A204" s="638" t="s">
        <v>1241</v>
      </c>
      <c r="B204" s="639">
        <v>41365</v>
      </c>
      <c r="C204" s="638" t="s">
        <v>2014</v>
      </c>
      <c r="D204" s="639" t="s">
        <v>49</v>
      </c>
      <c r="E204" s="636">
        <f>+'2.CT1A'!C182</f>
        <v>0</v>
      </c>
      <c r="F204" s="650" t="s">
        <v>2327</v>
      </c>
      <c r="G204" s="636">
        <f>'13.CTT8'!C61</f>
        <v>0</v>
      </c>
      <c r="H204" s="635">
        <f si="7" t="shared"/>
        <v>0</v>
      </c>
    </row>
    <row r="205" spans="1:8">
      <c r="A205" s="638" t="s">
        <v>1241</v>
      </c>
      <c r="B205" s="639">
        <v>41366</v>
      </c>
      <c r="C205" s="638" t="s">
        <v>2013</v>
      </c>
      <c r="D205" s="639" t="s">
        <v>49</v>
      </c>
      <c r="E205" s="636">
        <f>+'2.CT1A'!C183</f>
        <v>0</v>
      </c>
      <c r="F205" s="650" t="s">
        <v>2328</v>
      </c>
      <c r="G205" s="636">
        <f>'13.CTT8'!C62</f>
        <v>0</v>
      </c>
      <c r="H205" s="635">
        <f si="7" t="shared"/>
        <v>0</v>
      </c>
    </row>
    <row ht="25.5" r="206" spans="1:8">
      <c r="A206" s="638" t="s">
        <v>1241</v>
      </c>
      <c r="B206" s="639">
        <v>414</v>
      </c>
      <c r="C206" s="638" t="s">
        <v>1443</v>
      </c>
      <c r="D206" s="639" t="s">
        <v>49</v>
      </c>
      <c r="E206" s="636">
        <f>+'2.CT1A'!C184</f>
        <v>0</v>
      </c>
      <c r="F206" s="650" t="s">
        <v>2329</v>
      </c>
      <c r="G206" s="636">
        <f>'13.CTT8'!C63</f>
        <v>0</v>
      </c>
      <c r="H206" s="635">
        <f si="7" t="shared"/>
        <v>0</v>
      </c>
    </row>
    <row ht="25.5" r="207" spans="1:8">
      <c r="A207" s="638" t="s">
        <v>1241</v>
      </c>
      <c r="B207" s="639">
        <v>41410</v>
      </c>
      <c r="C207" s="638" t="s">
        <v>2003</v>
      </c>
      <c r="D207" s="639" t="s">
        <v>49</v>
      </c>
      <c r="E207" s="636">
        <f>+'2.CT1A'!C185</f>
        <v>0</v>
      </c>
      <c r="F207" s="650" t="s">
        <v>2330</v>
      </c>
      <c r="G207" s="636">
        <f>'13.CTT8'!C64</f>
        <v>0</v>
      </c>
      <c r="H207" s="635">
        <f si="7" t="shared"/>
        <v>0</v>
      </c>
    </row>
    <row ht="25.5" r="208" spans="1:8">
      <c r="A208" s="638" t="s">
        <v>1241</v>
      </c>
      <c r="B208" s="639">
        <v>41420</v>
      </c>
      <c r="C208" s="638" t="s">
        <v>2012</v>
      </c>
      <c r="D208" s="639" t="s">
        <v>49</v>
      </c>
      <c r="E208" s="636">
        <f>+'2.CT1A'!C186</f>
        <v>0</v>
      </c>
      <c r="F208" s="650" t="s">
        <v>2331</v>
      </c>
      <c r="G208" s="636">
        <f>'13.CTT8'!C65</f>
        <v>0</v>
      </c>
      <c r="H208" s="635">
        <f si="7" t="shared"/>
        <v>0</v>
      </c>
    </row>
    <row ht="25.5" r="209" spans="1:8">
      <c r="A209" s="638" t="s">
        <v>1241</v>
      </c>
      <c r="B209" s="639">
        <v>41430</v>
      </c>
      <c r="C209" s="638" t="s">
        <v>2011</v>
      </c>
      <c r="D209" s="639" t="s">
        <v>49</v>
      </c>
      <c r="E209" s="636">
        <f>+'2.CT1A'!C187</f>
        <v>0</v>
      </c>
      <c r="F209" s="650" t="s">
        <v>2332</v>
      </c>
      <c r="G209" s="636">
        <f>'13.CTT8'!C66</f>
        <v>0</v>
      </c>
      <c r="H209" s="635">
        <f si="7" t="shared"/>
        <v>0</v>
      </c>
    </row>
    <row ht="25.5" r="210" spans="1:8">
      <c r="A210" s="638" t="s">
        <v>1241</v>
      </c>
      <c r="B210" s="639">
        <v>41440</v>
      </c>
      <c r="C210" s="638" t="s">
        <v>2010</v>
      </c>
      <c r="D210" s="639" t="s">
        <v>49</v>
      </c>
      <c r="E210" s="636">
        <f>+'2.CT1A'!C188</f>
        <v>0</v>
      </c>
      <c r="F210" s="650" t="s">
        <v>2333</v>
      </c>
      <c r="G210" s="636">
        <f>'13.CTT8'!C67</f>
        <v>0</v>
      </c>
      <c r="H210" s="635">
        <f si="7" t="shared"/>
        <v>0</v>
      </c>
    </row>
    <row ht="25.5" r="211" spans="1:8">
      <c r="A211" s="638" t="s">
        <v>1241</v>
      </c>
      <c r="B211" s="639">
        <v>41450</v>
      </c>
      <c r="C211" s="638" t="s">
        <v>2009</v>
      </c>
      <c r="D211" s="639" t="s">
        <v>49</v>
      </c>
      <c r="E211" s="636">
        <f>+'2.CT1A'!C189</f>
        <v>0</v>
      </c>
      <c r="F211" s="650" t="s">
        <v>2334</v>
      </c>
      <c r="G211" s="636">
        <f>'13.CTT8'!C68</f>
        <v>0</v>
      </c>
      <c r="H211" s="635">
        <f si="7" t="shared"/>
        <v>0</v>
      </c>
    </row>
    <row ht="25.5" r="212" spans="1:8">
      <c r="A212" s="638" t="s">
        <v>1241</v>
      </c>
      <c r="B212" s="639">
        <v>42</v>
      </c>
      <c r="C212" s="638" t="s">
        <v>2008</v>
      </c>
      <c r="D212" s="639" t="s">
        <v>49</v>
      </c>
      <c r="E212" s="636">
        <f>+'2.CT1A'!C190</f>
        <v>0</v>
      </c>
      <c r="F212" s="650" t="s">
        <v>2335</v>
      </c>
      <c r="G212" s="636">
        <f>'14.CTT9'!C8</f>
        <v>0</v>
      </c>
      <c r="H212" s="635">
        <f si="7" t="shared"/>
        <v>0</v>
      </c>
    </row>
    <row r="213" spans="1:8">
      <c r="A213" s="638" t="s">
        <v>1241</v>
      </c>
      <c r="B213" s="639">
        <v>421</v>
      </c>
      <c r="C213" s="638" t="s">
        <v>1239</v>
      </c>
      <c r="D213" s="639" t="s">
        <v>49</v>
      </c>
      <c r="E213" s="636">
        <f>+'2.CT1A'!C191</f>
        <v>0</v>
      </c>
      <c r="F213" s="650" t="s">
        <v>2336</v>
      </c>
      <c r="G213" s="636">
        <f>'14.CTT9'!C9</f>
        <v>0</v>
      </c>
      <c r="H213" s="635">
        <f si="7" t="shared"/>
        <v>0</v>
      </c>
    </row>
    <row r="214" spans="1:8">
      <c r="A214" s="638" t="s">
        <v>1241</v>
      </c>
      <c r="B214" s="639">
        <v>4211</v>
      </c>
      <c r="C214" s="638" t="s">
        <v>2004</v>
      </c>
      <c r="D214" s="639" t="s">
        <v>49</v>
      </c>
      <c r="E214" s="636">
        <f>+'2.CT1A'!C192</f>
        <v>0</v>
      </c>
      <c r="F214" s="650" t="s">
        <v>2337</v>
      </c>
      <c r="G214" s="636">
        <f>'14.CTT9'!C10</f>
        <v>0</v>
      </c>
      <c r="H214" s="635">
        <f si="7" t="shared"/>
        <v>0</v>
      </c>
    </row>
    <row r="215" spans="1:8">
      <c r="A215" s="638" t="s">
        <v>1241</v>
      </c>
      <c r="B215" s="639">
        <v>42111</v>
      </c>
      <c r="C215" s="638" t="s">
        <v>2007</v>
      </c>
      <c r="D215" s="639" t="s">
        <v>49</v>
      </c>
      <c r="E215" s="636">
        <f>+'2.CT1A'!C193</f>
        <v>0</v>
      </c>
      <c r="F215" s="650" t="s">
        <v>2338</v>
      </c>
      <c r="G215" s="636">
        <f>'14.CTT9'!C11</f>
        <v>0</v>
      </c>
      <c r="H215" s="635">
        <f si="7" t="shared"/>
        <v>0</v>
      </c>
    </row>
    <row r="216" spans="1:8">
      <c r="A216" s="638" t="s">
        <v>1241</v>
      </c>
      <c r="B216" s="639">
        <v>42112</v>
      </c>
      <c r="C216" s="638" t="s">
        <v>2006</v>
      </c>
      <c r="D216" s="639" t="s">
        <v>49</v>
      </c>
      <c r="E216" s="636">
        <f>+'2.CT1A'!C194</f>
        <v>0</v>
      </c>
      <c r="F216" s="650" t="s">
        <v>2339</v>
      </c>
      <c r="G216" s="636">
        <f>'14.CTT9'!C12</f>
        <v>0</v>
      </c>
      <c r="H216" s="635">
        <f si="7" t="shared"/>
        <v>0</v>
      </c>
    </row>
    <row r="217" spans="1:8">
      <c r="A217" s="638" t="s">
        <v>1241</v>
      </c>
      <c r="B217" s="639">
        <v>42113</v>
      </c>
      <c r="C217" s="638" t="s">
        <v>2005</v>
      </c>
      <c r="D217" s="639" t="s">
        <v>49</v>
      </c>
      <c r="E217" s="636">
        <f>+'2.CT1A'!C195</f>
        <v>0</v>
      </c>
      <c r="F217" s="650" t="s">
        <v>2340</v>
      </c>
      <c r="G217" s="636">
        <f>'14.CTT9'!C13</f>
        <v>0</v>
      </c>
      <c r="H217" s="635">
        <f si="7" t="shared"/>
        <v>0</v>
      </c>
    </row>
    <row r="218" spans="1:8">
      <c r="A218" s="638" t="s">
        <v>1241</v>
      </c>
      <c r="B218" s="639">
        <v>4212</v>
      </c>
      <c r="C218" s="638" t="s">
        <v>1996</v>
      </c>
      <c r="D218" s="639" t="s">
        <v>49</v>
      </c>
      <c r="E218" s="636">
        <f>+'2.CT1A'!C196</f>
        <v>0</v>
      </c>
      <c r="F218" s="650" t="s">
        <v>2341</v>
      </c>
      <c r="G218" s="636">
        <f>'14.CTT9'!C14</f>
        <v>0</v>
      </c>
      <c r="H218" s="635">
        <f si="7" t="shared"/>
        <v>0</v>
      </c>
    </row>
    <row r="219" spans="1:8">
      <c r="A219" s="638" t="s">
        <v>1241</v>
      </c>
      <c r="B219" s="639">
        <v>42121</v>
      </c>
      <c r="C219" s="638" t="s">
        <v>2007</v>
      </c>
      <c r="D219" s="639" t="s">
        <v>49</v>
      </c>
      <c r="E219" s="636">
        <f>+'2.CT1A'!C197</f>
        <v>0</v>
      </c>
      <c r="F219" s="650" t="s">
        <v>2342</v>
      </c>
      <c r="G219" s="636">
        <f>'14.CTT9'!C15</f>
        <v>0</v>
      </c>
      <c r="H219" s="635">
        <f si="7" t="shared"/>
        <v>0</v>
      </c>
    </row>
    <row r="220" spans="1:8">
      <c r="A220" s="638" t="s">
        <v>1241</v>
      </c>
      <c r="B220" s="639">
        <v>42122</v>
      </c>
      <c r="C220" s="638" t="s">
        <v>2006</v>
      </c>
      <c r="D220" s="639" t="s">
        <v>49</v>
      </c>
      <c r="E220" s="636">
        <f>+'2.CT1A'!C198</f>
        <v>0</v>
      </c>
      <c r="F220" s="650" t="s">
        <v>2343</v>
      </c>
      <c r="G220" s="636">
        <f>'14.CTT9'!C16</f>
        <v>0</v>
      </c>
      <c r="H220" s="635">
        <f si="7" t="shared"/>
        <v>0</v>
      </c>
    </row>
    <row r="221" spans="1:8">
      <c r="A221" s="638" t="s">
        <v>1241</v>
      </c>
      <c r="B221" s="639">
        <v>42123</v>
      </c>
      <c r="C221" s="638" t="s">
        <v>2005</v>
      </c>
      <c r="D221" s="639" t="s">
        <v>49</v>
      </c>
      <c r="E221" s="636">
        <f>+'2.CT1A'!C199</f>
        <v>0</v>
      </c>
      <c r="F221" s="650" t="s">
        <v>2344</v>
      </c>
      <c r="G221" s="636">
        <f>'14.CTT9'!C17</f>
        <v>0</v>
      </c>
      <c r="H221" s="635">
        <f si="7" t="shared"/>
        <v>0</v>
      </c>
    </row>
    <row r="222" spans="1:8">
      <c r="A222" s="638" t="s">
        <v>1241</v>
      </c>
      <c r="B222" s="639">
        <v>422</v>
      </c>
      <c r="C222" s="638" t="s">
        <v>1240</v>
      </c>
      <c r="D222" s="639" t="s">
        <v>49</v>
      </c>
      <c r="E222" s="636">
        <f>+'2.CT1A'!C200</f>
        <v>0</v>
      </c>
      <c r="F222" s="650" t="s">
        <v>2345</v>
      </c>
      <c r="G222" s="636">
        <f>'14.CTT9'!C18</f>
        <v>0</v>
      </c>
      <c r="H222" s="635">
        <f si="7" t="shared"/>
        <v>0</v>
      </c>
    </row>
    <row r="223" spans="1:8">
      <c r="A223" s="638" t="s">
        <v>1241</v>
      </c>
      <c r="B223" s="639">
        <v>4221</v>
      </c>
      <c r="C223" s="638" t="s">
        <v>2004</v>
      </c>
      <c r="D223" s="639" t="s">
        <v>49</v>
      </c>
      <c r="E223" s="636">
        <f>+'2.CT1A'!C201</f>
        <v>0</v>
      </c>
      <c r="F223" s="650" t="s">
        <v>2346</v>
      </c>
      <c r="G223" s="636">
        <f>'14.CTT9'!C19</f>
        <v>0</v>
      </c>
      <c r="H223" s="635">
        <f si="7" t="shared"/>
        <v>0</v>
      </c>
    </row>
    <row ht="25.5" r="224" spans="1:8">
      <c r="A224" s="638" t="s">
        <v>1241</v>
      </c>
      <c r="B224" s="639">
        <v>42211</v>
      </c>
      <c r="C224" s="638" t="s">
        <v>2003</v>
      </c>
      <c r="D224" s="639" t="s">
        <v>49</v>
      </c>
      <c r="E224" s="636">
        <f>+'2.CT1A'!C202</f>
        <v>0</v>
      </c>
      <c r="F224" s="650" t="s">
        <v>2347</v>
      </c>
      <c r="G224" s="636">
        <f>'14.CTT9'!C20</f>
        <v>0</v>
      </c>
      <c r="H224" s="635">
        <f si="7" t="shared"/>
        <v>0</v>
      </c>
    </row>
    <row ht="25.5" r="225" spans="1:8">
      <c r="A225" s="638" t="s">
        <v>1241</v>
      </c>
      <c r="B225" s="639">
        <v>42212</v>
      </c>
      <c r="C225" s="638" t="s">
        <v>2002</v>
      </c>
      <c r="D225" s="639" t="s">
        <v>49</v>
      </c>
      <c r="E225" s="636">
        <f>+'2.CT1A'!C203</f>
        <v>0</v>
      </c>
      <c r="F225" s="650" t="s">
        <v>2348</v>
      </c>
      <c r="G225" s="636">
        <f>'14.CTT9'!C21</f>
        <v>0</v>
      </c>
      <c r="H225" s="635">
        <f si="7" t="shared"/>
        <v>0</v>
      </c>
    </row>
    <row ht="25.5" r="226" spans="1:8">
      <c r="A226" s="638" t="s">
        <v>1241</v>
      </c>
      <c r="B226" s="639">
        <v>42213</v>
      </c>
      <c r="C226" s="638" t="s">
        <v>2001</v>
      </c>
      <c r="D226" s="639" t="s">
        <v>49</v>
      </c>
      <c r="E226" s="636">
        <f>+'2.CT1A'!C204</f>
        <v>0</v>
      </c>
      <c r="F226" s="650" t="s">
        <v>2349</v>
      </c>
      <c r="G226" s="636">
        <f>'14.CTT9'!C22</f>
        <v>0</v>
      </c>
      <c r="H226" s="635">
        <f si="7" t="shared"/>
        <v>0</v>
      </c>
    </row>
    <row ht="25.5" r="227" spans="1:8">
      <c r="A227" s="638" t="s">
        <v>1241</v>
      </c>
      <c r="B227" s="639">
        <v>42214</v>
      </c>
      <c r="C227" s="638" t="s">
        <v>2000</v>
      </c>
      <c r="D227" s="639" t="s">
        <v>49</v>
      </c>
      <c r="E227" s="636">
        <f>+'2.CT1A'!C205</f>
        <v>0</v>
      </c>
      <c r="F227" s="650" t="s">
        <v>2350</v>
      </c>
      <c r="G227" s="636">
        <f>'14.CTT9'!C23</f>
        <v>0</v>
      </c>
      <c r="H227" s="635">
        <f si="7" t="shared"/>
        <v>0</v>
      </c>
    </row>
    <row r="228" spans="1:8">
      <c r="A228" s="638" t="s">
        <v>1241</v>
      </c>
      <c r="B228" s="639">
        <v>42215</v>
      </c>
      <c r="C228" s="638" t="s">
        <v>1999</v>
      </c>
      <c r="D228" s="639" t="s">
        <v>49</v>
      </c>
      <c r="E228" s="636">
        <f>+'2.CT1A'!C206</f>
        <v>0</v>
      </c>
      <c r="F228" s="650" t="s">
        <v>2351</v>
      </c>
      <c r="G228" s="636">
        <f>'14.CTT9'!C24</f>
        <v>0</v>
      </c>
      <c r="H228" s="635">
        <f si="7" t="shared"/>
        <v>0</v>
      </c>
    </row>
    <row r="229" spans="1:8">
      <c r="A229" s="638" t="s">
        <v>1241</v>
      </c>
      <c r="B229" s="639">
        <v>42216</v>
      </c>
      <c r="C229" s="638" t="s">
        <v>1998</v>
      </c>
      <c r="D229" s="639" t="s">
        <v>49</v>
      </c>
      <c r="E229" s="636">
        <f>+'2.CT1A'!C207</f>
        <v>0</v>
      </c>
      <c r="F229" s="650" t="s">
        <v>2352</v>
      </c>
      <c r="G229" s="636">
        <f>'14.CTT9'!C25</f>
        <v>0</v>
      </c>
      <c r="H229" s="635">
        <f si="7" t="shared"/>
        <v>0</v>
      </c>
    </row>
    <row ht="25.5" r="230" spans="1:8">
      <c r="A230" s="638" t="s">
        <v>1241</v>
      </c>
      <c r="B230" s="639">
        <v>42217</v>
      </c>
      <c r="C230" s="638" t="s">
        <v>1997</v>
      </c>
      <c r="D230" s="639" t="s">
        <v>49</v>
      </c>
      <c r="E230" s="636">
        <f>+'2.CT1A'!C208</f>
        <v>0</v>
      </c>
      <c r="F230" s="650" t="s">
        <v>2353</v>
      </c>
      <c r="G230" s="636">
        <f>'14.CTT9'!C26</f>
        <v>0</v>
      </c>
      <c r="H230" s="635">
        <f si="7" t="shared"/>
        <v>0</v>
      </c>
    </row>
    <row r="231" spans="1:8">
      <c r="A231" s="638" t="s">
        <v>1241</v>
      </c>
      <c r="B231" s="639">
        <v>4222</v>
      </c>
      <c r="C231" s="638" t="s">
        <v>1996</v>
      </c>
      <c r="D231" s="639" t="s">
        <v>49</v>
      </c>
      <c r="E231" s="636">
        <f>+'2.CT1A'!C209</f>
        <v>0</v>
      </c>
      <c r="F231" s="650" t="s">
        <v>2354</v>
      </c>
      <c r="G231" s="636">
        <f>'14.CTT9'!C27</f>
        <v>0</v>
      </c>
      <c r="H231" s="635">
        <f si="7" t="shared"/>
        <v>0</v>
      </c>
    </row>
    <row ht="25.5" r="232" spans="1:8">
      <c r="A232" s="638" t="s">
        <v>1241</v>
      </c>
      <c r="B232" s="639">
        <v>42221</v>
      </c>
      <c r="C232" s="638" t="s">
        <v>1995</v>
      </c>
      <c r="D232" s="639" t="s">
        <v>49</v>
      </c>
      <c r="E232" s="636">
        <f>+'2.CT1A'!C210</f>
        <v>0</v>
      </c>
      <c r="F232" s="650" t="s">
        <v>2355</v>
      </c>
      <c r="G232" s="636">
        <f>'14.CTT9'!C28</f>
        <v>0</v>
      </c>
      <c r="H232" s="635">
        <f si="7" t="shared"/>
        <v>0</v>
      </c>
    </row>
    <row ht="25.5" r="233" spans="1:8">
      <c r="A233" s="638" t="s">
        <v>1241</v>
      </c>
      <c r="B233" s="639">
        <v>42222</v>
      </c>
      <c r="C233" s="638" t="s">
        <v>1994</v>
      </c>
      <c r="D233" s="639" t="s">
        <v>49</v>
      </c>
      <c r="E233" s="636">
        <f>+'2.CT1A'!C211</f>
        <v>0</v>
      </c>
      <c r="F233" s="650" t="s">
        <v>2356</v>
      </c>
      <c r="G233" s="636">
        <f>'14.CTT9'!C29</f>
        <v>0</v>
      </c>
      <c r="H233" s="635">
        <f ref="H233:H243" si="8" t="shared">E233-G233</f>
        <v>0</v>
      </c>
    </row>
    <row r="234" spans="1:8">
      <c r="A234" s="638" t="s">
        <v>1241</v>
      </c>
      <c r="B234" s="639">
        <v>42223</v>
      </c>
      <c r="C234" s="638" t="s">
        <v>1993</v>
      </c>
      <c r="D234" s="639" t="s">
        <v>49</v>
      </c>
      <c r="E234" s="636">
        <f>+'2.CT1A'!C212</f>
        <v>0</v>
      </c>
      <c r="F234" s="650" t="s">
        <v>2357</v>
      </c>
      <c r="G234" s="636">
        <f>'14.CTT9'!C30</f>
        <v>0</v>
      </c>
      <c r="H234" s="635">
        <f si="8" t="shared"/>
        <v>0</v>
      </c>
    </row>
    <row r="235" spans="1:8">
      <c r="A235" s="638" t="s">
        <v>1241</v>
      </c>
      <c r="B235" s="639">
        <v>42224</v>
      </c>
      <c r="C235" s="638" t="s">
        <v>1992</v>
      </c>
      <c r="D235" s="639" t="s">
        <v>49</v>
      </c>
      <c r="E235" s="636">
        <f>+'2.CT1A'!C213</f>
        <v>0</v>
      </c>
      <c r="F235" s="650" t="s">
        <v>2358</v>
      </c>
      <c r="G235" s="636">
        <f>'14.CTT9'!C31</f>
        <v>0</v>
      </c>
      <c r="H235" s="635">
        <f si="8" t="shared"/>
        <v>0</v>
      </c>
    </row>
    <row ht="25.5" r="236" spans="1:8">
      <c r="A236" s="638" t="s">
        <v>1241</v>
      </c>
      <c r="B236" s="639">
        <v>42225</v>
      </c>
      <c r="C236" s="638" t="s">
        <v>1991</v>
      </c>
      <c r="D236" s="639" t="s">
        <v>49</v>
      </c>
      <c r="E236" s="636">
        <f>+'2.CT1A'!C214</f>
        <v>0</v>
      </c>
      <c r="F236" s="650" t="s">
        <v>2359</v>
      </c>
      <c r="G236" s="636">
        <f>'14.CTT9'!C32</f>
        <v>0</v>
      </c>
      <c r="H236" s="635">
        <f si="8" t="shared"/>
        <v>0</v>
      </c>
    </row>
    <row ht="25.5" r="237" spans="1:8">
      <c r="A237" s="638" t="s">
        <v>1241</v>
      </c>
      <c r="B237" s="639">
        <v>42226</v>
      </c>
      <c r="C237" s="638" t="s">
        <v>1990</v>
      </c>
      <c r="D237" s="639" t="s">
        <v>49</v>
      </c>
      <c r="E237" s="636">
        <f>+'2.CT1A'!C215</f>
        <v>0</v>
      </c>
      <c r="F237" s="650" t="s">
        <v>2360</v>
      </c>
      <c r="G237" s="636">
        <f>'14.CTT9'!C33</f>
        <v>0</v>
      </c>
      <c r="H237" s="635">
        <f si="8" t="shared"/>
        <v>0</v>
      </c>
    </row>
    <row r="238" spans="1:8">
      <c r="A238" s="638" t="s">
        <v>1241</v>
      </c>
      <c r="B238" s="639">
        <v>42227</v>
      </c>
      <c r="C238" s="643" t="s">
        <v>1989</v>
      </c>
      <c r="D238" s="639" t="s">
        <v>49</v>
      </c>
      <c r="E238" s="636">
        <f>+'2.CT1A'!C216</f>
        <v>0</v>
      </c>
      <c r="F238" s="650" t="s">
        <v>2361</v>
      </c>
      <c r="G238" s="636">
        <f>'14.CTT9'!C34</f>
        <v>0</v>
      </c>
      <c r="H238" s="635">
        <f si="8" t="shared"/>
        <v>0</v>
      </c>
    </row>
    <row ht="25.5" r="239" spans="1:8">
      <c r="A239" s="638" t="s">
        <v>1241</v>
      </c>
      <c r="B239" s="639">
        <v>42228</v>
      </c>
      <c r="C239" s="643" t="s">
        <v>1988</v>
      </c>
      <c r="D239" s="639" t="s">
        <v>49</v>
      </c>
      <c r="E239" s="636">
        <f>+'2.CT1A'!C217</f>
        <v>0</v>
      </c>
      <c r="F239" s="650" t="s">
        <v>2362</v>
      </c>
      <c r="G239" s="636">
        <f>'14.CTT9'!C35</f>
        <v>0</v>
      </c>
      <c r="H239" s="635">
        <f si="8" t="shared"/>
        <v>0</v>
      </c>
    </row>
    <row ht="25.5" r="240" spans="1:8">
      <c r="A240" s="638" t="s">
        <v>1241</v>
      </c>
      <c r="B240" s="639">
        <v>42229</v>
      </c>
      <c r="C240" s="643" t="s">
        <v>1987</v>
      </c>
      <c r="D240" s="639" t="s">
        <v>49</v>
      </c>
      <c r="E240" s="636">
        <f>+'2.CT1A'!C218</f>
        <v>0</v>
      </c>
      <c r="F240" s="650" t="s">
        <v>2363</v>
      </c>
      <c r="G240" s="636">
        <f>'14.CTT9'!C36</f>
        <v>0</v>
      </c>
      <c r="H240" s="635">
        <f si="8" t="shared"/>
        <v>0</v>
      </c>
    </row>
    <row ht="25.5" r="241" spans="1:8">
      <c r="A241" s="638" t="s">
        <v>1241</v>
      </c>
      <c r="B241" s="639">
        <v>42230</v>
      </c>
      <c r="C241" s="643" t="s">
        <v>1986</v>
      </c>
      <c r="D241" s="639" t="s">
        <v>49</v>
      </c>
      <c r="E241" s="636">
        <f>+'2.CT1A'!C219</f>
        <v>0</v>
      </c>
      <c r="F241" s="650" t="s">
        <v>2364</v>
      </c>
      <c r="G241" s="636">
        <f>'14.CTT9'!C37</f>
        <v>0</v>
      </c>
      <c r="H241" s="635">
        <f si="8" t="shared"/>
        <v>0</v>
      </c>
    </row>
    <row ht="25.5" r="242" spans="1:8">
      <c r="A242" s="638" t="s">
        <v>1241</v>
      </c>
      <c r="B242" s="639">
        <v>42231</v>
      </c>
      <c r="C242" s="643" t="s">
        <v>2115</v>
      </c>
      <c r="D242" s="639" t="s">
        <v>49</v>
      </c>
      <c r="E242" s="636">
        <f>+'2.CT1A'!C220</f>
        <v>0</v>
      </c>
      <c r="F242" s="650" t="s">
        <v>2365</v>
      </c>
      <c r="G242" s="636">
        <f>'14.CTT9'!C38</f>
        <v>0</v>
      </c>
      <c r="H242" s="635">
        <f si="8" t="shared"/>
        <v>0</v>
      </c>
    </row>
    <row ht="25.5" r="243" spans="1:8">
      <c r="A243" s="638" t="s">
        <v>1241</v>
      </c>
      <c r="B243" s="639">
        <v>5</v>
      </c>
      <c r="C243" s="638" t="s">
        <v>281</v>
      </c>
      <c r="D243" s="639" t="s">
        <v>49</v>
      </c>
      <c r="E243" s="636">
        <f>+'2.CT1A'!C221</f>
        <v>0</v>
      </c>
      <c r="F243" s="650" t="s">
        <v>2366</v>
      </c>
      <c r="G243" s="636">
        <f>'5.CT4A'!$G$16</f>
        <v>0</v>
      </c>
      <c r="H243" s="635">
        <f si="8" t="shared"/>
        <v>0</v>
      </c>
    </row>
    <row r="244" spans="1:8">
      <c r="A244" s="638" t="s">
        <v>1241</v>
      </c>
      <c r="B244" s="639">
        <v>51</v>
      </c>
      <c r="C244" s="638" t="s">
        <v>1985</v>
      </c>
      <c r="D244" s="639" t="s">
        <v>49</v>
      </c>
      <c r="E244" s="636">
        <f>+'2.CT1A'!C222</f>
        <v>0</v>
      </c>
      <c r="F244" s="650" t="s">
        <v>2233</v>
      </c>
      <c r="G244" s="636">
        <f>'5.CT4A'!G16</f>
        <v>0</v>
      </c>
      <c r="H244" s="635"/>
    </row>
    <row ht="25.5" r="245" spans="1:8">
      <c r="A245" s="638" t="s">
        <v>1241</v>
      </c>
      <c r="B245" s="639">
        <v>511</v>
      </c>
      <c r="C245" s="638" t="s">
        <v>1984</v>
      </c>
      <c r="D245" s="639" t="s">
        <v>49</v>
      </c>
      <c r="E245" s="636"/>
      <c r="F245" s="650" t="s">
        <v>2367</v>
      </c>
      <c r="G245" s="636"/>
      <c r="H245" s="635">
        <v>0</v>
      </c>
    </row>
    <row r="246" spans="1:8">
      <c r="A246" s="638" t="s">
        <v>1241</v>
      </c>
      <c r="B246" s="639">
        <v>51101</v>
      </c>
      <c r="C246" s="638" t="s">
        <v>1983</v>
      </c>
      <c r="D246" s="639" t="s">
        <v>49</v>
      </c>
      <c r="E246" s="636"/>
      <c r="F246" s="650" t="s">
        <v>2233</v>
      </c>
      <c r="G246" s="636"/>
      <c r="H246" s="635">
        <v>0</v>
      </c>
    </row>
    <row r="247" spans="1:8">
      <c r="A247" s="638" t="s">
        <v>1241</v>
      </c>
      <c r="B247" s="639">
        <v>51102</v>
      </c>
      <c r="C247" s="638" t="s">
        <v>1982</v>
      </c>
      <c r="D247" s="639" t="s">
        <v>49</v>
      </c>
      <c r="E247" s="636"/>
      <c r="F247" s="650" t="s">
        <v>2233</v>
      </c>
      <c r="G247" s="636"/>
      <c r="H247" s="635">
        <v>0</v>
      </c>
    </row>
    <row r="248" spans="1:8">
      <c r="A248" s="638" t="s">
        <v>1241</v>
      </c>
      <c r="B248" s="639">
        <v>51103</v>
      </c>
      <c r="C248" s="638" t="s">
        <v>1981</v>
      </c>
      <c r="D248" s="639" t="s">
        <v>49</v>
      </c>
      <c r="E248" s="636"/>
      <c r="F248" s="650" t="s">
        <v>2233</v>
      </c>
      <c r="G248" s="636"/>
      <c r="H248" s="635">
        <v>0</v>
      </c>
    </row>
    <row r="249" spans="1:8">
      <c r="A249" s="638" t="s">
        <v>1241</v>
      </c>
      <c r="B249" s="639">
        <v>51104</v>
      </c>
      <c r="C249" s="638" t="s">
        <v>1980</v>
      </c>
      <c r="D249" s="639" t="s">
        <v>49</v>
      </c>
      <c r="E249" s="636"/>
      <c r="F249" s="650" t="s">
        <v>2233</v>
      </c>
      <c r="G249" s="636"/>
      <c r="H249" s="635">
        <v>0</v>
      </c>
    </row>
    <row r="250" spans="1:8">
      <c r="A250" s="638" t="s">
        <v>1241</v>
      </c>
      <c r="B250" s="639">
        <v>51105</v>
      </c>
      <c r="C250" s="638" t="s">
        <v>1979</v>
      </c>
      <c r="D250" s="639" t="s">
        <v>49</v>
      </c>
      <c r="E250" s="636"/>
      <c r="F250" s="650" t="s">
        <v>2233</v>
      </c>
      <c r="G250" s="636"/>
      <c r="H250" s="635">
        <v>0</v>
      </c>
    </row>
    <row r="251" spans="1:8">
      <c r="A251" s="638" t="s">
        <v>1241</v>
      </c>
      <c r="B251" s="639">
        <v>51106</v>
      </c>
      <c r="C251" s="638" t="s">
        <v>1978</v>
      </c>
      <c r="D251" s="639" t="s">
        <v>49</v>
      </c>
      <c r="E251" s="636"/>
      <c r="F251" s="650" t="s">
        <v>2233</v>
      </c>
      <c r="G251" s="636"/>
      <c r="H251" s="635">
        <v>0</v>
      </c>
    </row>
    <row r="252" spans="1:8">
      <c r="A252" s="638" t="s">
        <v>1241</v>
      </c>
      <c r="B252" s="639">
        <v>512</v>
      </c>
      <c r="C252" s="638" t="s">
        <v>1539</v>
      </c>
      <c r="D252" s="639" t="s">
        <v>49</v>
      </c>
      <c r="E252" s="636">
        <f>+'2.CT1A'!C230</f>
        <v>0</v>
      </c>
      <c r="F252" s="650" t="s">
        <v>2368</v>
      </c>
      <c r="G252" s="636">
        <f>'5.CT4A'!$E$15</f>
        <v>0</v>
      </c>
      <c r="H252" s="635">
        <v>0</v>
      </c>
    </row>
    <row r="253" spans="1:8">
      <c r="A253" s="638" t="s">
        <v>1241</v>
      </c>
      <c r="B253" s="639">
        <v>51210</v>
      </c>
      <c r="C253" s="638" t="s">
        <v>1977</v>
      </c>
      <c r="D253" s="639" t="s">
        <v>49</v>
      </c>
      <c r="E253" s="636">
        <f>+'2.CT1A'!C231</f>
        <v>0</v>
      </c>
      <c r="F253" s="650" t="s">
        <v>2369</v>
      </c>
      <c r="G253" s="636">
        <f>'5.CT4A'!$E$10</f>
        <v>0</v>
      </c>
      <c r="H253" s="635">
        <v>0</v>
      </c>
    </row>
    <row r="254" spans="1:8">
      <c r="A254" s="638" t="s">
        <v>1241</v>
      </c>
      <c r="B254" s="639">
        <v>51220</v>
      </c>
      <c r="C254" s="638" t="s">
        <v>1976</v>
      </c>
      <c r="D254" s="639" t="s">
        <v>49</v>
      </c>
      <c r="E254" s="636">
        <f>+'2.CT1A'!C232</f>
        <v>0</v>
      </c>
      <c r="F254" s="650" t="s">
        <v>2370</v>
      </c>
      <c r="G254" s="636">
        <f>'5.CT4A'!$E$14</f>
        <v>0</v>
      </c>
      <c r="H254" s="635">
        <v>0</v>
      </c>
    </row>
    <row r="255" spans="1:8">
      <c r="A255" s="638" t="s">
        <v>1241</v>
      </c>
      <c r="B255" s="639">
        <v>51230</v>
      </c>
      <c r="C255" s="638" t="s">
        <v>1975</v>
      </c>
      <c r="D255" s="639" t="s">
        <v>49</v>
      </c>
      <c r="E255" s="636">
        <f>+'2.CT1A'!C233</f>
        <v>0</v>
      </c>
      <c r="F255" s="650" t="s">
        <v>2233</v>
      </c>
      <c r="G255" s="636"/>
      <c r="H255" s="635">
        <v>0</v>
      </c>
    </row>
    <row r="256" spans="1:8">
      <c r="A256" s="638" t="s">
        <v>1241</v>
      </c>
      <c r="B256" s="639">
        <v>51300</v>
      </c>
      <c r="C256" s="638" t="s">
        <v>1974</v>
      </c>
      <c r="D256" s="639" t="s">
        <v>49</v>
      </c>
      <c r="E256" s="636">
        <f>+'2.CT1A'!C234</f>
        <v>0</v>
      </c>
      <c r="F256" s="650" t="s">
        <v>2371</v>
      </c>
      <c r="G256" s="636">
        <f>'5.CT4A'!D18</f>
        <v>0</v>
      </c>
      <c r="H256" s="635">
        <f>E256-G256</f>
        <v>0</v>
      </c>
    </row>
    <row r="257" spans="1:8">
      <c r="A257" s="638" t="s">
        <v>1241</v>
      </c>
      <c r="B257" s="639">
        <v>51400</v>
      </c>
      <c r="C257" s="638" t="s">
        <v>1367</v>
      </c>
      <c r="D257" s="639" t="s">
        <v>49</v>
      </c>
      <c r="E257" s="636">
        <f>+'2.CT1A'!C235</f>
        <v>0</v>
      </c>
      <c r="F257" s="650" t="s">
        <v>2233</v>
      </c>
      <c r="G257" s="636"/>
      <c r="H257" s="635">
        <v>0</v>
      </c>
    </row>
    <row r="258" spans="1:8">
      <c r="A258" s="638" t="s">
        <v>1241</v>
      </c>
      <c r="B258" s="639">
        <v>51500</v>
      </c>
      <c r="C258" s="638" t="s">
        <v>1973</v>
      </c>
      <c r="D258" s="639" t="s">
        <v>49</v>
      </c>
      <c r="E258" s="636">
        <f>+'2.CT1A'!C236</f>
        <v>0</v>
      </c>
      <c r="F258" s="650" t="s">
        <v>2233</v>
      </c>
      <c r="G258" s="636"/>
      <c r="H258" s="635">
        <v>0</v>
      </c>
    </row>
    <row r="259" spans="1:8">
      <c r="A259" s="638" t="s">
        <v>1241</v>
      </c>
      <c r="B259" s="639">
        <v>51600</v>
      </c>
      <c r="C259" s="638" t="s">
        <v>1972</v>
      </c>
      <c r="D259" s="639" t="s">
        <v>49</v>
      </c>
      <c r="E259" s="636">
        <f>+'2.CT1A'!C237</f>
        <v>0</v>
      </c>
      <c r="F259" s="650" t="s">
        <v>2233</v>
      </c>
      <c r="G259" s="636"/>
      <c r="H259" s="635">
        <v>0</v>
      </c>
    </row>
    <row r="260" spans="1:8">
      <c r="A260" s="638" t="s">
        <v>1241</v>
      </c>
      <c r="B260" s="639">
        <v>6</v>
      </c>
      <c r="C260" s="638" t="s">
        <v>291</v>
      </c>
      <c r="D260" s="639" t="s">
        <v>49</v>
      </c>
      <c r="E260" s="636">
        <f>+'2.CT1A'!C238</f>
        <v>0</v>
      </c>
      <c r="F260" s="650" t="s">
        <v>2233</v>
      </c>
      <c r="G260" s="642">
        <f>G167+G243</f>
        <v>0</v>
      </c>
      <c r="H260" s="635">
        <f ref="H260:H323" si="9" t="shared">E260-G260</f>
        <v>0</v>
      </c>
    </row>
    <row r="261" spans="1:8">
      <c r="A261" s="638" t="s">
        <v>1242</v>
      </c>
      <c r="B261" s="639">
        <v>1</v>
      </c>
      <c r="C261" s="638" t="s">
        <v>293</v>
      </c>
      <c r="D261" s="639" t="s">
        <v>49</v>
      </c>
      <c r="E261" s="636"/>
      <c r="F261" s="650" t="s">
        <v>2233</v>
      </c>
      <c r="G261" s="636"/>
      <c r="H261" s="635">
        <f si="9" t="shared"/>
        <v>0</v>
      </c>
    </row>
    <row r="262" spans="1:8">
      <c r="A262" s="638" t="s">
        <v>1242</v>
      </c>
      <c r="B262" s="639">
        <v>11</v>
      </c>
      <c r="C262" s="638" t="s">
        <v>800</v>
      </c>
      <c r="D262" s="639" t="s">
        <v>49</v>
      </c>
      <c r="E262" s="636"/>
      <c r="F262" s="650" t="s">
        <v>2233</v>
      </c>
      <c r="G262" s="636"/>
      <c r="H262" s="635">
        <f si="9" t="shared"/>
        <v>0</v>
      </c>
    </row>
    <row r="263" spans="1:8">
      <c r="A263" s="638" t="s">
        <v>1242</v>
      </c>
      <c r="B263" s="639">
        <v>110</v>
      </c>
      <c r="C263" s="638" t="s">
        <v>1971</v>
      </c>
      <c r="D263" s="639" t="s">
        <v>49</v>
      </c>
      <c r="E263" s="636"/>
      <c r="F263" s="650" t="s">
        <v>2233</v>
      </c>
      <c r="G263" s="636"/>
      <c r="H263" s="635">
        <f si="9" t="shared"/>
        <v>0</v>
      </c>
    </row>
    <row r="264" spans="1:8">
      <c r="A264" s="638" t="s">
        <v>1242</v>
      </c>
      <c r="B264" s="639">
        <v>1100</v>
      </c>
      <c r="C264" s="638" t="s">
        <v>1845</v>
      </c>
      <c r="D264" s="639" t="s">
        <v>49</v>
      </c>
      <c r="E264" s="636"/>
      <c r="F264" s="650" t="s">
        <v>2233</v>
      </c>
      <c r="G264" s="636"/>
      <c r="H264" s="635">
        <f si="9" t="shared"/>
        <v>0</v>
      </c>
    </row>
    <row r="265" spans="1:8">
      <c r="A265" s="638" t="s">
        <v>1242</v>
      </c>
      <c r="B265" s="639">
        <v>110001</v>
      </c>
      <c r="C265" s="638" t="s">
        <v>1844</v>
      </c>
      <c r="D265" s="639" t="s">
        <v>49</v>
      </c>
      <c r="E265" s="636"/>
      <c r="F265" s="650" t="s">
        <v>2233</v>
      </c>
      <c r="G265" s="636"/>
      <c r="H265" s="635">
        <f si="9" t="shared"/>
        <v>0</v>
      </c>
    </row>
    <row r="266" spans="1:8">
      <c r="A266" s="638" t="s">
        <v>1242</v>
      </c>
      <c r="B266" s="639">
        <v>110002</v>
      </c>
      <c r="C266" s="638" t="s">
        <v>1843</v>
      </c>
      <c r="D266" s="639" t="s">
        <v>49</v>
      </c>
      <c r="E266" s="636"/>
      <c r="F266" s="650" t="s">
        <v>2233</v>
      </c>
      <c r="G266" s="636"/>
      <c r="H266" s="635">
        <f si="9" t="shared"/>
        <v>0</v>
      </c>
    </row>
    <row r="267" spans="1:8">
      <c r="A267" s="638" t="s">
        <v>1242</v>
      </c>
      <c r="B267" s="639">
        <v>110003</v>
      </c>
      <c r="C267" s="638" t="s">
        <v>1842</v>
      </c>
      <c r="D267" s="639" t="s">
        <v>49</v>
      </c>
      <c r="E267" s="636"/>
      <c r="F267" s="650" t="s">
        <v>2233</v>
      </c>
      <c r="G267" s="636"/>
      <c r="H267" s="635">
        <f si="9" t="shared"/>
        <v>0</v>
      </c>
    </row>
    <row r="268" spans="1:8">
      <c r="A268" s="638" t="s">
        <v>1242</v>
      </c>
      <c r="B268" s="639">
        <v>110004</v>
      </c>
      <c r="C268" s="638" t="s">
        <v>1841</v>
      </c>
      <c r="D268" s="639" t="s">
        <v>49</v>
      </c>
      <c r="E268" s="636"/>
      <c r="F268" s="650" t="s">
        <v>2233</v>
      </c>
      <c r="G268" s="636"/>
      <c r="H268" s="635">
        <f si="9" t="shared"/>
        <v>0</v>
      </c>
    </row>
    <row ht="89.25" r="269" spans="1:8">
      <c r="A269" s="638" t="s">
        <v>1242</v>
      </c>
      <c r="B269" s="639">
        <v>110005</v>
      </c>
      <c r="C269" s="641" t="s">
        <v>2175</v>
      </c>
      <c r="D269" s="639" t="s">
        <v>49</v>
      </c>
      <c r="E269" s="636"/>
      <c r="F269" s="650" t="s">
        <v>2233</v>
      </c>
      <c r="G269" s="636"/>
      <c r="H269" s="635">
        <f si="9" t="shared"/>
        <v>0</v>
      </c>
    </row>
    <row r="270" spans="1:8">
      <c r="A270" s="638" t="s">
        <v>1242</v>
      </c>
      <c r="B270" s="639">
        <v>110006</v>
      </c>
      <c r="C270" s="638" t="s">
        <v>1970</v>
      </c>
      <c r="D270" s="639" t="s">
        <v>49</v>
      </c>
      <c r="E270" s="636"/>
      <c r="F270" s="650" t="s">
        <v>2233</v>
      </c>
      <c r="G270" s="636"/>
      <c r="H270" s="635">
        <f si="9" t="shared"/>
        <v>0</v>
      </c>
    </row>
    <row r="271" spans="1:8">
      <c r="A271" s="638" t="s">
        <v>1242</v>
      </c>
      <c r="B271" s="639">
        <v>110007</v>
      </c>
      <c r="C271" s="638" t="s">
        <v>1969</v>
      </c>
      <c r="D271" s="639" t="s">
        <v>49</v>
      </c>
      <c r="E271" s="636"/>
      <c r="F271" s="650" t="s">
        <v>2233</v>
      </c>
      <c r="G271" s="636"/>
      <c r="H271" s="635">
        <f si="9" t="shared"/>
        <v>0</v>
      </c>
    </row>
    <row r="272" spans="1:8">
      <c r="A272" s="638" t="s">
        <v>1242</v>
      </c>
      <c r="B272" s="639">
        <v>110008</v>
      </c>
      <c r="C272" s="638" t="s">
        <v>1968</v>
      </c>
      <c r="D272" s="639" t="s">
        <v>49</v>
      </c>
      <c r="E272" s="636"/>
      <c r="F272" s="650" t="s">
        <v>2233</v>
      </c>
      <c r="G272" s="636"/>
      <c r="H272" s="635">
        <f si="9" t="shared"/>
        <v>0</v>
      </c>
    </row>
    <row r="273" spans="1:8">
      <c r="A273" s="638" t="s">
        <v>1242</v>
      </c>
      <c r="B273" s="639">
        <v>1101</v>
      </c>
      <c r="C273" s="638" t="s">
        <v>1836</v>
      </c>
      <c r="D273" s="639" t="s">
        <v>49</v>
      </c>
      <c r="E273" s="636"/>
      <c r="F273" s="650" t="s">
        <v>2233</v>
      </c>
      <c r="G273" s="636"/>
      <c r="H273" s="635">
        <f si="9" t="shared"/>
        <v>0</v>
      </c>
    </row>
    <row r="274" spans="1:8">
      <c r="A274" s="638" t="s">
        <v>1242</v>
      </c>
      <c r="B274" s="639">
        <v>110101</v>
      </c>
      <c r="C274" s="638" t="s">
        <v>1967</v>
      </c>
      <c r="D274" s="639" t="s">
        <v>49</v>
      </c>
      <c r="E274" s="636"/>
      <c r="F274" s="650" t="s">
        <v>2233</v>
      </c>
      <c r="G274" s="636"/>
      <c r="H274" s="635">
        <f si="9" t="shared"/>
        <v>0</v>
      </c>
    </row>
    <row r="275" spans="1:8">
      <c r="A275" s="638" t="s">
        <v>1242</v>
      </c>
      <c r="B275" s="639">
        <v>1102</v>
      </c>
      <c r="C275" s="638" t="s">
        <v>1835</v>
      </c>
      <c r="D275" s="639" t="s">
        <v>49</v>
      </c>
      <c r="E275" s="636"/>
      <c r="F275" s="650" t="s">
        <v>2233</v>
      </c>
      <c r="G275" s="636"/>
      <c r="H275" s="635">
        <f si="9" t="shared"/>
        <v>0</v>
      </c>
    </row>
    <row r="276" spans="1:8">
      <c r="A276" s="638" t="s">
        <v>1242</v>
      </c>
      <c r="B276" s="639">
        <v>110201</v>
      </c>
      <c r="C276" s="638" t="s">
        <v>1834</v>
      </c>
      <c r="D276" s="639" t="s">
        <v>49</v>
      </c>
      <c r="E276" s="636"/>
      <c r="F276" s="650" t="s">
        <v>2233</v>
      </c>
      <c r="G276" s="636"/>
      <c r="H276" s="635">
        <f si="9" t="shared"/>
        <v>0</v>
      </c>
    </row>
    <row r="277" spans="1:8">
      <c r="A277" s="638" t="s">
        <v>1242</v>
      </c>
      <c r="B277" s="639">
        <v>1103</v>
      </c>
      <c r="C277" s="638" t="s">
        <v>1833</v>
      </c>
      <c r="D277" s="639" t="s">
        <v>49</v>
      </c>
      <c r="E277" s="636"/>
      <c r="F277" s="650" t="s">
        <v>2233</v>
      </c>
      <c r="G277" s="636"/>
      <c r="H277" s="635">
        <f si="9" t="shared"/>
        <v>0</v>
      </c>
    </row>
    <row r="278" spans="1:8">
      <c r="A278" s="638" t="s">
        <v>1242</v>
      </c>
      <c r="B278" s="639">
        <v>110301</v>
      </c>
      <c r="C278" s="638" t="s">
        <v>1966</v>
      </c>
      <c r="D278" s="639" t="s">
        <v>49</v>
      </c>
      <c r="E278" s="636"/>
      <c r="F278" s="650" t="s">
        <v>2233</v>
      </c>
      <c r="G278" s="636"/>
      <c r="H278" s="635">
        <f si="9" t="shared"/>
        <v>0</v>
      </c>
    </row>
    <row r="279" spans="1:8">
      <c r="A279" s="638" t="s">
        <v>1242</v>
      </c>
      <c r="B279" s="639">
        <v>1104</v>
      </c>
      <c r="C279" s="638" t="s">
        <v>1832</v>
      </c>
      <c r="D279" s="639" t="s">
        <v>49</v>
      </c>
      <c r="E279" s="636"/>
      <c r="F279" s="650" t="s">
        <v>2233</v>
      </c>
      <c r="G279" s="636"/>
      <c r="H279" s="635">
        <f si="9" t="shared"/>
        <v>0</v>
      </c>
    </row>
    <row r="280" spans="1:8">
      <c r="A280" s="638" t="s">
        <v>1242</v>
      </c>
      <c r="B280" s="639">
        <v>110401</v>
      </c>
      <c r="C280" s="638" t="s">
        <v>1832</v>
      </c>
      <c r="D280" s="639" t="s">
        <v>49</v>
      </c>
      <c r="E280" s="636"/>
      <c r="F280" s="650" t="s">
        <v>2233</v>
      </c>
      <c r="G280" s="636"/>
      <c r="H280" s="635">
        <f si="9" t="shared"/>
        <v>0</v>
      </c>
    </row>
    <row r="281" spans="1:8">
      <c r="A281" s="638" t="s">
        <v>1242</v>
      </c>
      <c r="B281" s="639">
        <v>112</v>
      </c>
      <c r="C281" s="638" t="s">
        <v>1831</v>
      </c>
      <c r="D281" s="639" t="s">
        <v>49</v>
      </c>
      <c r="E281" s="636"/>
      <c r="F281" s="650" t="s">
        <v>2233</v>
      </c>
      <c r="G281" s="636"/>
      <c r="H281" s="635">
        <f si="9" t="shared"/>
        <v>0</v>
      </c>
    </row>
    <row r="282" spans="1:8">
      <c r="A282" s="638" t="s">
        <v>1242</v>
      </c>
      <c r="B282" s="639">
        <v>112001</v>
      </c>
      <c r="C282" s="638" t="s">
        <v>1965</v>
      </c>
      <c r="D282" s="639" t="s">
        <v>49</v>
      </c>
      <c r="E282" s="636"/>
      <c r="F282" s="650" t="s">
        <v>2233</v>
      </c>
      <c r="G282" s="636"/>
      <c r="H282" s="635">
        <f si="9" t="shared"/>
        <v>0</v>
      </c>
    </row>
    <row r="283" spans="1:8">
      <c r="A283" s="638" t="s">
        <v>1242</v>
      </c>
      <c r="B283" s="639">
        <v>112002</v>
      </c>
      <c r="C283" s="638" t="s">
        <v>1964</v>
      </c>
      <c r="D283" s="639" t="s">
        <v>49</v>
      </c>
      <c r="E283" s="636"/>
      <c r="F283" s="650" t="s">
        <v>2233</v>
      </c>
      <c r="G283" s="636"/>
      <c r="H283" s="635">
        <f si="9" t="shared"/>
        <v>0</v>
      </c>
    </row>
    <row r="284" spans="1:8">
      <c r="A284" s="638" t="s">
        <v>1242</v>
      </c>
      <c r="B284" s="639">
        <v>112003</v>
      </c>
      <c r="C284" s="638" t="s">
        <v>1963</v>
      </c>
      <c r="D284" s="639" t="s">
        <v>49</v>
      </c>
      <c r="E284" s="636"/>
      <c r="F284" s="650" t="s">
        <v>2233</v>
      </c>
      <c r="G284" s="636"/>
      <c r="H284" s="635">
        <f si="9" t="shared"/>
        <v>0</v>
      </c>
    </row>
    <row r="285" spans="1:8">
      <c r="A285" s="638" t="s">
        <v>1242</v>
      </c>
      <c r="B285" s="639">
        <v>112004</v>
      </c>
      <c r="C285" s="638" t="s">
        <v>1962</v>
      </c>
      <c r="D285" s="639" t="s">
        <v>49</v>
      </c>
      <c r="E285" s="636"/>
      <c r="F285" s="650" t="s">
        <v>2233</v>
      </c>
      <c r="G285" s="636"/>
      <c r="H285" s="635">
        <f si="9" t="shared"/>
        <v>0</v>
      </c>
    </row>
    <row r="286" spans="1:8">
      <c r="A286" s="638" t="s">
        <v>1242</v>
      </c>
      <c r="B286" s="639">
        <v>112005</v>
      </c>
      <c r="C286" s="638" t="s">
        <v>1961</v>
      </c>
      <c r="D286" s="639" t="s">
        <v>49</v>
      </c>
      <c r="E286" s="636"/>
      <c r="F286" s="650" t="s">
        <v>2233</v>
      </c>
      <c r="G286" s="636"/>
      <c r="H286" s="635">
        <f si="9" t="shared"/>
        <v>0</v>
      </c>
    </row>
    <row r="287" spans="1:8">
      <c r="A287" s="638" t="s">
        <v>1242</v>
      </c>
      <c r="B287" s="639">
        <v>113</v>
      </c>
      <c r="C287" s="638" t="s">
        <v>1825</v>
      </c>
      <c r="D287" s="639" t="s">
        <v>49</v>
      </c>
      <c r="E287" s="636"/>
      <c r="F287" s="650" t="s">
        <v>2233</v>
      </c>
      <c r="G287" s="636"/>
      <c r="H287" s="635">
        <f si="9" t="shared"/>
        <v>0</v>
      </c>
    </row>
    <row r="288" spans="1:8">
      <c r="A288" s="638" t="s">
        <v>1242</v>
      </c>
      <c r="B288" s="639">
        <v>113001</v>
      </c>
      <c r="C288" s="638" t="s">
        <v>1960</v>
      </c>
      <c r="D288" s="639" t="s">
        <v>49</v>
      </c>
      <c r="E288" s="636"/>
      <c r="F288" s="650" t="s">
        <v>2233</v>
      </c>
      <c r="G288" s="636"/>
      <c r="H288" s="635">
        <f si="9" t="shared"/>
        <v>0</v>
      </c>
    </row>
    <row r="289" spans="1:8">
      <c r="A289" s="638" t="s">
        <v>1242</v>
      </c>
      <c r="B289" s="639">
        <v>113002</v>
      </c>
      <c r="C289" s="638" t="s">
        <v>1959</v>
      </c>
      <c r="D289" s="639" t="s">
        <v>49</v>
      </c>
      <c r="E289" s="636"/>
      <c r="F289" s="650" t="s">
        <v>2233</v>
      </c>
      <c r="G289" s="636"/>
      <c r="H289" s="635">
        <f si="9" t="shared"/>
        <v>0</v>
      </c>
    </row>
    <row r="290" spans="1:8">
      <c r="A290" s="638" t="s">
        <v>1242</v>
      </c>
      <c r="B290" s="639">
        <v>113003</v>
      </c>
      <c r="C290" s="638" t="s">
        <v>1958</v>
      </c>
      <c r="D290" s="639" t="s">
        <v>49</v>
      </c>
      <c r="E290" s="636"/>
      <c r="F290" s="650" t="s">
        <v>2233</v>
      </c>
      <c r="G290" s="636"/>
      <c r="H290" s="635">
        <f si="9" t="shared"/>
        <v>0</v>
      </c>
    </row>
    <row r="291" spans="1:8">
      <c r="A291" s="638" t="s">
        <v>1242</v>
      </c>
      <c r="B291" s="639">
        <v>113004</v>
      </c>
      <c r="C291" s="638" t="s">
        <v>1957</v>
      </c>
      <c r="D291" s="639" t="s">
        <v>49</v>
      </c>
      <c r="E291" s="636"/>
      <c r="F291" s="650" t="s">
        <v>2233</v>
      </c>
      <c r="G291" s="636"/>
      <c r="H291" s="635">
        <f si="9" t="shared"/>
        <v>0</v>
      </c>
    </row>
    <row r="292" spans="1:8">
      <c r="A292" s="638" t="s">
        <v>1242</v>
      </c>
      <c r="B292" s="639">
        <v>114</v>
      </c>
      <c r="C292" s="638" t="s">
        <v>1820</v>
      </c>
      <c r="D292" s="639" t="s">
        <v>49</v>
      </c>
      <c r="E292" s="636"/>
      <c r="F292" s="650" t="s">
        <v>2233</v>
      </c>
      <c r="G292" s="636"/>
      <c r="H292" s="635">
        <f si="9" t="shared"/>
        <v>0</v>
      </c>
    </row>
    <row r="293" spans="1:8">
      <c r="A293" s="638" t="s">
        <v>1242</v>
      </c>
      <c r="B293" s="639">
        <v>114001</v>
      </c>
      <c r="C293" s="638" t="s">
        <v>1956</v>
      </c>
      <c r="D293" s="639" t="s">
        <v>49</v>
      </c>
      <c r="E293" s="636"/>
      <c r="F293" s="650" t="s">
        <v>2233</v>
      </c>
      <c r="G293" s="636"/>
      <c r="H293" s="635">
        <f si="9" t="shared"/>
        <v>0</v>
      </c>
    </row>
    <row r="294" spans="1:8">
      <c r="A294" s="638" t="s">
        <v>1242</v>
      </c>
      <c r="B294" s="639">
        <v>114002</v>
      </c>
      <c r="C294" s="638" t="s">
        <v>1955</v>
      </c>
      <c r="D294" s="639" t="s">
        <v>49</v>
      </c>
      <c r="E294" s="636"/>
      <c r="F294" s="650" t="s">
        <v>2233</v>
      </c>
      <c r="G294" s="636"/>
      <c r="H294" s="635">
        <f si="9" t="shared"/>
        <v>0</v>
      </c>
    </row>
    <row r="295" spans="1:8">
      <c r="A295" s="638" t="s">
        <v>1242</v>
      </c>
      <c r="B295" s="639">
        <v>114003</v>
      </c>
      <c r="C295" s="638" t="s">
        <v>1954</v>
      </c>
      <c r="D295" s="639" t="s">
        <v>49</v>
      </c>
      <c r="E295" s="636"/>
      <c r="F295" s="650" t="s">
        <v>2233</v>
      </c>
      <c r="G295" s="636"/>
      <c r="H295" s="635">
        <f si="9" t="shared"/>
        <v>0</v>
      </c>
    </row>
    <row r="296" spans="1:8">
      <c r="A296" s="638" t="s">
        <v>1242</v>
      </c>
      <c r="B296" s="639">
        <v>115</v>
      </c>
      <c r="C296" s="638" t="s">
        <v>1816</v>
      </c>
      <c r="D296" s="639" t="s">
        <v>49</v>
      </c>
      <c r="E296" s="636"/>
      <c r="F296" s="650" t="s">
        <v>2233</v>
      </c>
      <c r="G296" s="636"/>
      <c r="H296" s="635">
        <f si="9" t="shared"/>
        <v>0</v>
      </c>
    </row>
    <row r="297" spans="1:8">
      <c r="A297" s="638" t="s">
        <v>1242</v>
      </c>
      <c r="B297" s="639">
        <v>115001</v>
      </c>
      <c r="C297" s="638" t="s">
        <v>1953</v>
      </c>
      <c r="D297" s="639" t="s">
        <v>49</v>
      </c>
      <c r="E297" s="636"/>
      <c r="F297" s="650" t="s">
        <v>2233</v>
      </c>
      <c r="G297" s="636"/>
      <c r="H297" s="635">
        <f si="9" t="shared"/>
        <v>0</v>
      </c>
    </row>
    <row r="298" spans="1:8">
      <c r="A298" s="638" t="s">
        <v>1242</v>
      </c>
      <c r="B298" s="639">
        <v>115002</v>
      </c>
      <c r="C298" s="638" t="s">
        <v>1952</v>
      </c>
      <c r="D298" s="639" t="s">
        <v>49</v>
      </c>
      <c r="E298" s="636"/>
      <c r="F298" s="650" t="s">
        <v>2233</v>
      </c>
      <c r="G298" s="636"/>
      <c r="H298" s="635">
        <f si="9" t="shared"/>
        <v>0</v>
      </c>
    </row>
    <row r="299" spans="1:8">
      <c r="A299" s="638" t="s">
        <v>1242</v>
      </c>
      <c r="B299" s="639">
        <v>115003</v>
      </c>
      <c r="C299" s="638" t="s">
        <v>1951</v>
      </c>
      <c r="D299" s="639" t="s">
        <v>49</v>
      </c>
      <c r="E299" s="636"/>
      <c r="F299" s="650" t="s">
        <v>2233</v>
      </c>
      <c r="G299" s="636"/>
      <c r="H299" s="635">
        <f si="9" t="shared"/>
        <v>0</v>
      </c>
    </row>
    <row r="300" spans="1:8">
      <c r="A300" s="638" t="s">
        <v>1242</v>
      </c>
      <c r="B300" s="639">
        <v>115004</v>
      </c>
      <c r="C300" s="638" t="s">
        <v>1950</v>
      </c>
      <c r="D300" s="639" t="s">
        <v>49</v>
      </c>
      <c r="E300" s="636"/>
      <c r="F300" s="650" t="s">
        <v>2233</v>
      </c>
      <c r="G300" s="636"/>
      <c r="H300" s="635">
        <f si="9" t="shared"/>
        <v>0</v>
      </c>
    </row>
    <row r="301" spans="1:8">
      <c r="A301" s="638" t="s">
        <v>1242</v>
      </c>
      <c r="B301" s="639">
        <v>115005</v>
      </c>
      <c r="C301" s="638" t="s">
        <v>1949</v>
      </c>
      <c r="D301" s="639" t="s">
        <v>49</v>
      </c>
      <c r="E301" s="636"/>
      <c r="F301" s="650" t="s">
        <v>2233</v>
      </c>
      <c r="G301" s="636"/>
      <c r="H301" s="635">
        <f si="9" t="shared"/>
        <v>0</v>
      </c>
    </row>
    <row r="302" spans="1:8">
      <c r="A302" s="638" t="s">
        <v>1242</v>
      </c>
      <c r="B302" s="639">
        <v>115006</v>
      </c>
      <c r="C302" s="638" t="s">
        <v>1948</v>
      </c>
      <c r="D302" s="639" t="s">
        <v>49</v>
      </c>
      <c r="E302" s="636"/>
      <c r="F302" s="650" t="s">
        <v>2233</v>
      </c>
      <c r="G302" s="636"/>
      <c r="H302" s="635">
        <f si="9" t="shared"/>
        <v>0</v>
      </c>
    </row>
    <row r="303" spans="1:8">
      <c r="A303" s="638" t="s">
        <v>1242</v>
      </c>
      <c r="B303" s="639">
        <v>115007</v>
      </c>
      <c r="C303" s="638" t="s">
        <v>1947</v>
      </c>
      <c r="D303" s="639" t="s">
        <v>49</v>
      </c>
      <c r="E303" s="636"/>
      <c r="F303" s="650" t="s">
        <v>2233</v>
      </c>
      <c r="G303" s="636"/>
      <c r="H303" s="635">
        <f si="9" t="shared"/>
        <v>0</v>
      </c>
    </row>
    <row r="304" spans="1:8">
      <c r="A304" s="638" t="s">
        <v>1242</v>
      </c>
      <c r="B304" s="639">
        <v>115008</v>
      </c>
      <c r="C304" s="638" t="s">
        <v>1946</v>
      </c>
      <c r="D304" s="639" t="s">
        <v>49</v>
      </c>
      <c r="E304" s="636"/>
      <c r="F304" s="650" t="s">
        <v>2233</v>
      </c>
      <c r="G304" s="636"/>
      <c r="H304" s="635">
        <f si="9" t="shared"/>
        <v>0</v>
      </c>
    </row>
    <row r="305" spans="1:8">
      <c r="A305" s="638" t="s">
        <v>1242</v>
      </c>
      <c r="B305" s="639">
        <v>116</v>
      </c>
      <c r="C305" s="638" t="s">
        <v>1807</v>
      </c>
      <c r="D305" s="639" t="s">
        <v>49</v>
      </c>
      <c r="E305" s="636"/>
      <c r="F305" s="650" t="s">
        <v>2233</v>
      </c>
      <c r="G305" s="636"/>
      <c r="H305" s="635">
        <f si="9" t="shared"/>
        <v>0</v>
      </c>
    </row>
    <row r="306" spans="1:8">
      <c r="A306" s="638" t="s">
        <v>1242</v>
      </c>
      <c r="B306" s="639">
        <v>116001</v>
      </c>
      <c r="C306" s="638" t="s">
        <v>1945</v>
      </c>
      <c r="D306" s="639" t="s">
        <v>49</v>
      </c>
      <c r="E306" s="636"/>
      <c r="F306" s="650" t="s">
        <v>2233</v>
      </c>
      <c r="G306" s="636"/>
      <c r="H306" s="635">
        <f si="9" t="shared"/>
        <v>0</v>
      </c>
    </row>
    <row r="307" spans="1:8">
      <c r="A307" s="638" t="s">
        <v>1242</v>
      </c>
      <c r="B307" s="639">
        <v>117</v>
      </c>
      <c r="C307" s="638" t="s">
        <v>1805</v>
      </c>
      <c r="D307" s="639" t="s">
        <v>49</v>
      </c>
      <c r="E307" s="636"/>
      <c r="F307" s="650" t="s">
        <v>2233</v>
      </c>
      <c r="G307" s="636"/>
      <c r="H307" s="635">
        <f si="9" t="shared"/>
        <v>0</v>
      </c>
    </row>
    <row r="308" spans="1:8">
      <c r="A308" s="638" t="s">
        <v>1242</v>
      </c>
      <c r="B308" s="639">
        <v>117001</v>
      </c>
      <c r="C308" s="638" t="s">
        <v>1944</v>
      </c>
      <c r="D308" s="639" t="s">
        <v>49</v>
      </c>
      <c r="E308" s="636"/>
      <c r="F308" s="650" t="s">
        <v>2233</v>
      </c>
      <c r="G308" s="636"/>
      <c r="H308" s="635">
        <f si="9" t="shared"/>
        <v>0</v>
      </c>
    </row>
    <row r="309" spans="1:8">
      <c r="A309" s="638" t="s">
        <v>1242</v>
      </c>
      <c r="B309" s="639">
        <v>117002</v>
      </c>
      <c r="C309" s="638" t="s">
        <v>1943</v>
      </c>
      <c r="D309" s="639" t="s">
        <v>49</v>
      </c>
      <c r="E309" s="636"/>
      <c r="F309" s="650" t="s">
        <v>2233</v>
      </c>
      <c r="G309" s="636"/>
      <c r="H309" s="635">
        <f si="9" t="shared"/>
        <v>0</v>
      </c>
    </row>
    <row r="310" spans="1:8">
      <c r="A310" s="638" t="s">
        <v>1242</v>
      </c>
      <c r="B310" s="639">
        <v>118</v>
      </c>
      <c r="C310" s="638" t="s">
        <v>1802</v>
      </c>
      <c r="D310" s="639" t="s">
        <v>49</v>
      </c>
      <c r="E310" s="636"/>
      <c r="F310" s="650" t="s">
        <v>2233</v>
      </c>
      <c r="G310" s="636"/>
      <c r="H310" s="635">
        <f si="9" t="shared"/>
        <v>0</v>
      </c>
    </row>
    <row r="311" spans="1:8">
      <c r="A311" s="638" t="s">
        <v>1242</v>
      </c>
      <c r="B311" s="639">
        <v>1180</v>
      </c>
      <c r="C311" s="638" t="s">
        <v>1942</v>
      </c>
      <c r="D311" s="639" t="s">
        <v>49</v>
      </c>
      <c r="E311" s="636"/>
      <c r="F311" s="650" t="s">
        <v>2233</v>
      </c>
      <c r="G311" s="636"/>
      <c r="H311" s="635">
        <f si="9" t="shared"/>
        <v>0</v>
      </c>
    </row>
    <row r="312" spans="1:8">
      <c r="A312" s="638" t="s">
        <v>1242</v>
      </c>
      <c r="B312" s="639">
        <v>118001</v>
      </c>
      <c r="C312" s="638" t="s">
        <v>1941</v>
      </c>
      <c r="D312" s="639" t="s">
        <v>49</v>
      </c>
      <c r="E312" s="636"/>
      <c r="F312" s="650" t="s">
        <v>2233</v>
      </c>
      <c r="G312" s="636"/>
      <c r="H312" s="635">
        <f si="9" t="shared"/>
        <v>0</v>
      </c>
    </row>
    <row r="313" spans="1:8">
      <c r="A313" s="638" t="s">
        <v>1242</v>
      </c>
      <c r="B313" s="639">
        <v>118002</v>
      </c>
      <c r="C313" s="638" t="s">
        <v>1940</v>
      </c>
      <c r="D313" s="639" t="s">
        <v>49</v>
      </c>
      <c r="E313" s="636"/>
      <c r="F313" s="650" t="s">
        <v>2233</v>
      </c>
      <c r="G313" s="636"/>
      <c r="H313" s="635">
        <f si="9" t="shared"/>
        <v>0</v>
      </c>
    </row>
    <row r="314" spans="1:8">
      <c r="A314" s="638" t="s">
        <v>1242</v>
      </c>
      <c r="B314" s="639">
        <v>118003</v>
      </c>
      <c r="C314" s="638" t="s">
        <v>1939</v>
      </c>
      <c r="D314" s="639" t="s">
        <v>49</v>
      </c>
      <c r="E314" s="636"/>
      <c r="F314" s="650" t="s">
        <v>2233</v>
      </c>
      <c r="G314" s="636"/>
      <c r="H314" s="635">
        <f si="9" t="shared"/>
        <v>0</v>
      </c>
    </row>
    <row r="315" spans="1:8">
      <c r="A315" s="638" t="s">
        <v>1242</v>
      </c>
      <c r="B315" s="639">
        <v>118004</v>
      </c>
      <c r="C315" s="638" t="s">
        <v>1938</v>
      </c>
      <c r="D315" s="639" t="s">
        <v>49</v>
      </c>
      <c r="E315" s="636"/>
      <c r="F315" s="650" t="s">
        <v>2233</v>
      </c>
      <c r="G315" s="636"/>
      <c r="H315" s="635">
        <f si="9" t="shared"/>
        <v>0</v>
      </c>
    </row>
    <row r="316" spans="1:8">
      <c r="A316" s="638" t="s">
        <v>1242</v>
      </c>
      <c r="B316" s="639">
        <v>118005</v>
      </c>
      <c r="C316" s="638" t="s">
        <v>1937</v>
      </c>
      <c r="D316" s="639" t="s">
        <v>49</v>
      </c>
      <c r="E316" s="636"/>
      <c r="F316" s="650" t="s">
        <v>2233</v>
      </c>
      <c r="G316" s="636"/>
      <c r="H316" s="635">
        <f si="9" t="shared"/>
        <v>0</v>
      </c>
    </row>
    <row r="317" spans="1:8">
      <c r="A317" s="638" t="s">
        <v>1242</v>
      </c>
      <c r="B317" s="639">
        <v>118006</v>
      </c>
      <c r="C317" s="638" t="s">
        <v>1936</v>
      </c>
      <c r="D317" s="639" t="s">
        <v>49</v>
      </c>
      <c r="E317" s="636"/>
      <c r="F317" s="650" t="s">
        <v>2233</v>
      </c>
      <c r="G317" s="636"/>
      <c r="H317" s="635">
        <f si="9" t="shared"/>
        <v>0</v>
      </c>
    </row>
    <row r="318" spans="1:8">
      <c r="A318" s="638" t="s">
        <v>1242</v>
      </c>
      <c r="B318" s="639">
        <v>118007</v>
      </c>
      <c r="C318" s="638" t="s">
        <v>1935</v>
      </c>
      <c r="D318" s="639" t="s">
        <v>49</v>
      </c>
      <c r="E318" s="636"/>
      <c r="F318" s="650" t="s">
        <v>2233</v>
      </c>
      <c r="G318" s="636"/>
      <c r="H318" s="635">
        <f si="9" t="shared"/>
        <v>0</v>
      </c>
    </row>
    <row r="319" spans="1:8">
      <c r="A319" s="638" t="s">
        <v>1242</v>
      </c>
      <c r="B319" s="639">
        <v>118008</v>
      </c>
      <c r="C319" s="638" t="s">
        <v>1934</v>
      </c>
      <c r="D319" s="639" t="s">
        <v>49</v>
      </c>
      <c r="E319" s="636"/>
      <c r="F319" s="650" t="s">
        <v>2233</v>
      </c>
      <c r="G319" s="636"/>
      <c r="H319" s="635">
        <f si="9" t="shared"/>
        <v>0</v>
      </c>
    </row>
    <row r="320" spans="1:8">
      <c r="A320" s="638" t="s">
        <v>1242</v>
      </c>
      <c r="B320" s="639">
        <v>118009</v>
      </c>
      <c r="C320" s="638" t="s">
        <v>1792</v>
      </c>
      <c r="D320" s="639" t="s">
        <v>49</v>
      </c>
      <c r="E320" s="636"/>
      <c r="F320" s="650" t="s">
        <v>2233</v>
      </c>
      <c r="G320" s="636"/>
      <c r="H320" s="635">
        <f si="9" t="shared"/>
        <v>0</v>
      </c>
    </row>
    <row r="321" spans="1:8">
      <c r="A321" s="638" t="s">
        <v>1242</v>
      </c>
      <c r="B321" s="639">
        <v>118010</v>
      </c>
      <c r="C321" s="638" t="s">
        <v>1933</v>
      </c>
      <c r="D321" s="639" t="s">
        <v>49</v>
      </c>
      <c r="E321" s="636"/>
      <c r="F321" s="650" t="s">
        <v>2233</v>
      </c>
      <c r="G321" s="636"/>
      <c r="H321" s="635">
        <f si="9" t="shared"/>
        <v>0</v>
      </c>
    </row>
    <row r="322" spans="1:8">
      <c r="A322" s="638" t="s">
        <v>1242</v>
      </c>
      <c r="B322" s="639">
        <v>118011</v>
      </c>
      <c r="C322" s="638" t="s">
        <v>1781</v>
      </c>
      <c r="D322" s="639" t="s">
        <v>49</v>
      </c>
      <c r="E322" s="636"/>
      <c r="F322" s="650" t="s">
        <v>2233</v>
      </c>
      <c r="G322" s="636"/>
      <c r="H322" s="635">
        <f si="9" t="shared"/>
        <v>0</v>
      </c>
    </row>
    <row r="323" spans="1:8">
      <c r="A323" s="638" t="s">
        <v>1242</v>
      </c>
      <c r="B323" s="639">
        <v>1181</v>
      </c>
      <c r="C323" s="638" t="s">
        <v>1789</v>
      </c>
      <c r="D323" s="639" t="s">
        <v>49</v>
      </c>
      <c r="E323" s="636"/>
      <c r="F323" s="650" t="s">
        <v>2233</v>
      </c>
      <c r="G323" s="636"/>
      <c r="H323" s="635">
        <f si="9" t="shared"/>
        <v>0</v>
      </c>
    </row>
    <row r="324" spans="1:8">
      <c r="A324" s="638" t="s">
        <v>1242</v>
      </c>
      <c r="B324" s="639">
        <v>118101</v>
      </c>
      <c r="C324" s="638" t="s">
        <v>1789</v>
      </c>
      <c r="D324" s="639" t="s">
        <v>49</v>
      </c>
      <c r="E324" s="636"/>
      <c r="F324" s="650" t="s">
        <v>2233</v>
      </c>
      <c r="G324" s="636"/>
      <c r="H324" s="635">
        <f ref="H324:H387" si="10" t="shared">E324-G324</f>
        <v>0</v>
      </c>
    </row>
    <row r="325" spans="1:8">
      <c r="A325" s="638" t="s">
        <v>1242</v>
      </c>
      <c r="B325" s="639">
        <v>118102</v>
      </c>
      <c r="C325" s="638" t="s">
        <v>1932</v>
      </c>
      <c r="D325" s="639" t="s">
        <v>49</v>
      </c>
      <c r="E325" s="636"/>
      <c r="F325" s="650" t="s">
        <v>2233</v>
      </c>
      <c r="G325" s="636"/>
      <c r="H325" s="635">
        <f si="10" t="shared"/>
        <v>0</v>
      </c>
    </row>
    <row r="326" spans="1:8">
      <c r="A326" s="638" t="s">
        <v>1242</v>
      </c>
      <c r="B326" s="639">
        <v>1182</v>
      </c>
      <c r="C326" s="638" t="s">
        <v>1931</v>
      </c>
      <c r="D326" s="639" t="s">
        <v>49</v>
      </c>
      <c r="E326" s="636"/>
      <c r="F326" s="650" t="s">
        <v>2233</v>
      </c>
      <c r="G326" s="636"/>
      <c r="H326" s="635">
        <f si="10" t="shared"/>
        <v>0</v>
      </c>
    </row>
    <row r="327" spans="1:8">
      <c r="A327" s="638" t="s">
        <v>1242</v>
      </c>
      <c r="B327" s="639">
        <v>118201</v>
      </c>
      <c r="C327" s="638" t="s">
        <v>1785</v>
      </c>
      <c r="D327" s="639" t="s">
        <v>49</v>
      </c>
      <c r="E327" s="636"/>
      <c r="F327" s="650" t="s">
        <v>2233</v>
      </c>
      <c r="G327" s="636"/>
      <c r="H327" s="635">
        <f si="10" t="shared"/>
        <v>0</v>
      </c>
    </row>
    <row r="328" spans="1:8">
      <c r="A328" s="638" t="s">
        <v>1242</v>
      </c>
      <c r="B328" s="639">
        <v>118202</v>
      </c>
      <c r="C328" s="638" t="s">
        <v>1784</v>
      </c>
      <c r="D328" s="639" t="s">
        <v>49</v>
      </c>
      <c r="E328" s="636"/>
      <c r="F328" s="650" t="s">
        <v>2233</v>
      </c>
      <c r="G328" s="636"/>
      <c r="H328" s="635">
        <f si="10" t="shared"/>
        <v>0</v>
      </c>
    </row>
    <row r="329" spans="1:8">
      <c r="A329" s="638" t="s">
        <v>1242</v>
      </c>
      <c r="B329" s="639">
        <v>118203</v>
      </c>
      <c r="C329" s="638" t="s">
        <v>1783</v>
      </c>
      <c r="D329" s="639" t="s">
        <v>49</v>
      </c>
      <c r="E329" s="636"/>
      <c r="F329" s="650" t="s">
        <v>2233</v>
      </c>
      <c r="G329" s="636"/>
      <c r="H329" s="635">
        <f si="10" t="shared"/>
        <v>0</v>
      </c>
    </row>
    <row r="330" spans="1:8">
      <c r="A330" s="638" t="s">
        <v>1242</v>
      </c>
      <c r="B330" s="639">
        <v>118204</v>
      </c>
      <c r="C330" s="638" t="s">
        <v>1782</v>
      </c>
      <c r="D330" s="639" t="s">
        <v>49</v>
      </c>
      <c r="E330" s="636"/>
      <c r="F330" s="650" t="s">
        <v>2233</v>
      </c>
      <c r="G330" s="636"/>
      <c r="H330" s="635">
        <f si="10" t="shared"/>
        <v>0</v>
      </c>
    </row>
    <row r="331" spans="1:8">
      <c r="A331" s="638" t="s">
        <v>1242</v>
      </c>
      <c r="B331" s="639">
        <v>1183</v>
      </c>
      <c r="C331" s="638" t="s">
        <v>1780</v>
      </c>
      <c r="D331" s="639" t="s">
        <v>49</v>
      </c>
      <c r="E331" s="636"/>
      <c r="F331" s="650" t="s">
        <v>2233</v>
      </c>
      <c r="G331" s="636"/>
      <c r="H331" s="635">
        <f si="10" t="shared"/>
        <v>0</v>
      </c>
    </row>
    <row r="332" spans="1:8">
      <c r="A332" s="638" t="s">
        <v>1242</v>
      </c>
      <c r="B332" s="639">
        <v>118301</v>
      </c>
      <c r="C332" s="638" t="s">
        <v>1781</v>
      </c>
      <c r="D332" s="639" t="s">
        <v>49</v>
      </c>
      <c r="E332" s="636"/>
      <c r="F332" s="650" t="s">
        <v>2233</v>
      </c>
      <c r="G332" s="636"/>
      <c r="H332" s="635">
        <f si="10" t="shared"/>
        <v>0</v>
      </c>
    </row>
    <row r="333" spans="1:8">
      <c r="A333" s="638" t="s">
        <v>1242</v>
      </c>
      <c r="B333" s="639">
        <v>118302</v>
      </c>
      <c r="C333" s="638" t="s">
        <v>1930</v>
      </c>
      <c r="D333" s="639" t="s">
        <v>49</v>
      </c>
      <c r="E333" s="636"/>
      <c r="F333" s="650" t="s">
        <v>2233</v>
      </c>
      <c r="G333" s="636"/>
      <c r="H333" s="635">
        <f si="10" t="shared"/>
        <v>0</v>
      </c>
    </row>
    <row r="334" spans="1:8">
      <c r="A334" s="638" t="s">
        <v>1242</v>
      </c>
      <c r="B334" s="639">
        <v>118303</v>
      </c>
      <c r="C334" s="638" t="s">
        <v>1929</v>
      </c>
      <c r="D334" s="639" t="s">
        <v>49</v>
      </c>
      <c r="E334" s="636"/>
      <c r="F334" s="650" t="s">
        <v>2233</v>
      </c>
      <c r="G334" s="636"/>
      <c r="H334" s="635">
        <f si="10" t="shared"/>
        <v>0</v>
      </c>
    </row>
    <row r="335" spans="1:8">
      <c r="A335" s="638" t="s">
        <v>1242</v>
      </c>
      <c r="B335" s="639">
        <v>118304</v>
      </c>
      <c r="C335" s="638" t="s">
        <v>1928</v>
      </c>
      <c r="D335" s="639" t="s">
        <v>49</v>
      </c>
      <c r="E335" s="636"/>
      <c r="F335" s="650" t="s">
        <v>2233</v>
      </c>
      <c r="G335" s="636"/>
      <c r="H335" s="635">
        <f si="10" t="shared"/>
        <v>0</v>
      </c>
    </row>
    <row r="336" spans="1:8">
      <c r="A336" s="638" t="s">
        <v>1242</v>
      </c>
      <c r="B336" s="639">
        <v>12</v>
      </c>
      <c r="C336" s="638" t="s">
        <v>870</v>
      </c>
      <c r="D336" s="639" t="s">
        <v>49</v>
      </c>
      <c r="E336" s="636"/>
      <c r="F336" s="650" t="s">
        <v>2233</v>
      </c>
      <c r="G336" s="636"/>
      <c r="H336" s="635">
        <f si="10" t="shared"/>
        <v>0</v>
      </c>
    </row>
    <row r="337" spans="1:8">
      <c r="A337" s="638" t="s">
        <v>1242</v>
      </c>
      <c r="B337" s="639">
        <v>120</v>
      </c>
      <c r="C337" s="638" t="s">
        <v>1776</v>
      </c>
      <c r="D337" s="639" t="s">
        <v>49</v>
      </c>
      <c r="E337" s="636"/>
      <c r="F337" s="650" t="s">
        <v>2233</v>
      </c>
      <c r="G337" s="636"/>
      <c r="H337" s="635">
        <f si="10" t="shared"/>
        <v>0</v>
      </c>
    </row>
    <row r="338" spans="1:8">
      <c r="A338" s="638" t="s">
        <v>1242</v>
      </c>
      <c r="B338" s="639">
        <v>120001</v>
      </c>
      <c r="C338" s="638" t="s">
        <v>1775</v>
      </c>
      <c r="D338" s="639" t="s">
        <v>49</v>
      </c>
      <c r="E338" s="636"/>
      <c r="F338" s="650" t="s">
        <v>2233</v>
      </c>
      <c r="G338" s="636"/>
      <c r="H338" s="635">
        <f si="10" t="shared"/>
        <v>0</v>
      </c>
    </row>
    <row r="339" spans="1:8">
      <c r="A339" s="638" t="s">
        <v>1242</v>
      </c>
      <c r="B339" s="639">
        <v>120002</v>
      </c>
      <c r="C339" s="638" t="s">
        <v>1774</v>
      </c>
      <c r="D339" s="639" t="s">
        <v>49</v>
      </c>
      <c r="E339" s="636"/>
      <c r="F339" s="650" t="s">
        <v>2233</v>
      </c>
      <c r="G339" s="636"/>
      <c r="H339" s="635">
        <f si="10" t="shared"/>
        <v>0</v>
      </c>
    </row>
    <row r="340" spans="1:8">
      <c r="A340" s="638" t="s">
        <v>1242</v>
      </c>
      <c r="B340" s="639">
        <v>120003</v>
      </c>
      <c r="C340" s="638" t="s">
        <v>1927</v>
      </c>
      <c r="D340" s="639" t="s">
        <v>49</v>
      </c>
      <c r="E340" s="636"/>
      <c r="F340" s="650" t="s">
        <v>2233</v>
      </c>
      <c r="G340" s="636"/>
      <c r="H340" s="635">
        <f si="10" t="shared"/>
        <v>0</v>
      </c>
    </row>
    <row r="341" spans="1:8">
      <c r="A341" s="638" t="s">
        <v>1242</v>
      </c>
      <c r="B341" s="639">
        <v>120004</v>
      </c>
      <c r="C341" s="638" t="s">
        <v>1926</v>
      </c>
      <c r="D341" s="639" t="s">
        <v>49</v>
      </c>
      <c r="E341" s="636"/>
      <c r="F341" s="650" t="s">
        <v>2233</v>
      </c>
      <c r="G341" s="636"/>
      <c r="H341" s="635">
        <f si="10" t="shared"/>
        <v>0</v>
      </c>
    </row>
    <row r="342" spans="1:8">
      <c r="A342" s="638" t="s">
        <v>1242</v>
      </c>
      <c r="B342" s="639">
        <v>1200041</v>
      </c>
      <c r="C342" s="638" t="s">
        <v>1925</v>
      </c>
      <c r="D342" s="639" t="s">
        <v>49</v>
      </c>
      <c r="E342" s="636"/>
      <c r="F342" s="650" t="s">
        <v>2233</v>
      </c>
      <c r="G342" s="636"/>
      <c r="H342" s="635">
        <f si="10" t="shared"/>
        <v>0</v>
      </c>
    </row>
    <row r="343" spans="1:8">
      <c r="A343" s="638" t="s">
        <v>1242</v>
      </c>
      <c r="B343" s="639">
        <v>1200042</v>
      </c>
      <c r="C343" s="638" t="s">
        <v>1924</v>
      </c>
      <c r="D343" s="639" t="s">
        <v>49</v>
      </c>
      <c r="E343" s="636"/>
      <c r="F343" s="650" t="s">
        <v>2233</v>
      </c>
      <c r="G343" s="636"/>
      <c r="H343" s="635">
        <f si="10" t="shared"/>
        <v>0</v>
      </c>
    </row>
    <row r="344" spans="1:8">
      <c r="A344" s="638" t="s">
        <v>1242</v>
      </c>
      <c r="B344" s="639">
        <v>1200043</v>
      </c>
      <c r="C344" s="638" t="s">
        <v>1923</v>
      </c>
      <c r="D344" s="639" t="s">
        <v>49</v>
      </c>
      <c r="E344" s="636"/>
      <c r="F344" s="650" t="s">
        <v>2233</v>
      </c>
      <c r="G344" s="636"/>
      <c r="H344" s="635">
        <f si="10" t="shared"/>
        <v>0</v>
      </c>
    </row>
    <row r="345" spans="1:8">
      <c r="A345" s="638" t="s">
        <v>1242</v>
      </c>
      <c r="B345" s="639">
        <v>1200044</v>
      </c>
      <c r="C345" s="638" t="s">
        <v>1448</v>
      </c>
      <c r="D345" s="639" t="s">
        <v>49</v>
      </c>
      <c r="E345" s="636"/>
      <c r="F345" s="650" t="s">
        <v>2233</v>
      </c>
      <c r="G345" s="636"/>
      <c r="H345" s="635">
        <f si="10" t="shared"/>
        <v>0</v>
      </c>
    </row>
    <row r="346" spans="1:8">
      <c r="A346" s="638" t="s">
        <v>1242</v>
      </c>
      <c r="B346" s="639">
        <v>1200045</v>
      </c>
      <c r="C346" s="638" t="s">
        <v>1922</v>
      </c>
      <c r="D346" s="639" t="s">
        <v>49</v>
      </c>
      <c r="E346" s="636"/>
      <c r="F346" s="650" t="s">
        <v>2233</v>
      </c>
      <c r="G346" s="636"/>
      <c r="H346" s="635">
        <f si="10" t="shared"/>
        <v>0</v>
      </c>
    </row>
    <row r="347" spans="1:8">
      <c r="A347" s="638" t="s">
        <v>1242</v>
      </c>
      <c r="B347" s="639">
        <v>120005</v>
      </c>
      <c r="C347" s="638" t="s">
        <v>1771</v>
      </c>
      <c r="D347" s="639" t="s">
        <v>49</v>
      </c>
      <c r="E347" s="636"/>
      <c r="F347" s="650" t="s">
        <v>2233</v>
      </c>
      <c r="G347" s="636"/>
      <c r="H347" s="635">
        <f si="10" t="shared"/>
        <v>0</v>
      </c>
    </row>
    <row r="348" spans="1:8">
      <c r="A348" s="638" t="s">
        <v>1242</v>
      </c>
      <c r="B348" s="639">
        <v>120006</v>
      </c>
      <c r="C348" s="638" t="s">
        <v>1770</v>
      </c>
      <c r="D348" s="639" t="s">
        <v>49</v>
      </c>
      <c r="E348" s="636"/>
      <c r="F348" s="650" t="s">
        <v>2233</v>
      </c>
      <c r="G348" s="636"/>
      <c r="H348" s="635">
        <f si="10" t="shared"/>
        <v>0</v>
      </c>
    </row>
    <row r="349" spans="1:8">
      <c r="A349" s="638" t="s">
        <v>1242</v>
      </c>
      <c r="B349" s="639">
        <v>120007</v>
      </c>
      <c r="C349" s="638" t="s">
        <v>1769</v>
      </c>
      <c r="D349" s="639" t="s">
        <v>49</v>
      </c>
      <c r="E349" s="636"/>
      <c r="F349" s="650" t="s">
        <v>2233</v>
      </c>
      <c r="G349" s="636"/>
      <c r="H349" s="635">
        <f si="10" t="shared"/>
        <v>0</v>
      </c>
    </row>
    <row r="350" spans="1:8">
      <c r="A350" s="638" t="s">
        <v>1242</v>
      </c>
      <c r="B350" s="639">
        <v>120008</v>
      </c>
      <c r="C350" s="638" t="s">
        <v>1768</v>
      </c>
      <c r="D350" s="639" t="s">
        <v>49</v>
      </c>
      <c r="E350" s="636"/>
      <c r="F350" s="650" t="s">
        <v>2233</v>
      </c>
      <c r="G350" s="636"/>
      <c r="H350" s="635">
        <f si="10" t="shared"/>
        <v>0</v>
      </c>
    </row>
    <row r="351" spans="1:8">
      <c r="A351" s="638" t="s">
        <v>1242</v>
      </c>
      <c r="B351" s="639">
        <v>120009</v>
      </c>
      <c r="C351" s="638" t="s">
        <v>1767</v>
      </c>
      <c r="D351" s="639" t="s">
        <v>49</v>
      </c>
      <c r="E351" s="636"/>
      <c r="F351" s="650" t="s">
        <v>2233</v>
      </c>
      <c r="G351" s="636"/>
      <c r="H351" s="635">
        <f si="10" t="shared"/>
        <v>0</v>
      </c>
    </row>
    <row r="352" spans="1:8">
      <c r="A352" s="638" t="s">
        <v>1242</v>
      </c>
      <c r="B352" s="639">
        <v>120010</v>
      </c>
      <c r="C352" s="638" t="s">
        <v>1921</v>
      </c>
      <c r="D352" s="639" t="s">
        <v>49</v>
      </c>
      <c r="E352" s="636"/>
      <c r="F352" s="650" t="s">
        <v>2233</v>
      </c>
      <c r="G352" s="636"/>
      <c r="H352" s="635">
        <f si="10" t="shared"/>
        <v>0</v>
      </c>
    </row>
    <row r="353" spans="1:8">
      <c r="A353" s="638" t="s">
        <v>1242</v>
      </c>
      <c r="B353" s="639">
        <v>120011</v>
      </c>
      <c r="C353" s="638" t="s">
        <v>1920</v>
      </c>
      <c r="D353" s="639" t="s">
        <v>49</v>
      </c>
      <c r="E353" s="636"/>
      <c r="F353" s="650" t="s">
        <v>2233</v>
      </c>
      <c r="G353" s="636"/>
      <c r="H353" s="635">
        <f si="10" t="shared"/>
        <v>0</v>
      </c>
    </row>
    <row r="354" spans="1:8">
      <c r="A354" s="638" t="s">
        <v>1242</v>
      </c>
      <c r="B354" s="639">
        <v>120012</v>
      </c>
      <c r="C354" s="638" t="s">
        <v>1919</v>
      </c>
      <c r="D354" s="639" t="s">
        <v>49</v>
      </c>
      <c r="E354" s="636"/>
      <c r="F354" s="650" t="s">
        <v>2233</v>
      </c>
      <c r="G354" s="636"/>
      <c r="H354" s="635">
        <f si="10" t="shared"/>
        <v>0</v>
      </c>
    </row>
    <row r="355" spans="1:8">
      <c r="A355" s="638" t="s">
        <v>1242</v>
      </c>
      <c r="B355" s="639">
        <v>121</v>
      </c>
      <c r="C355" s="638" t="s">
        <v>1762</v>
      </c>
      <c r="D355" s="639" t="s">
        <v>49</v>
      </c>
      <c r="E355" s="636"/>
      <c r="F355" s="650" t="s">
        <v>2233</v>
      </c>
      <c r="G355" s="636"/>
      <c r="H355" s="635">
        <f si="10" t="shared"/>
        <v>0</v>
      </c>
    </row>
    <row r="356" spans="1:8">
      <c r="A356" s="638" t="s">
        <v>1242</v>
      </c>
      <c r="B356" s="639">
        <v>121001</v>
      </c>
      <c r="C356" s="638" t="s">
        <v>1761</v>
      </c>
      <c r="D356" s="639" t="s">
        <v>49</v>
      </c>
      <c r="E356" s="636"/>
      <c r="F356" s="650" t="s">
        <v>2233</v>
      </c>
      <c r="G356" s="636"/>
      <c r="H356" s="635">
        <f si="10" t="shared"/>
        <v>0</v>
      </c>
    </row>
    <row r="357" spans="1:8">
      <c r="A357" s="638" t="s">
        <v>1242</v>
      </c>
      <c r="B357" s="639">
        <v>121002</v>
      </c>
      <c r="C357" s="638" t="s">
        <v>1918</v>
      </c>
      <c r="D357" s="639" t="s">
        <v>49</v>
      </c>
      <c r="E357" s="636"/>
      <c r="F357" s="650" t="s">
        <v>2233</v>
      </c>
      <c r="G357" s="636"/>
      <c r="H357" s="635">
        <f si="10" t="shared"/>
        <v>0</v>
      </c>
    </row>
    <row r="358" spans="1:8">
      <c r="A358" s="638" t="s">
        <v>1242</v>
      </c>
      <c r="B358" s="639">
        <v>122</v>
      </c>
      <c r="C358" s="638" t="s">
        <v>1917</v>
      </c>
      <c r="D358" s="639" t="s">
        <v>49</v>
      </c>
      <c r="E358" s="636"/>
      <c r="F358" s="650" t="s">
        <v>2233</v>
      </c>
      <c r="G358" s="636"/>
      <c r="H358" s="635">
        <f si="10" t="shared"/>
        <v>0</v>
      </c>
    </row>
    <row r="359" spans="1:8">
      <c r="A359" s="638" t="s">
        <v>1242</v>
      </c>
      <c r="B359" s="639">
        <v>122001</v>
      </c>
      <c r="C359" s="638" t="s">
        <v>1916</v>
      </c>
      <c r="D359" s="639" t="s">
        <v>49</v>
      </c>
      <c r="E359" s="636"/>
      <c r="F359" s="650" t="s">
        <v>2233</v>
      </c>
      <c r="G359" s="636"/>
      <c r="H359" s="635">
        <f si="10" t="shared"/>
        <v>0</v>
      </c>
    </row>
    <row r="360" spans="1:8">
      <c r="A360" s="638" t="s">
        <v>1242</v>
      </c>
      <c r="B360" s="639">
        <v>122002</v>
      </c>
      <c r="C360" s="638" t="s">
        <v>1915</v>
      </c>
      <c r="D360" s="639" t="s">
        <v>49</v>
      </c>
      <c r="E360" s="636"/>
      <c r="F360" s="650" t="s">
        <v>2233</v>
      </c>
      <c r="G360" s="636"/>
      <c r="H360" s="635">
        <f si="10" t="shared"/>
        <v>0</v>
      </c>
    </row>
    <row r="361" spans="1:8">
      <c r="A361" s="638" t="s">
        <v>1242</v>
      </c>
      <c r="B361" s="639">
        <v>123</v>
      </c>
      <c r="C361" s="638" t="s">
        <v>1758</v>
      </c>
      <c r="D361" s="639" t="s">
        <v>49</v>
      </c>
      <c r="E361" s="636"/>
      <c r="F361" s="650" t="s">
        <v>2233</v>
      </c>
      <c r="G361" s="636"/>
      <c r="H361" s="635">
        <f si="10" t="shared"/>
        <v>0</v>
      </c>
    </row>
    <row r="362" spans="1:8">
      <c r="A362" s="638" t="s">
        <v>1242</v>
      </c>
      <c r="B362" s="639">
        <v>123001</v>
      </c>
      <c r="C362" s="638" t="s">
        <v>1914</v>
      </c>
      <c r="D362" s="639" t="s">
        <v>49</v>
      </c>
      <c r="E362" s="636"/>
      <c r="F362" s="650" t="s">
        <v>2233</v>
      </c>
      <c r="G362" s="636"/>
      <c r="H362" s="635">
        <f si="10" t="shared"/>
        <v>0</v>
      </c>
    </row>
    <row r="363" spans="1:8">
      <c r="A363" s="638" t="s">
        <v>1242</v>
      </c>
      <c r="B363" s="639">
        <v>123002</v>
      </c>
      <c r="C363" s="638" t="s">
        <v>1913</v>
      </c>
      <c r="D363" s="639" t="s">
        <v>49</v>
      </c>
      <c r="E363" s="636"/>
      <c r="F363" s="650" t="s">
        <v>2233</v>
      </c>
      <c r="G363" s="636"/>
      <c r="H363" s="635">
        <f si="10" t="shared"/>
        <v>0</v>
      </c>
    </row>
    <row r="364" spans="1:8">
      <c r="A364" s="638" t="s">
        <v>1242</v>
      </c>
      <c r="B364" s="639">
        <v>123003</v>
      </c>
      <c r="C364" s="638" t="s">
        <v>1912</v>
      </c>
      <c r="D364" s="639" t="s">
        <v>49</v>
      </c>
      <c r="E364" s="636"/>
      <c r="F364" s="650" t="s">
        <v>2233</v>
      </c>
      <c r="G364" s="636"/>
      <c r="H364" s="635">
        <f si="10" t="shared"/>
        <v>0</v>
      </c>
    </row>
    <row r="365" spans="1:8">
      <c r="A365" s="638" t="s">
        <v>1242</v>
      </c>
      <c r="B365" s="639">
        <v>123004</v>
      </c>
      <c r="C365" s="638" t="s">
        <v>1911</v>
      </c>
      <c r="D365" s="639" t="s">
        <v>49</v>
      </c>
      <c r="E365" s="636"/>
      <c r="F365" s="650" t="s">
        <v>2233</v>
      </c>
      <c r="G365" s="636"/>
      <c r="H365" s="635">
        <f si="10" t="shared"/>
        <v>0</v>
      </c>
    </row>
    <row r="366" spans="1:8">
      <c r="A366" s="638" t="s">
        <v>1242</v>
      </c>
      <c r="B366" s="639">
        <v>124</v>
      </c>
      <c r="C366" s="638" t="s">
        <v>1753</v>
      </c>
      <c r="D366" s="639" t="s">
        <v>49</v>
      </c>
      <c r="E366" s="636"/>
      <c r="F366" s="650" t="s">
        <v>2233</v>
      </c>
      <c r="G366" s="636"/>
      <c r="H366" s="635">
        <f si="10" t="shared"/>
        <v>0</v>
      </c>
    </row>
    <row r="367" spans="1:8">
      <c r="A367" s="638" t="s">
        <v>1242</v>
      </c>
      <c r="B367" s="639">
        <v>140002</v>
      </c>
      <c r="C367" s="638" t="s">
        <v>1627</v>
      </c>
      <c r="D367" s="639" t="s">
        <v>49</v>
      </c>
      <c r="E367" s="636"/>
      <c r="F367" s="650" t="s">
        <v>2233</v>
      </c>
      <c r="G367" s="636"/>
      <c r="H367" s="635">
        <f si="10" t="shared"/>
        <v>0</v>
      </c>
    </row>
    <row r="368" spans="1:8">
      <c r="A368" s="638" t="s">
        <v>1242</v>
      </c>
      <c r="B368" s="639">
        <v>140003</v>
      </c>
      <c r="C368" s="638" t="s">
        <v>1626</v>
      </c>
      <c r="D368" s="639" t="s">
        <v>49</v>
      </c>
      <c r="E368" s="636"/>
      <c r="F368" s="650" t="s">
        <v>2233</v>
      </c>
      <c r="G368" s="636"/>
      <c r="H368" s="635">
        <f si="10" t="shared"/>
        <v>0</v>
      </c>
    </row>
    <row r="369" spans="1:8">
      <c r="A369" s="638" t="s">
        <v>1242</v>
      </c>
      <c r="B369" s="639">
        <v>141001</v>
      </c>
      <c r="C369" s="638" t="s">
        <v>1910</v>
      </c>
      <c r="D369" s="639" t="s">
        <v>49</v>
      </c>
      <c r="E369" s="636"/>
      <c r="F369" s="650" t="s">
        <v>2233</v>
      </c>
      <c r="G369" s="636"/>
      <c r="H369" s="635">
        <f si="10" t="shared"/>
        <v>0</v>
      </c>
    </row>
    <row r="370" spans="1:8">
      <c r="A370" s="638" t="s">
        <v>1242</v>
      </c>
      <c r="B370" s="639">
        <v>13</v>
      </c>
      <c r="C370" s="638" t="s">
        <v>888</v>
      </c>
      <c r="D370" s="639" t="s">
        <v>49</v>
      </c>
      <c r="E370" s="636"/>
      <c r="F370" s="650" t="s">
        <v>2233</v>
      </c>
      <c r="G370" s="636"/>
      <c r="H370" s="635">
        <f si="10" t="shared"/>
        <v>0</v>
      </c>
    </row>
    <row r="371" spans="1:8">
      <c r="A371" s="638" t="s">
        <v>1242</v>
      </c>
      <c r="B371" s="639">
        <v>1310</v>
      </c>
      <c r="C371" s="638" t="s">
        <v>1751</v>
      </c>
      <c r="D371" s="639" t="s">
        <v>49</v>
      </c>
      <c r="E371" s="636"/>
      <c r="F371" s="650" t="s">
        <v>2233</v>
      </c>
      <c r="G371" s="636"/>
      <c r="H371" s="635">
        <f si="10" t="shared"/>
        <v>0</v>
      </c>
    </row>
    <row r="372" spans="1:8">
      <c r="A372" s="638" t="s">
        <v>1242</v>
      </c>
      <c r="B372" s="639">
        <v>131001</v>
      </c>
      <c r="C372" s="638" t="s">
        <v>1728</v>
      </c>
      <c r="D372" s="639" t="s">
        <v>49</v>
      </c>
      <c r="E372" s="636"/>
      <c r="F372" s="650" t="s">
        <v>2233</v>
      </c>
      <c r="G372" s="636"/>
      <c r="H372" s="635">
        <f si="10" t="shared"/>
        <v>0</v>
      </c>
    </row>
    <row r="373" spans="1:8">
      <c r="A373" s="638" t="s">
        <v>1242</v>
      </c>
      <c r="B373" s="639">
        <v>131002</v>
      </c>
      <c r="C373" s="638" t="s">
        <v>1735</v>
      </c>
      <c r="D373" s="639" t="s">
        <v>49</v>
      </c>
      <c r="E373" s="636"/>
      <c r="F373" s="650" t="s">
        <v>2233</v>
      </c>
      <c r="G373" s="636"/>
      <c r="H373" s="635">
        <f si="10" t="shared"/>
        <v>0</v>
      </c>
    </row>
    <row r="374" spans="1:8">
      <c r="A374" s="638" t="s">
        <v>1242</v>
      </c>
      <c r="B374" s="639">
        <v>131003</v>
      </c>
      <c r="C374" s="638" t="s">
        <v>1727</v>
      </c>
      <c r="D374" s="639" t="s">
        <v>49</v>
      </c>
      <c r="E374" s="636"/>
      <c r="F374" s="650" t="s">
        <v>2233</v>
      </c>
      <c r="G374" s="636"/>
      <c r="H374" s="635">
        <f si="10" t="shared"/>
        <v>0</v>
      </c>
    </row>
    <row r="375" spans="1:8">
      <c r="A375" s="638" t="s">
        <v>1242</v>
      </c>
      <c r="B375" s="639">
        <v>131004</v>
      </c>
      <c r="C375" s="638" t="s">
        <v>1750</v>
      </c>
      <c r="D375" s="639" t="s">
        <v>49</v>
      </c>
      <c r="E375" s="636"/>
      <c r="F375" s="650" t="s">
        <v>2233</v>
      </c>
      <c r="G375" s="636"/>
      <c r="H375" s="635">
        <f si="10" t="shared"/>
        <v>0</v>
      </c>
    </row>
    <row r="376" spans="1:8">
      <c r="A376" s="638" t="s">
        <v>1242</v>
      </c>
      <c r="B376" s="639">
        <v>131005</v>
      </c>
      <c r="C376" s="638" t="s">
        <v>1749</v>
      </c>
      <c r="D376" s="639" t="s">
        <v>49</v>
      </c>
      <c r="E376" s="636"/>
      <c r="F376" s="650" t="s">
        <v>2233</v>
      </c>
      <c r="G376" s="636"/>
      <c r="H376" s="635">
        <f si="10" t="shared"/>
        <v>0</v>
      </c>
    </row>
    <row r="377" spans="1:8">
      <c r="A377" s="638" t="s">
        <v>1242</v>
      </c>
      <c r="B377" s="639">
        <v>131006</v>
      </c>
      <c r="C377" s="638" t="s">
        <v>1748</v>
      </c>
      <c r="D377" s="639" t="s">
        <v>49</v>
      </c>
      <c r="E377" s="636"/>
      <c r="F377" s="650" t="s">
        <v>2233</v>
      </c>
      <c r="G377" s="636"/>
      <c r="H377" s="635">
        <f si="10" t="shared"/>
        <v>0</v>
      </c>
    </row>
    <row r="378" spans="1:8">
      <c r="A378" s="638" t="s">
        <v>1242</v>
      </c>
      <c r="B378" s="639">
        <v>131007</v>
      </c>
      <c r="C378" s="638" t="s">
        <v>1747</v>
      </c>
      <c r="D378" s="639" t="s">
        <v>49</v>
      </c>
      <c r="E378" s="636"/>
      <c r="F378" s="650" t="s">
        <v>2233</v>
      </c>
      <c r="G378" s="636"/>
      <c r="H378" s="635">
        <f si="10" t="shared"/>
        <v>0</v>
      </c>
    </row>
    <row r="379" spans="1:8">
      <c r="A379" s="638" t="s">
        <v>1242</v>
      </c>
      <c r="B379" s="639">
        <v>131008</v>
      </c>
      <c r="C379" s="638" t="s">
        <v>1746</v>
      </c>
      <c r="D379" s="639" t="s">
        <v>49</v>
      </c>
      <c r="E379" s="636"/>
      <c r="F379" s="650" t="s">
        <v>2233</v>
      </c>
      <c r="G379" s="636"/>
      <c r="H379" s="635">
        <f si="10" t="shared"/>
        <v>0</v>
      </c>
    </row>
    <row r="380" spans="1:8">
      <c r="A380" s="638" t="s">
        <v>1242</v>
      </c>
      <c r="B380" s="639">
        <v>131009</v>
      </c>
      <c r="C380" s="638" t="s">
        <v>1909</v>
      </c>
      <c r="D380" s="639" t="s">
        <v>49</v>
      </c>
      <c r="E380" s="636"/>
      <c r="F380" s="650" t="s">
        <v>2233</v>
      </c>
      <c r="G380" s="636"/>
      <c r="H380" s="635">
        <f si="10" t="shared"/>
        <v>0</v>
      </c>
    </row>
    <row r="381" spans="1:8">
      <c r="A381" s="638" t="s">
        <v>1242</v>
      </c>
      <c r="B381" s="639">
        <v>1311</v>
      </c>
      <c r="C381" s="638" t="s">
        <v>1908</v>
      </c>
      <c r="D381" s="639" t="s">
        <v>49</v>
      </c>
      <c r="E381" s="636"/>
      <c r="F381" s="650" t="s">
        <v>2233</v>
      </c>
      <c r="G381" s="636"/>
      <c r="H381" s="635">
        <f si="10" t="shared"/>
        <v>0</v>
      </c>
    </row>
    <row r="382" spans="1:8">
      <c r="A382" s="638" t="s">
        <v>1242</v>
      </c>
      <c r="B382" s="639">
        <v>131101</v>
      </c>
      <c r="C382" s="638" t="s">
        <v>1743</v>
      </c>
      <c r="D382" s="639" t="s">
        <v>49</v>
      </c>
      <c r="E382" s="636"/>
      <c r="F382" s="650" t="s">
        <v>2233</v>
      </c>
      <c r="G382" s="636"/>
      <c r="H382" s="635">
        <f si="10" t="shared"/>
        <v>0</v>
      </c>
    </row>
    <row r="383" spans="1:8">
      <c r="A383" s="638" t="s">
        <v>1242</v>
      </c>
      <c r="B383" s="639">
        <v>131102</v>
      </c>
      <c r="C383" s="638" t="s">
        <v>1742</v>
      </c>
      <c r="D383" s="639" t="s">
        <v>49</v>
      </c>
      <c r="E383" s="636"/>
      <c r="F383" s="650" t="s">
        <v>2233</v>
      </c>
      <c r="G383" s="636"/>
      <c r="H383" s="635">
        <f si="10" t="shared"/>
        <v>0</v>
      </c>
    </row>
    <row r="384" spans="1:8">
      <c r="A384" s="638" t="s">
        <v>1242</v>
      </c>
      <c r="B384" s="639">
        <v>131103</v>
      </c>
      <c r="C384" s="638" t="s">
        <v>1907</v>
      </c>
      <c r="D384" s="639" t="s">
        <v>49</v>
      </c>
      <c r="E384" s="636"/>
      <c r="F384" s="650" t="s">
        <v>2233</v>
      </c>
      <c r="G384" s="636"/>
      <c r="H384" s="635">
        <f si="10" t="shared"/>
        <v>0</v>
      </c>
    </row>
    <row r="385" spans="1:8">
      <c r="A385" s="638" t="s">
        <v>1242</v>
      </c>
      <c r="B385" s="639">
        <v>131104</v>
      </c>
      <c r="C385" s="638" t="s">
        <v>1906</v>
      </c>
      <c r="D385" s="639" t="s">
        <v>49</v>
      </c>
      <c r="E385" s="636"/>
      <c r="F385" s="650" t="s">
        <v>2233</v>
      </c>
      <c r="G385" s="636"/>
      <c r="H385" s="635">
        <f si="10" t="shared"/>
        <v>0</v>
      </c>
    </row>
    <row r="386" spans="1:8">
      <c r="A386" s="638" t="s">
        <v>1242</v>
      </c>
      <c r="B386" s="639">
        <v>131105</v>
      </c>
      <c r="C386" s="638" t="s">
        <v>1905</v>
      </c>
      <c r="D386" s="639" t="s">
        <v>49</v>
      </c>
      <c r="E386" s="636"/>
      <c r="F386" s="650" t="s">
        <v>2233</v>
      </c>
      <c r="G386" s="636"/>
      <c r="H386" s="635">
        <f si="10" t="shared"/>
        <v>0</v>
      </c>
    </row>
    <row r="387" spans="1:8">
      <c r="A387" s="638" t="s">
        <v>1242</v>
      </c>
      <c r="B387" s="639">
        <v>131106</v>
      </c>
      <c r="C387" s="638" t="s">
        <v>1738</v>
      </c>
      <c r="D387" s="639" t="s">
        <v>49</v>
      </c>
      <c r="E387" s="636"/>
      <c r="F387" s="650" t="s">
        <v>2233</v>
      </c>
      <c r="G387" s="636"/>
      <c r="H387" s="635">
        <f si="10" t="shared"/>
        <v>0</v>
      </c>
    </row>
    <row r="388" spans="1:8">
      <c r="A388" s="638" t="s">
        <v>1242</v>
      </c>
      <c r="B388" s="639">
        <v>1320</v>
      </c>
      <c r="C388" s="638" t="s">
        <v>1904</v>
      </c>
      <c r="D388" s="639" t="s">
        <v>49</v>
      </c>
      <c r="E388" s="636"/>
      <c r="F388" s="650" t="s">
        <v>2233</v>
      </c>
      <c r="G388" s="636"/>
      <c r="H388" s="635">
        <f ref="H388:H451" si="11" t="shared">E388-G388</f>
        <v>0</v>
      </c>
    </row>
    <row r="389" spans="1:8">
      <c r="A389" s="638" t="s">
        <v>1242</v>
      </c>
      <c r="B389" s="639">
        <v>132001</v>
      </c>
      <c r="C389" s="638" t="s">
        <v>1736</v>
      </c>
      <c r="D389" s="639" t="s">
        <v>49</v>
      </c>
      <c r="E389" s="636"/>
      <c r="F389" s="650" t="s">
        <v>2233</v>
      </c>
      <c r="G389" s="636"/>
      <c r="H389" s="635">
        <f si="11" t="shared"/>
        <v>0</v>
      </c>
    </row>
    <row r="390" spans="1:8">
      <c r="A390" s="638" t="s">
        <v>1242</v>
      </c>
      <c r="B390" s="639">
        <v>132002</v>
      </c>
      <c r="C390" s="638" t="s">
        <v>1735</v>
      </c>
      <c r="D390" s="639" t="s">
        <v>49</v>
      </c>
      <c r="E390" s="636"/>
      <c r="F390" s="650" t="s">
        <v>2233</v>
      </c>
      <c r="G390" s="636"/>
      <c r="H390" s="635">
        <f si="11" t="shared"/>
        <v>0</v>
      </c>
    </row>
    <row r="391" spans="1:8">
      <c r="A391" s="638" t="s">
        <v>1242</v>
      </c>
      <c r="B391" s="639">
        <v>132003</v>
      </c>
      <c r="C391" s="638" t="s">
        <v>1734</v>
      </c>
      <c r="D391" s="639" t="s">
        <v>49</v>
      </c>
      <c r="E391" s="636"/>
      <c r="F391" s="650" t="s">
        <v>2233</v>
      </c>
      <c r="G391" s="636"/>
      <c r="H391" s="635">
        <f si="11" t="shared"/>
        <v>0</v>
      </c>
    </row>
    <row r="392" spans="1:8">
      <c r="A392" s="638" t="s">
        <v>1242</v>
      </c>
      <c r="B392" s="639">
        <v>132004</v>
      </c>
      <c r="C392" s="638" t="s">
        <v>1733</v>
      </c>
      <c r="D392" s="639" t="s">
        <v>49</v>
      </c>
      <c r="E392" s="636"/>
      <c r="F392" s="650" t="s">
        <v>2233</v>
      </c>
      <c r="G392" s="636"/>
      <c r="H392" s="635">
        <f si="11" t="shared"/>
        <v>0</v>
      </c>
    </row>
    <row r="393" spans="1:8">
      <c r="A393" s="638" t="s">
        <v>1242</v>
      </c>
      <c r="B393" s="639">
        <v>132005</v>
      </c>
      <c r="C393" s="638" t="s">
        <v>1732</v>
      </c>
      <c r="D393" s="639" t="s">
        <v>49</v>
      </c>
      <c r="E393" s="636"/>
      <c r="F393" s="650" t="s">
        <v>2233</v>
      </c>
      <c r="G393" s="636"/>
      <c r="H393" s="635">
        <f si="11" t="shared"/>
        <v>0</v>
      </c>
    </row>
    <row r="394" spans="1:8">
      <c r="A394" s="638" t="s">
        <v>1242</v>
      </c>
      <c r="B394" s="639">
        <v>132006</v>
      </c>
      <c r="C394" s="638" t="s">
        <v>1731</v>
      </c>
      <c r="D394" s="639" t="s">
        <v>49</v>
      </c>
      <c r="E394" s="636"/>
      <c r="F394" s="650" t="s">
        <v>2233</v>
      </c>
      <c r="G394" s="636"/>
      <c r="H394" s="635">
        <f si="11" t="shared"/>
        <v>0</v>
      </c>
    </row>
    <row r="395" spans="1:8">
      <c r="A395" s="638" t="s">
        <v>1242</v>
      </c>
      <c r="B395" s="639">
        <v>132007</v>
      </c>
      <c r="C395" s="638" t="s">
        <v>1730</v>
      </c>
      <c r="D395" s="639" t="s">
        <v>49</v>
      </c>
      <c r="E395" s="636"/>
      <c r="F395" s="650" t="s">
        <v>2233</v>
      </c>
      <c r="G395" s="636"/>
      <c r="H395" s="635">
        <f si="11" t="shared"/>
        <v>0</v>
      </c>
    </row>
    <row r="396" spans="1:8">
      <c r="A396" s="638" t="s">
        <v>1242</v>
      </c>
      <c r="B396" s="639">
        <v>1330</v>
      </c>
      <c r="C396" s="638" t="s">
        <v>1729</v>
      </c>
      <c r="D396" s="639" t="s">
        <v>49</v>
      </c>
      <c r="E396" s="636"/>
      <c r="F396" s="650" t="s">
        <v>2233</v>
      </c>
      <c r="G396" s="636"/>
      <c r="H396" s="635">
        <f si="11" t="shared"/>
        <v>0</v>
      </c>
    </row>
    <row r="397" spans="1:8">
      <c r="A397" s="638" t="s">
        <v>1242</v>
      </c>
      <c r="B397" s="639">
        <v>133001</v>
      </c>
      <c r="C397" s="638" t="s">
        <v>1728</v>
      </c>
      <c r="D397" s="639" t="s">
        <v>49</v>
      </c>
      <c r="E397" s="636"/>
      <c r="F397" s="650" t="s">
        <v>2233</v>
      </c>
      <c r="G397" s="636"/>
      <c r="H397" s="635">
        <f si="11" t="shared"/>
        <v>0</v>
      </c>
    </row>
    <row r="398" spans="1:8">
      <c r="A398" s="638" t="s">
        <v>1242</v>
      </c>
      <c r="B398" s="639">
        <v>133002</v>
      </c>
      <c r="C398" s="638" t="s">
        <v>1727</v>
      </c>
      <c r="D398" s="639" t="s">
        <v>49</v>
      </c>
      <c r="E398" s="636"/>
      <c r="F398" s="650" t="s">
        <v>2233</v>
      </c>
      <c r="G398" s="636"/>
      <c r="H398" s="635">
        <f si="11" t="shared"/>
        <v>0</v>
      </c>
    </row>
    <row r="399" spans="1:8">
      <c r="A399" s="638" t="s">
        <v>1242</v>
      </c>
      <c r="B399" s="639">
        <v>133003</v>
      </c>
      <c r="C399" s="638" t="s">
        <v>1726</v>
      </c>
      <c r="D399" s="639" t="s">
        <v>49</v>
      </c>
      <c r="E399" s="636"/>
      <c r="F399" s="650" t="s">
        <v>2233</v>
      </c>
      <c r="G399" s="636"/>
      <c r="H399" s="635">
        <f si="11" t="shared"/>
        <v>0</v>
      </c>
    </row>
    <row r="400" spans="1:8">
      <c r="A400" s="638" t="s">
        <v>1242</v>
      </c>
      <c r="B400" s="639">
        <v>133004</v>
      </c>
      <c r="C400" s="638" t="s">
        <v>1725</v>
      </c>
      <c r="D400" s="639" t="s">
        <v>49</v>
      </c>
      <c r="E400" s="636"/>
      <c r="F400" s="650" t="s">
        <v>2233</v>
      </c>
      <c r="G400" s="636"/>
      <c r="H400" s="635">
        <f si="11" t="shared"/>
        <v>0</v>
      </c>
    </row>
    <row r="401" spans="1:8">
      <c r="A401" s="638" t="s">
        <v>1242</v>
      </c>
      <c r="B401" s="639">
        <v>133005</v>
      </c>
      <c r="C401" s="638" t="s">
        <v>1724</v>
      </c>
      <c r="D401" s="639" t="s">
        <v>49</v>
      </c>
      <c r="E401" s="636"/>
      <c r="F401" s="650" t="s">
        <v>2233</v>
      </c>
      <c r="G401" s="636"/>
      <c r="H401" s="635">
        <f si="11" t="shared"/>
        <v>0</v>
      </c>
    </row>
    <row r="402" spans="1:8">
      <c r="A402" s="638" t="s">
        <v>1242</v>
      </c>
      <c r="B402" s="639">
        <v>1340</v>
      </c>
      <c r="C402" s="638" t="s">
        <v>1903</v>
      </c>
      <c r="D402" s="639" t="s">
        <v>49</v>
      </c>
      <c r="E402" s="636"/>
      <c r="F402" s="650" t="s">
        <v>2233</v>
      </c>
      <c r="G402" s="636"/>
      <c r="H402" s="635">
        <f si="11" t="shared"/>
        <v>0</v>
      </c>
    </row>
    <row r="403" spans="1:8">
      <c r="A403" s="638" t="s">
        <v>1242</v>
      </c>
      <c r="B403" s="639">
        <v>134001</v>
      </c>
      <c r="C403" s="638" t="s">
        <v>1722</v>
      </c>
      <c r="D403" s="639" t="s">
        <v>49</v>
      </c>
      <c r="E403" s="636"/>
      <c r="F403" s="650" t="s">
        <v>2233</v>
      </c>
      <c r="G403" s="636"/>
      <c r="H403" s="635">
        <f si="11" t="shared"/>
        <v>0</v>
      </c>
    </row>
    <row r="404" spans="1:8">
      <c r="A404" s="638" t="s">
        <v>1242</v>
      </c>
      <c r="B404" s="639">
        <v>134002</v>
      </c>
      <c r="C404" s="638" t="s">
        <v>1444</v>
      </c>
      <c r="D404" s="639" t="s">
        <v>49</v>
      </c>
      <c r="E404" s="636"/>
      <c r="F404" s="650" t="s">
        <v>2233</v>
      </c>
      <c r="G404" s="636"/>
      <c r="H404" s="635">
        <f si="11" t="shared"/>
        <v>0</v>
      </c>
    </row>
    <row r="405" spans="1:8">
      <c r="A405" s="638" t="s">
        <v>1242</v>
      </c>
      <c r="B405" s="639">
        <v>134003</v>
      </c>
      <c r="C405" s="638" t="s">
        <v>1445</v>
      </c>
      <c r="D405" s="639" t="s">
        <v>49</v>
      </c>
      <c r="E405" s="636"/>
      <c r="F405" s="650" t="s">
        <v>2233</v>
      </c>
      <c r="G405" s="636"/>
      <c r="H405" s="635">
        <f si="11" t="shared"/>
        <v>0</v>
      </c>
    </row>
    <row r="406" spans="1:8">
      <c r="A406" s="638" t="s">
        <v>1242</v>
      </c>
      <c r="B406" s="639">
        <v>2</v>
      </c>
      <c r="C406" s="638" t="s">
        <v>328</v>
      </c>
      <c r="D406" s="639" t="s">
        <v>49</v>
      </c>
      <c r="E406" s="636"/>
      <c r="F406" s="650" t="s">
        <v>2233</v>
      </c>
      <c r="G406" s="636"/>
      <c r="H406" s="635">
        <f si="11" t="shared"/>
        <v>0</v>
      </c>
    </row>
    <row r="407" spans="1:8">
      <c r="A407" s="638" t="s">
        <v>1242</v>
      </c>
      <c r="B407" s="639">
        <v>21</v>
      </c>
      <c r="C407" s="638" t="s">
        <v>1902</v>
      </c>
      <c r="D407" s="639" t="s">
        <v>49</v>
      </c>
      <c r="E407" s="636"/>
      <c r="F407" s="650" t="s">
        <v>2233</v>
      </c>
      <c r="G407" s="636"/>
      <c r="H407" s="635">
        <f si="11" t="shared"/>
        <v>0</v>
      </c>
    </row>
    <row r="408" spans="1:8">
      <c r="A408" s="638" t="s">
        <v>1242</v>
      </c>
      <c r="B408" s="639">
        <v>210</v>
      </c>
      <c r="C408" s="638" t="s">
        <v>1718</v>
      </c>
      <c r="D408" s="639" t="s">
        <v>49</v>
      </c>
      <c r="E408" s="636"/>
      <c r="F408" s="650" t="s">
        <v>2233</v>
      </c>
      <c r="G408" s="636"/>
      <c r="H408" s="635">
        <f si="11" t="shared"/>
        <v>0</v>
      </c>
    </row>
    <row r="409" spans="1:8">
      <c r="A409" s="638" t="s">
        <v>1242</v>
      </c>
      <c r="B409" s="639">
        <v>2101</v>
      </c>
      <c r="C409" s="638" t="s">
        <v>1717</v>
      </c>
      <c r="D409" s="639" t="s">
        <v>49</v>
      </c>
      <c r="E409" s="636"/>
      <c r="F409" s="650" t="s">
        <v>2233</v>
      </c>
      <c r="G409" s="636"/>
      <c r="H409" s="635">
        <f si="11" t="shared"/>
        <v>0</v>
      </c>
    </row>
    <row r="410" spans="1:8">
      <c r="A410" s="638" t="s">
        <v>1242</v>
      </c>
      <c r="B410" s="639">
        <v>210101</v>
      </c>
      <c r="C410" s="638" t="s">
        <v>624</v>
      </c>
      <c r="D410" s="639" t="s">
        <v>49</v>
      </c>
      <c r="E410" s="636"/>
      <c r="F410" s="650" t="s">
        <v>2233</v>
      </c>
      <c r="G410" s="636"/>
      <c r="H410" s="635">
        <f si="11" t="shared"/>
        <v>0</v>
      </c>
    </row>
    <row r="411" spans="1:8">
      <c r="A411" s="638" t="s">
        <v>1242</v>
      </c>
      <c r="B411" s="639">
        <v>210102</v>
      </c>
      <c r="C411" s="638" t="s">
        <v>1901</v>
      </c>
      <c r="D411" s="639" t="s">
        <v>49</v>
      </c>
      <c r="E411" s="636"/>
      <c r="F411" s="650" t="s">
        <v>2233</v>
      </c>
      <c r="G411" s="636"/>
      <c r="H411" s="635">
        <f si="11" t="shared"/>
        <v>0</v>
      </c>
    </row>
    <row r="412" spans="1:8">
      <c r="A412" s="638" t="s">
        <v>1242</v>
      </c>
      <c r="B412" s="639">
        <v>210103</v>
      </c>
      <c r="C412" s="638" t="s">
        <v>1900</v>
      </c>
      <c r="D412" s="639" t="s">
        <v>49</v>
      </c>
      <c r="E412" s="636"/>
      <c r="F412" s="650" t="s">
        <v>2233</v>
      </c>
      <c r="G412" s="636"/>
      <c r="H412" s="635">
        <f si="11" t="shared"/>
        <v>0</v>
      </c>
    </row>
    <row r="413" spans="1:8">
      <c r="A413" s="638" t="s">
        <v>1242</v>
      </c>
      <c r="B413" s="639">
        <v>210104</v>
      </c>
      <c r="C413" s="638" t="s">
        <v>1899</v>
      </c>
      <c r="D413" s="639" t="s">
        <v>49</v>
      </c>
      <c r="E413" s="636"/>
      <c r="F413" s="650" t="s">
        <v>2233</v>
      </c>
      <c r="G413" s="636"/>
      <c r="H413" s="635">
        <f si="11" t="shared"/>
        <v>0</v>
      </c>
    </row>
    <row r="414" spans="1:8">
      <c r="A414" s="638" t="s">
        <v>1242</v>
      </c>
      <c r="B414" s="639">
        <v>210105</v>
      </c>
      <c r="C414" s="638" t="s">
        <v>1898</v>
      </c>
      <c r="D414" s="639" t="s">
        <v>49</v>
      </c>
      <c r="E414" s="636"/>
      <c r="F414" s="650" t="s">
        <v>2233</v>
      </c>
      <c r="G414" s="636"/>
      <c r="H414" s="635">
        <f si="11" t="shared"/>
        <v>0</v>
      </c>
    </row>
    <row r="415" spans="1:8">
      <c r="A415" s="638" t="s">
        <v>1242</v>
      </c>
      <c r="B415" s="639">
        <v>210106</v>
      </c>
      <c r="C415" s="638" t="s">
        <v>1711</v>
      </c>
      <c r="D415" s="639" t="s">
        <v>49</v>
      </c>
      <c r="E415" s="636"/>
      <c r="F415" s="650" t="s">
        <v>2233</v>
      </c>
      <c r="G415" s="636"/>
      <c r="H415" s="635">
        <f si="11" t="shared"/>
        <v>0</v>
      </c>
    </row>
    <row r="416" spans="1:8">
      <c r="A416" s="638" t="s">
        <v>1242</v>
      </c>
      <c r="B416" s="639">
        <v>2102</v>
      </c>
      <c r="C416" s="638" t="s">
        <v>1897</v>
      </c>
      <c r="D416" s="639" t="s">
        <v>49</v>
      </c>
      <c r="E416" s="636"/>
      <c r="F416" s="650" t="s">
        <v>2233</v>
      </c>
      <c r="G416" s="636"/>
      <c r="H416" s="635">
        <f si="11" t="shared"/>
        <v>0</v>
      </c>
    </row>
    <row r="417" spans="1:8">
      <c r="A417" s="638" t="s">
        <v>1242</v>
      </c>
      <c r="B417" s="639">
        <v>210201</v>
      </c>
      <c r="C417" s="638" t="s">
        <v>1709</v>
      </c>
      <c r="D417" s="639" t="s">
        <v>49</v>
      </c>
      <c r="E417" s="636"/>
      <c r="F417" s="650" t="s">
        <v>2233</v>
      </c>
      <c r="G417" s="636"/>
      <c r="H417" s="635">
        <f si="11" t="shared"/>
        <v>0</v>
      </c>
    </row>
    <row r="418" spans="1:8">
      <c r="A418" s="638" t="s">
        <v>1242</v>
      </c>
      <c r="B418" s="639">
        <v>210202</v>
      </c>
      <c r="C418" s="638" t="s">
        <v>1708</v>
      </c>
      <c r="D418" s="639" t="s">
        <v>49</v>
      </c>
      <c r="E418" s="636"/>
      <c r="F418" s="650" t="s">
        <v>2233</v>
      </c>
      <c r="G418" s="636"/>
      <c r="H418" s="635">
        <f si="11" t="shared"/>
        <v>0</v>
      </c>
    </row>
    <row r="419" spans="1:8">
      <c r="A419" s="638" t="s">
        <v>1242</v>
      </c>
      <c r="B419" s="639">
        <v>210203</v>
      </c>
      <c r="C419" s="638" t="s">
        <v>1707</v>
      </c>
      <c r="D419" s="639" t="s">
        <v>49</v>
      </c>
      <c r="E419" s="636"/>
      <c r="F419" s="650" t="s">
        <v>2233</v>
      </c>
      <c r="G419" s="636"/>
      <c r="H419" s="635">
        <f si="11" t="shared"/>
        <v>0</v>
      </c>
    </row>
    <row r="420" spans="1:8">
      <c r="A420" s="638" t="s">
        <v>1242</v>
      </c>
      <c r="B420" s="639">
        <v>210204</v>
      </c>
      <c r="C420" s="638" t="s">
        <v>1706</v>
      </c>
      <c r="D420" s="639" t="s">
        <v>49</v>
      </c>
      <c r="E420" s="636"/>
      <c r="F420" s="650" t="s">
        <v>2233</v>
      </c>
      <c r="G420" s="636"/>
      <c r="H420" s="635">
        <f si="11" t="shared"/>
        <v>0</v>
      </c>
    </row>
    <row r="421" spans="1:8">
      <c r="A421" s="638" t="s">
        <v>1242</v>
      </c>
      <c r="B421" s="639">
        <v>210205</v>
      </c>
      <c r="C421" s="638" t="s">
        <v>1705</v>
      </c>
      <c r="D421" s="639" t="s">
        <v>49</v>
      </c>
      <c r="E421" s="636"/>
      <c r="F421" s="650" t="s">
        <v>2233</v>
      </c>
      <c r="G421" s="636"/>
      <c r="H421" s="635">
        <f si="11" t="shared"/>
        <v>0</v>
      </c>
    </row>
    <row r="422" spans="1:8">
      <c r="A422" s="638" t="s">
        <v>1242</v>
      </c>
      <c r="B422" s="639">
        <v>210206</v>
      </c>
      <c r="C422" s="638" t="s">
        <v>1704</v>
      </c>
      <c r="D422" s="639" t="s">
        <v>49</v>
      </c>
      <c r="E422" s="636"/>
      <c r="F422" s="650" t="s">
        <v>2233</v>
      </c>
      <c r="G422" s="636"/>
      <c r="H422" s="635">
        <f si="11" t="shared"/>
        <v>0</v>
      </c>
    </row>
    <row r="423" spans="1:8">
      <c r="A423" s="638" t="s">
        <v>1242</v>
      </c>
      <c r="B423" s="639">
        <v>2103</v>
      </c>
      <c r="C423" s="638" t="s">
        <v>1703</v>
      </c>
      <c r="D423" s="639" t="s">
        <v>49</v>
      </c>
      <c r="E423" s="636"/>
      <c r="F423" s="650" t="s">
        <v>2233</v>
      </c>
      <c r="G423" s="636"/>
      <c r="H423" s="635">
        <f si="11" t="shared"/>
        <v>0</v>
      </c>
    </row>
    <row r="424" spans="1:8">
      <c r="A424" s="638" t="s">
        <v>1242</v>
      </c>
      <c r="B424" s="639">
        <v>210301</v>
      </c>
      <c r="C424" s="638" t="s">
        <v>1896</v>
      </c>
      <c r="D424" s="639" t="s">
        <v>49</v>
      </c>
      <c r="E424" s="636"/>
      <c r="F424" s="650" t="s">
        <v>2233</v>
      </c>
      <c r="G424" s="636"/>
      <c r="H424" s="635">
        <f si="11" t="shared"/>
        <v>0</v>
      </c>
    </row>
    <row r="425" spans="1:8">
      <c r="A425" s="638" t="s">
        <v>1242</v>
      </c>
      <c r="B425" s="639">
        <v>210302</v>
      </c>
      <c r="C425" s="638" t="s">
        <v>1895</v>
      </c>
      <c r="D425" s="639" t="s">
        <v>49</v>
      </c>
      <c r="E425" s="636"/>
      <c r="F425" s="650" t="s">
        <v>2233</v>
      </c>
      <c r="G425" s="636"/>
      <c r="H425" s="635">
        <f si="11" t="shared"/>
        <v>0</v>
      </c>
    </row>
    <row r="426" spans="1:8">
      <c r="A426" s="638" t="s">
        <v>1242</v>
      </c>
      <c r="B426" s="639">
        <v>210303</v>
      </c>
      <c r="C426" s="638" t="s">
        <v>1894</v>
      </c>
      <c r="D426" s="639" t="s">
        <v>49</v>
      </c>
      <c r="E426" s="636"/>
      <c r="F426" s="650" t="s">
        <v>2233</v>
      </c>
      <c r="G426" s="636"/>
      <c r="H426" s="635">
        <f si="11" t="shared"/>
        <v>0</v>
      </c>
    </row>
    <row r="427" spans="1:8">
      <c r="A427" s="638" t="s">
        <v>1242</v>
      </c>
      <c r="B427" s="639">
        <v>210304</v>
      </c>
      <c r="C427" s="638" t="s">
        <v>1893</v>
      </c>
      <c r="D427" s="639" t="s">
        <v>49</v>
      </c>
      <c r="E427" s="636"/>
      <c r="F427" s="650" t="s">
        <v>2233</v>
      </c>
      <c r="G427" s="636"/>
      <c r="H427" s="635">
        <f si="11" t="shared"/>
        <v>0</v>
      </c>
    </row>
    <row r="428" spans="1:8">
      <c r="A428" s="638" t="s">
        <v>1242</v>
      </c>
      <c r="B428" s="639">
        <v>210305</v>
      </c>
      <c r="C428" s="638" t="s">
        <v>1892</v>
      </c>
      <c r="D428" s="639" t="s">
        <v>49</v>
      </c>
      <c r="E428" s="636"/>
      <c r="F428" s="650" t="s">
        <v>2233</v>
      </c>
      <c r="G428" s="636"/>
      <c r="H428" s="635">
        <f si="11" t="shared"/>
        <v>0</v>
      </c>
    </row>
    <row r="429" spans="1:8">
      <c r="A429" s="638" t="s">
        <v>1242</v>
      </c>
      <c r="B429" s="639">
        <v>2104</v>
      </c>
      <c r="C429" s="638" t="s">
        <v>1697</v>
      </c>
      <c r="D429" s="639" t="s">
        <v>49</v>
      </c>
      <c r="E429" s="636"/>
      <c r="F429" s="650" t="s">
        <v>2233</v>
      </c>
      <c r="G429" s="636"/>
      <c r="H429" s="635">
        <f si="11" t="shared"/>
        <v>0</v>
      </c>
    </row>
    <row r="430" spans="1:8">
      <c r="A430" s="638" t="s">
        <v>1242</v>
      </c>
      <c r="B430" s="639">
        <v>210401</v>
      </c>
      <c r="C430" s="638" t="s">
        <v>1696</v>
      </c>
      <c r="D430" s="639" t="s">
        <v>49</v>
      </c>
      <c r="E430" s="636"/>
      <c r="F430" s="650" t="s">
        <v>2233</v>
      </c>
      <c r="G430" s="636"/>
      <c r="H430" s="635">
        <f si="11" t="shared"/>
        <v>0</v>
      </c>
    </row>
    <row r="431" spans="1:8">
      <c r="A431" s="638" t="s">
        <v>1242</v>
      </c>
      <c r="B431" s="639">
        <v>210402</v>
      </c>
      <c r="C431" s="638" t="s">
        <v>1695</v>
      </c>
      <c r="D431" s="639" t="s">
        <v>49</v>
      </c>
      <c r="E431" s="636"/>
      <c r="F431" s="650" t="s">
        <v>2233</v>
      </c>
      <c r="G431" s="636"/>
      <c r="H431" s="635">
        <f si="11" t="shared"/>
        <v>0</v>
      </c>
    </row>
    <row r="432" spans="1:8">
      <c r="A432" s="638" t="s">
        <v>1242</v>
      </c>
      <c r="B432" s="639">
        <v>210403</v>
      </c>
      <c r="C432" s="638" t="s">
        <v>1694</v>
      </c>
      <c r="D432" s="639" t="s">
        <v>49</v>
      </c>
      <c r="E432" s="636"/>
      <c r="F432" s="650" t="s">
        <v>2233</v>
      </c>
      <c r="G432" s="636"/>
      <c r="H432" s="635">
        <f si="11" t="shared"/>
        <v>0</v>
      </c>
    </row>
    <row r="433" spans="1:8">
      <c r="A433" s="638" t="s">
        <v>1242</v>
      </c>
      <c r="B433" s="639">
        <v>210404</v>
      </c>
      <c r="C433" s="638" t="s">
        <v>1693</v>
      </c>
      <c r="D433" s="639" t="s">
        <v>49</v>
      </c>
      <c r="E433" s="636"/>
      <c r="F433" s="650" t="s">
        <v>2233</v>
      </c>
      <c r="G433" s="636"/>
      <c r="H433" s="635">
        <f si="11" t="shared"/>
        <v>0</v>
      </c>
    </row>
    <row r="434" spans="1:8">
      <c r="A434" s="638" t="s">
        <v>1242</v>
      </c>
      <c r="B434" s="639">
        <v>210405</v>
      </c>
      <c r="C434" s="638" t="s">
        <v>1692</v>
      </c>
      <c r="D434" s="639" t="s">
        <v>49</v>
      </c>
      <c r="E434" s="636"/>
      <c r="F434" s="650" t="s">
        <v>2233</v>
      </c>
      <c r="G434" s="636"/>
      <c r="H434" s="635">
        <f si="11" t="shared"/>
        <v>0</v>
      </c>
    </row>
    <row r="435" spans="1:8">
      <c r="A435" s="638" t="s">
        <v>1242</v>
      </c>
      <c r="B435" s="639">
        <v>210406</v>
      </c>
      <c r="C435" s="638" t="s">
        <v>1891</v>
      </c>
      <c r="D435" s="639" t="s">
        <v>49</v>
      </c>
      <c r="E435" s="636"/>
      <c r="F435" s="650" t="s">
        <v>2233</v>
      </c>
      <c r="G435" s="636"/>
      <c r="H435" s="635">
        <f si="11" t="shared"/>
        <v>0</v>
      </c>
    </row>
    <row r="436" spans="1:8">
      <c r="A436" s="638" t="s">
        <v>1242</v>
      </c>
      <c r="B436" s="639">
        <v>210407</v>
      </c>
      <c r="C436" s="638" t="s">
        <v>1890</v>
      </c>
      <c r="D436" s="639" t="s">
        <v>49</v>
      </c>
      <c r="E436" s="636"/>
      <c r="F436" s="650" t="s">
        <v>2233</v>
      </c>
      <c r="G436" s="636"/>
      <c r="H436" s="635">
        <f si="11" t="shared"/>
        <v>0</v>
      </c>
    </row>
    <row r="437" spans="1:8">
      <c r="A437" s="638" t="s">
        <v>1242</v>
      </c>
      <c r="B437" s="639">
        <v>210408</v>
      </c>
      <c r="C437" s="638" t="s">
        <v>1689</v>
      </c>
      <c r="D437" s="639" t="s">
        <v>49</v>
      </c>
      <c r="E437" s="636"/>
      <c r="F437" s="650" t="s">
        <v>2233</v>
      </c>
      <c r="G437" s="636"/>
      <c r="H437" s="635">
        <f si="11" t="shared"/>
        <v>0</v>
      </c>
    </row>
    <row r="438" spans="1:8">
      <c r="A438" s="638" t="s">
        <v>1242</v>
      </c>
      <c r="B438" s="639">
        <v>210409</v>
      </c>
      <c r="C438" s="638" t="s">
        <v>1688</v>
      </c>
      <c r="D438" s="639" t="s">
        <v>49</v>
      </c>
      <c r="E438" s="636"/>
      <c r="F438" s="650" t="s">
        <v>2233</v>
      </c>
      <c r="G438" s="636"/>
      <c r="H438" s="635">
        <f si="11" t="shared"/>
        <v>0</v>
      </c>
    </row>
    <row r="439" spans="1:8">
      <c r="A439" s="638" t="s">
        <v>1242</v>
      </c>
      <c r="B439" s="639">
        <v>210410</v>
      </c>
      <c r="C439" s="638" t="s">
        <v>1687</v>
      </c>
      <c r="D439" s="639" t="s">
        <v>49</v>
      </c>
      <c r="E439" s="636"/>
      <c r="F439" s="650" t="s">
        <v>2233</v>
      </c>
      <c r="G439" s="636"/>
      <c r="H439" s="635">
        <f si="11" t="shared"/>
        <v>0</v>
      </c>
    </row>
    <row r="440" spans="1:8">
      <c r="A440" s="638" t="s">
        <v>1242</v>
      </c>
      <c r="B440" s="639">
        <v>2105</v>
      </c>
      <c r="C440" s="638" t="s">
        <v>1686</v>
      </c>
      <c r="D440" s="639" t="s">
        <v>49</v>
      </c>
      <c r="E440" s="636"/>
      <c r="F440" s="650" t="s">
        <v>2233</v>
      </c>
      <c r="G440" s="636"/>
      <c r="H440" s="635">
        <f si="11" t="shared"/>
        <v>0</v>
      </c>
    </row>
    <row r="441" spans="1:8">
      <c r="A441" s="638" t="s">
        <v>1242</v>
      </c>
      <c r="B441" s="639">
        <v>210501</v>
      </c>
      <c r="C441" s="638" t="s">
        <v>1685</v>
      </c>
      <c r="D441" s="639" t="s">
        <v>49</v>
      </c>
      <c r="E441" s="636"/>
      <c r="F441" s="650" t="s">
        <v>2233</v>
      </c>
      <c r="G441" s="636"/>
      <c r="H441" s="635">
        <f si="11" t="shared"/>
        <v>0</v>
      </c>
    </row>
    <row r="442" spans="1:8">
      <c r="A442" s="638" t="s">
        <v>1242</v>
      </c>
      <c r="B442" s="639">
        <v>210502</v>
      </c>
      <c r="C442" s="638" t="s">
        <v>1684</v>
      </c>
      <c r="D442" s="639" t="s">
        <v>49</v>
      </c>
      <c r="E442" s="636"/>
      <c r="F442" s="650" t="s">
        <v>2233</v>
      </c>
      <c r="G442" s="636"/>
      <c r="H442" s="635">
        <f si="11" t="shared"/>
        <v>0</v>
      </c>
    </row>
    <row r="443" spans="1:8">
      <c r="A443" s="638" t="s">
        <v>1242</v>
      </c>
      <c r="B443" s="639">
        <v>210503</v>
      </c>
      <c r="C443" s="638" t="s">
        <v>1683</v>
      </c>
      <c r="D443" s="639" t="s">
        <v>49</v>
      </c>
      <c r="E443" s="636"/>
      <c r="F443" s="650" t="s">
        <v>2233</v>
      </c>
      <c r="G443" s="636"/>
      <c r="H443" s="635">
        <f si="11" t="shared"/>
        <v>0</v>
      </c>
    </row>
    <row r="444" spans="1:8">
      <c r="A444" s="638" t="s">
        <v>1242</v>
      </c>
      <c r="B444" s="639">
        <v>2106</v>
      </c>
      <c r="C444" s="638" t="s">
        <v>1682</v>
      </c>
      <c r="D444" s="639" t="s">
        <v>49</v>
      </c>
      <c r="E444" s="636"/>
      <c r="F444" s="650" t="s">
        <v>2233</v>
      </c>
      <c r="G444" s="636"/>
      <c r="H444" s="635">
        <f si="11" t="shared"/>
        <v>0</v>
      </c>
    </row>
    <row r="445" spans="1:8">
      <c r="A445" s="638" t="s">
        <v>1242</v>
      </c>
      <c r="B445" s="639">
        <v>210601</v>
      </c>
      <c r="C445" s="638" t="s">
        <v>1681</v>
      </c>
      <c r="D445" s="639" t="s">
        <v>49</v>
      </c>
      <c r="E445" s="636"/>
      <c r="F445" s="650" t="s">
        <v>2233</v>
      </c>
      <c r="G445" s="636"/>
      <c r="H445" s="635">
        <f si="11" t="shared"/>
        <v>0</v>
      </c>
    </row>
    <row r="446" spans="1:8">
      <c r="A446" s="638" t="s">
        <v>1242</v>
      </c>
      <c r="B446" s="639">
        <v>210602</v>
      </c>
      <c r="C446" s="638" t="s">
        <v>1680</v>
      </c>
      <c r="D446" s="639" t="s">
        <v>49</v>
      </c>
      <c r="E446" s="636"/>
      <c r="F446" s="650" t="s">
        <v>2233</v>
      </c>
      <c r="G446" s="636"/>
      <c r="H446" s="635">
        <f si="11" t="shared"/>
        <v>0</v>
      </c>
    </row>
    <row r="447" spans="1:8">
      <c r="A447" s="638" t="s">
        <v>1242</v>
      </c>
      <c r="B447" s="639">
        <v>210603</v>
      </c>
      <c r="C447" s="638" t="s">
        <v>1679</v>
      </c>
      <c r="D447" s="639" t="s">
        <v>49</v>
      </c>
      <c r="E447" s="636"/>
      <c r="F447" s="650" t="s">
        <v>2233</v>
      </c>
      <c r="G447" s="636"/>
      <c r="H447" s="635">
        <f si="11" t="shared"/>
        <v>0</v>
      </c>
    </row>
    <row r="448" spans="1:8">
      <c r="A448" s="638" t="s">
        <v>1242</v>
      </c>
      <c r="B448" s="639">
        <v>210604</v>
      </c>
      <c r="C448" s="638" t="s">
        <v>1678</v>
      </c>
      <c r="D448" s="639" t="s">
        <v>49</v>
      </c>
      <c r="E448" s="636"/>
      <c r="F448" s="650" t="s">
        <v>2233</v>
      </c>
      <c r="G448" s="636"/>
      <c r="H448" s="635">
        <f si="11" t="shared"/>
        <v>0</v>
      </c>
    </row>
    <row r="449" spans="1:8">
      <c r="A449" s="638" t="s">
        <v>1242</v>
      </c>
      <c r="B449" s="639">
        <v>2107</v>
      </c>
      <c r="C449" s="638" t="s">
        <v>1677</v>
      </c>
      <c r="D449" s="639" t="s">
        <v>49</v>
      </c>
      <c r="E449" s="636"/>
      <c r="F449" s="650" t="s">
        <v>2233</v>
      </c>
      <c r="G449" s="636"/>
      <c r="H449" s="635">
        <f si="11" t="shared"/>
        <v>0</v>
      </c>
    </row>
    <row r="450" spans="1:8">
      <c r="A450" s="638" t="s">
        <v>1242</v>
      </c>
      <c r="B450" s="639">
        <v>210701</v>
      </c>
      <c r="C450" s="638" t="s">
        <v>1676</v>
      </c>
      <c r="D450" s="639" t="s">
        <v>49</v>
      </c>
      <c r="E450" s="636"/>
      <c r="F450" s="650" t="s">
        <v>2233</v>
      </c>
      <c r="G450" s="636"/>
      <c r="H450" s="635">
        <f si="11" t="shared"/>
        <v>0</v>
      </c>
    </row>
    <row r="451" spans="1:8">
      <c r="A451" s="638" t="s">
        <v>1242</v>
      </c>
      <c r="B451" s="639">
        <v>210702</v>
      </c>
      <c r="C451" s="638" t="s">
        <v>1675</v>
      </c>
      <c r="D451" s="639" t="s">
        <v>49</v>
      </c>
      <c r="E451" s="636"/>
      <c r="F451" s="650" t="s">
        <v>2233</v>
      </c>
      <c r="G451" s="636"/>
      <c r="H451" s="635">
        <f si="11" t="shared"/>
        <v>0</v>
      </c>
    </row>
    <row r="452" spans="1:8">
      <c r="A452" s="638" t="s">
        <v>1242</v>
      </c>
      <c r="B452" s="639">
        <v>210703</v>
      </c>
      <c r="C452" s="638" t="s">
        <v>1889</v>
      </c>
      <c r="D452" s="639" t="s">
        <v>49</v>
      </c>
      <c r="E452" s="636"/>
      <c r="F452" s="650" t="s">
        <v>2233</v>
      </c>
      <c r="G452" s="636"/>
      <c r="H452" s="635">
        <f ref="H452:H515" si="12" t="shared">E452-G452</f>
        <v>0</v>
      </c>
    </row>
    <row r="453" spans="1:8">
      <c r="A453" s="638" t="s">
        <v>1242</v>
      </c>
      <c r="B453" s="639">
        <v>2108</v>
      </c>
      <c r="C453" s="638" t="s">
        <v>1673</v>
      </c>
      <c r="D453" s="639" t="s">
        <v>49</v>
      </c>
      <c r="E453" s="636"/>
      <c r="F453" s="650" t="s">
        <v>2233</v>
      </c>
      <c r="G453" s="636"/>
      <c r="H453" s="635">
        <f si="12" t="shared"/>
        <v>0</v>
      </c>
    </row>
    <row r="454" spans="1:8">
      <c r="A454" s="638" t="s">
        <v>1242</v>
      </c>
      <c r="B454" s="639">
        <v>210801</v>
      </c>
      <c r="C454" s="638" t="s">
        <v>1672</v>
      </c>
      <c r="D454" s="639" t="s">
        <v>49</v>
      </c>
      <c r="E454" s="636"/>
      <c r="F454" s="650" t="s">
        <v>2233</v>
      </c>
      <c r="G454" s="636"/>
      <c r="H454" s="635">
        <f si="12" t="shared"/>
        <v>0</v>
      </c>
    </row>
    <row r="455" spans="1:8">
      <c r="A455" s="638" t="s">
        <v>1242</v>
      </c>
      <c r="B455" s="639">
        <v>210802</v>
      </c>
      <c r="C455" s="638" t="s">
        <v>1888</v>
      </c>
      <c r="D455" s="639" t="s">
        <v>49</v>
      </c>
      <c r="E455" s="636"/>
      <c r="F455" s="650" t="s">
        <v>2233</v>
      </c>
      <c r="G455" s="636"/>
      <c r="H455" s="635">
        <f si="12" t="shared"/>
        <v>0</v>
      </c>
    </row>
    <row r="456" spans="1:8">
      <c r="A456" s="638" t="s">
        <v>1242</v>
      </c>
      <c r="B456" s="639">
        <v>210803</v>
      </c>
      <c r="C456" s="638" t="s">
        <v>1670</v>
      </c>
      <c r="D456" s="639" t="s">
        <v>49</v>
      </c>
      <c r="E456" s="636"/>
      <c r="F456" s="650" t="s">
        <v>2233</v>
      </c>
      <c r="G456" s="636"/>
      <c r="H456" s="635">
        <f si="12" t="shared"/>
        <v>0</v>
      </c>
    </row>
    <row r="457" spans="1:8">
      <c r="A457" s="638" t="s">
        <v>1242</v>
      </c>
      <c r="B457" s="639">
        <v>210804</v>
      </c>
      <c r="C457" s="638" t="s">
        <v>1669</v>
      </c>
      <c r="D457" s="639" t="s">
        <v>49</v>
      </c>
      <c r="E457" s="636"/>
      <c r="F457" s="650" t="s">
        <v>2233</v>
      </c>
      <c r="G457" s="636"/>
      <c r="H457" s="635">
        <f si="12" t="shared"/>
        <v>0</v>
      </c>
    </row>
    <row r="458" spans="1:8">
      <c r="A458" s="638" t="s">
        <v>1242</v>
      </c>
      <c r="B458" s="639">
        <v>210805</v>
      </c>
      <c r="C458" s="638" t="s">
        <v>1668</v>
      </c>
      <c r="D458" s="639" t="s">
        <v>49</v>
      </c>
      <c r="E458" s="636"/>
      <c r="F458" s="650" t="s">
        <v>2233</v>
      </c>
      <c r="G458" s="636"/>
      <c r="H458" s="635">
        <f si="12" t="shared"/>
        <v>0</v>
      </c>
    </row>
    <row r="459" spans="1:8">
      <c r="A459" s="638" t="s">
        <v>1242</v>
      </c>
      <c r="B459" s="639">
        <v>210806</v>
      </c>
      <c r="C459" s="638" t="s">
        <v>1667</v>
      </c>
      <c r="D459" s="639" t="s">
        <v>49</v>
      </c>
      <c r="E459" s="636"/>
      <c r="F459" s="650" t="s">
        <v>2233</v>
      </c>
      <c r="G459" s="636"/>
      <c r="H459" s="635">
        <f si="12" t="shared"/>
        <v>0</v>
      </c>
    </row>
    <row r="460" spans="1:8">
      <c r="A460" s="638" t="s">
        <v>1242</v>
      </c>
      <c r="B460" s="639">
        <v>210807</v>
      </c>
      <c r="C460" s="638" t="s">
        <v>1788</v>
      </c>
      <c r="D460" s="639" t="s">
        <v>49</v>
      </c>
      <c r="E460" s="636"/>
      <c r="F460" s="650" t="s">
        <v>2233</v>
      </c>
      <c r="G460" s="636"/>
      <c r="H460" s="635">
        <f si="12" t="shared"/>
        <v>0</v>
      </c>
    </row>
    <row r="461" spans="1:8">
      <c r="A461" s="638" t="s">
        <v>1242</v>
      </c>
      <c r="B461" s="639">
        <v>210808</v>
      </c>
      <c r="C461" s="638" t="s">
        <v>1665</v>
      </c>
      <c r="D461" s="639" t="s">
        <v>49</v>
      </c>
      <c r="E461" s="636"/>
      <c r="F461" s="650" t="s">
        <v>2233</v>
      </c>
      <c r="G461" s="636"/>
      <c r="H461" s="635">
        <f si="12" t="shared"/>
        <v>0</v>
      </c>
    </row>
    <row r="462" spans="1:8">
      <c r="A462" s="638" t="s">
        <v>1242</v>
      </c>
      <c r="B462" s="639">
        <v>210809</v>
      </c>
      <c r="C462" s="638" t="s">
        <v>1664</v>
      </c>
      <c r="D462" s="639" t="s">
        <v>49</v>
      </c>
      <c r="E462" s="636"/>
      <c r="F462" s="650" t="s">
        <v>2233</v>
      </c>
      <c r="G462" s="636"/>
      <c r="H462" s="635">
        <f si="12" t="shared"/>
        <v>0</v>
      </c>
    </row>
    <row r="463" spans="1:8">
      <c r="A463" s="638" t="s">
        <v>1242</v>
      </c>
      <c r="B463" s="639">
        <v>210810</v>
      </c>
      <c r="C463" s="638" t="s">
        <v>1887</v>
      </c>
      <c r="D463" s="639" t="s">
        <v>49</v>
      </c>
      <c r="E463" s="636"/>
      <c r="F463" s="650" t="s">
        <v>2233</v>
      </c>
      <c r="G463" s="636"/>
      <c r="H463" s="635">
        <f si="12" t="shared"/>
        <v>0</v>
      </c>
    </row>
    <row r="464" spans="1:8">
      <c r="A464" s="638" t="s">
        <v>1242</v>
      </c>
      <c r="B464" s="639">
        <v>210811</v>
      </c>
      <c r="C464" s="638" t="s">
        <v>1886</v>
      </c>
      <c r="D464" s="639" t="s">
        <v>49</v>
      </c>
      <c r="E464" s="636"/>
      <c r="F464" s="650" t="s">
        <v>2233</v>
      </c>
      <c r="G464" s="636"/>
      <c r="H464" s="635">
        <f si="12" t="shared"/>
        <v>0</v>
      </c>
    </row>
    <row r="465" spans="1:8">
      <c r="A465" s="638" t="s">
        <v>1242</v>
      </c>
      <c r="B465" s="639">
        <v>210812</v>
      </c>
      <c r="C465" s="638" t="s">
        <v>1885</v>
      </c>
      <c r="D465" s="639" t="s">
        <v>49</v>
      </c>
      <c r="E465" s="636"/>
      <c r="F465" s="650" t="s">
        <v>2233</v>
      </c>
      <c r="G465" s="636"/>
      <c r="H465" s="635">
        <f si="12" t="shared"/>
        <v>0</v>
      </c>
    </row>
    <row r="466" spans="1:8">
      <c r="A466" s="638" t="s">
        <v>1242</v>
      </c>
      <c r="B466" s="639">
        <v>210813</v>
      </c>
      <c r="C466" s="638" t="s">
        <v>1884</v>
      </c>
      <c r="D466" s="639" t="s">
        <v>49</v>
      </c>
      <c r="E466" s="636"/>
      <c r="F466" s="650" t="s">
        <v>2233</v>
      </c>
      <c r="G466" s="636"/>
      <c r="H466" s="635">
        <f si="12" t="shared"/>
        <v>0</v>
      </c>
    </row>
    <row r="467" spans="1:8">
      <c r="A467" s="638" t="s">
        <v>1242</v>
      </c>
      <c r="B467" s="639">
        <v>210814</v>
      </c>
      <c r="C467" s="638" t="s">
        <v>1883</v>
      </c>
      <c r="D467" s="639" t="s">
        <v>49</v>
      </c>
      <c r="E467" s="636"/>
      <c r="F467" s="650" t="s">
        <v>2233</v>
      </c>
      <c r="G467" s="636"/>
      <c r="H467" s="635">
        <f si="12" t="shared"/>
        <v>0</v>
      </c>
    </row>
    <row r="468" spans="1:8">
      <c r="A468" s="638" t="s">
        <v>1242</v>
      </c>
      <c r="B468" s="639">
        <v>2109</v>
      </c>
      <c r="C468" s="638" t="s">
        <v>1659</v>
      </c>
      <c r="D468" s="639" t="s">
        <v>49</v>
      </c>
      <c r="E468" s="636"/>
      <c r="F468" s="650" t="s">
        <v>2233</v>
      </c>
      <c r="G468" s="636"/>
      <c r="H468" s="635">
        <f si="12" t="shared"/>
        <v>0</v>
      </c>
    </row>
    <row r="469" spans="1:8">
      <c r="A469" s="638" t="s">
        <v>1242</v>
      </c>
      <c r="B469" s="639">
        <v>210901</v>
      </c>
      <c r="C469" s="638" t="s">
        <v>1659</v>
      </c>
      <c r="D469" s="639" t="s">
        <v>49</v>
      </c>
      <c r="E469" s="636"/>
      <c r="F469" s="650" t="s">
        <v>2233</v>
      </c>
      <c r="G469" s="636"/>
      <c r="H469" s="635">
        <f si="12" t="shared"/>
        <v>0</v>
      </c>
    </row>
    <row r="470" spans="1:8">
      <c r="A470" s="638" t="s">
        <v>1242</v>
      </c>
      <c r="B470" s="639">
        <v>210902</v>
      </c>
      <c r="C470" s="638" t="s">
        <v>1882</v>
      </c>
      <c r="D470" s="639" t="s">
        <v>49</v>
      </c>
      <c r="E470" s="636"/>
      <c r="F470" s="650" t="s">
        <v>2233</v>
      </c>
      <c r="G470" s="636"/>
      <c r="H470" s="635">
        <f si="12" t="shared"/>
        <v>0</v>
      </c>
    </row>
    <row r="471" spans="1:8">
      <c r="A471" s="638" t="s">
        <v>1242</v>
      </c>
      <c r="B471" s="639">
        <v>210903</v>
      </c>
      <c r="C471" s="638" t="s">
        <v>1881</v>
      </c>
      <c r="D471" s="639" t="s">
        <v>49</v>
      </c>
      <c r="E471" s="636"/>
      <c r="F471" s="650" t="s">
        <v>2233</v>
      </c>
      <c r="G471" s="636"/>
      <c r="H471" s="635">
        <f si="12" t="shared"/>
        <v>0</v>
      </c>
    </row>
    <row r="472" spans="1:8">
      <c r="A472" s="638" t="s">
        <v>1242</v>
      </c>
      <c r="B472" s="639">
        <v>210904</v>
      </c>
      <c r="C472" s="638" t="s">
        <v>1855</v>
      </c>
      <c r="D472" s="639" t="s">
        <v>49</v>
      </c>
      <c r="E472" s="636"/>
      <c r="F472" s="650" t="s">
        <v>2233</v>
      </c>
      <c r="G472" s="636"/>
      <c r="H472" s="635">
        <f si="12" t="shared"/>
        <v>0</v>
      </c>
    </row>
    <row r="473" spans="1:8">
      <c r="A473" s="638" t="s">
        <v>1242</v>
      </c>
      <c r="B473" s="639">
        <v>211</v>
      </c>
      <c r="C473" s="638" t="s">
        <v>1880</v>
      </c>
      <c r="D473" s="639" t="s">
        <v>49</v>
      </c>
      <c r="E473" s="636"/>
      <c r="F473" s="650" t="s">
        <v>2233</v>
      </c>
      <c r="G473" s="636"/>
      <c r="H473" s="635">
        <f si="12" t="shared"/>
        <v>0</v>
      </c>
    </row>
    <row r="474" spans="1:8">
      <c r="A474" s="638" t="s">
        <v>1242</v>
      </c>
      <c r="B474" s="639">
        <v>2111</v>
      </c>
      <c r="C474" s="638" t="s">
        <v>1879</v>
      </c>
      <c r="D474" s="639" t="s">
        <v>49</v>
      </c>
      <c r="E474" s="636"/>
      <c r="F474" s="650" t="s">
        <v>2233</v>
      </c>
      <c r="G474" s="636"/>
      <c r="H474" s="635">
        <f si="12" t="shared"/>
        <v>0</v>
      </c>
    </row>
    <row r="475" spans="1:8">
      <c r="A475" s="638" t="s">
        <v>1242</v>
      </c>
      <c r="B475" s="639">
        <v>211101</v>
      </c>
      <c r="C475" s="638" t="s">
        <v>1879</v>
      </c>
      <c r="D475" s="639" t="s">
        <v>49</v>
      </c>
      <c r="E475" s="636"/>
      <c r="F475" s="650" t="s">
        <v>2233</v>
      </c>
      <c r="G475" s="636"/>
      <c r="H475" s="635">
        <f si="12" t="shared"/>
        <v>0</v>
      </c>
    </row>
    <row r="476" spans="1:8">
      <c r="A476" s="638" t="s">
        <v>1242</v>
      </c>
      <c r="B476" s="639">
        <v>2112</v>
      </c>
      <c r="C476" s="638" t="s">
        <v>1655</v>
      </c>
      <c r="D476" s="639" t="s">
        <v>49</v>
      </c>
      <c r="E476" s="636"/>
      <c r="F476" s="650" t="s">
        <v>2233</v>
      </c>
      <c r="G476" s="636"/>
      <c r="H476" s="635">
        <f si="12" t="shared"/>
        <v>0</v>
      </c>
    </row>
    <row r="477" spans="1:8">
      <c r="A477" s="638" t="s">
        <v>1242</v>
      </c>
      <c r="B477" s="639">
        <v>211201</v>
      </c>
      <c r="C477" s="638" t="s">
        <v>1878</v>
      </c>
      <c r="D477" s="639" t="s">
        <v>49</v>
      </c>
      <c r="E477" s="636"/>
      <c r="F477" s="650" t="s">
        <v>2233</v>
      </c>
      <c r="G477" s="636"/>
      <c r="H477" s="635">
        <f si="12" t="shared"/>
        <v>0</v>
      </c>
    </row>
    <row r="478" spans="1:8">
      <c r="A478" s="638" t="s">
        <v>1242</v>
      </c>
      <c r="B478" s="639">
        <v>212</v>
      </c>
      <c r="C478" s="638" t="s">
        <v>1654</v>
      </c>
      <c r="D478" s="639" t="s">
        <v>49</v>
      </c>
      <c r="E478" s="636"/>
      <c r="F478" s="650" t="s">
        <v>2233</v>
      </c>
      <c r="G478" s="636"/>
      <c r="H478" s="635">
        <f si="12" t="shared"/>
        <v>0</v>
      </c>
    </row>
    <row r="479" spans="1:8">
      <c r="A479" s="638" t="s">
        <v>1242</v>
      </c>
      <c r="B479" s="639">
        <v>2121</v>
      </c>
      <c r="C479" s="638" t="s">
        <v>1653</v>
      </c>
      <c r="D479" s="639" t="s">
        <v>49</v>
      </c>
      <c r="E479" s="636"/>
      <c r="F479" s="650" t="s">
        <v>2233</v>
      </c>
      <c r="G479" s="636"/>
      <c r="H479" s="635">
        <f si="12" t="shared"/>
        <v>0</v>
      </c>
    </row>
    <row r="480" spans="1:8">
      <c r="A480" s="638" t="s">
        <v>1242</v>
      </c>
      <c r="B480" s="639">
        <v>212101</v>
      </c>
      <c r="C480" s="638" t="s">
        <v>1653</v>
      </c>
      <c r="D480" s="639" t="s">
        <v>49</v>
      </c>
      <c r="E480" s="636"/>
      <c r="F480" s="650" t="s">
        <v>2233</v>
      </c>
      <c r="G480" s="636"/>
      <c r="H480" s="635">
        <f si="12" t="shared"/>
        <v>0</v>
      </c>
    </row>
    <row r="481" spans="1:8">
      <c r="A481" s="638" t="s">
        <v>1242</v>
      </c>
      <c r="B481" s="639">
        <v>2122</v>
      </c>
      <c r="C481" s="638" t="s">
        <v>1652</v>
      </c>
      <c r="D481" s="639" t="s">
        <v>49</v>
      </c>
      <c r="E481" s="636"/>
      <c r="F481" s="650" t="s">
        <v>2233</v>
      </c>
      <c r="G481" s="636"/>
      <c r="H481" s="635">
        <f si="12" t="shared"/>
        <v>0</v>
      </c>
    </row>
    <row r="482" spans="1:8">
      <c r="A482" s="638" t="s">
        <v>1242</v>
      </c>
      <c r="B482" s="639">
        <v>212201</v>
      </c>
      <c r="C482" s="638" t="s">
        <v>1652</v>
      </c>
      <c r="D482" s="639" t="s">
        <v>49</v>
      </c>
      <c r="E482" s="636"/>
      <c r="F482" s="650" t="s">
        <v>2233</v>
      </c>
      <c r="G482" s="636"/>
      <c r="H482" s="635">
        <f si="12" t="shared"/>
        <v>0</v>
      </c>
    </row>
    <row r="483" spans="1:8">
      <c r="A483" s="638" t="s">
        <v>1242</v>
      </c>
      <c r="B483" s="639">
        <v>213</v>
      </c>
      <c r="C483" s="638" t="s">
        <v>1651</v>
      </c>
      <c r="D483" s="639" t="s">
        <v>49</v>
      </c>
      <c r="E483" s="636"/>
      <c r="F483" s="650" t="s">
        <v>2233</v>
      </c>
      <c r="G483" s="636"/>
      <c r="H483" s="635">
        <f si="12" t="shared"/>
        <v>0</v>
      </c>
    </row>
    <row r="484" spans="1:8">
      <c r="A484" s="638" t="s">
        <v>1242</v>
      </c>
      <c r="B484" s="639">
        <v>2131</v>
      </c>
      <c r="C484" s="638" t="s">
        <v>1650</v>
      </c>
      <c r="D484" s="639" t="s">
        <v>49</v>
      </c>
      <c r="E484" s="636"/>
      <c r="F484" s="650" t="s">
        <v>2233</v>
      </c>
      <c r="G484" s="636"/>
      <c r="H484" s="635">
        <f si="12" t="shared"/>
        <v>0</v>
      </c>
    </row>
    <row r="485" spans="1:8">
      <c r="A485" s="638" t="s">
        <v>1242</v>
      </c>
      <c r="B485" s="639">
        <v>213101</v>
      </c>
      <c r="C485" s="638" t="s">
        <v>1649</v>
      </c>
      <c r="D485" s="639" t="s">
        <v>49</v>
      </c>
      <c r="E485" s="636"/>
      <c r="F485" s="650" t="s">
        <v>2233</v>
      </c>
      <c r="G485" s="636"/>
      <c r="H485" s="635">
        <f si="12" t="shared"/>
        <v>0</v>
      </c>
    </row>
    <row r="486" spans="1:8">
      <c r="A486" s="638" t="s">
        <v>1242</v>
      </c>
      <c r="B486" s="639">
        <v>213102</v>
      </c>
      <c r="C486" s="638" t="s">
        <v>1648</v>
      </c>
      <c r="D486" s="639" t="s">
        <v>49</v>
      </c>
      <c r="E486" s="636"/>
      <c r="F486" s="650" t="s">
        <v>2233</v>
      </c>
      <c r="G486" s="636"/>
      <c r="H486" s="635">
        <f si="12" t="shared"/>
        <v>0</v>
      </c>
    </row>
    <row r="487" spans="1:8">
      <c r="A487" s="638" t="s">
        <v>1242</v>
      </c>
      <c r="B487" s="639">
        <v>2132</v>
      </c>
      <c r="C487" s="638" t="s">
        <v>1647</v>
      </c>
      <c r="D487" s="639" t="s">
        <v>49</v>
      </c>
      <c r="E487" s="636"/>
      <c r="F487" s="650" t="s">
        <v>2233</v>
      </c>
      <c r="G487" s="636"/>
      <c r="H487" s="635">
        <f si="12" t="shared"/>
        <v>0</v>
      </c>
    </row>
    <row r="488" spans="1:8">
      <c r="A488" s="638" t="s">
        <v>1242</v>
      </c>
      <c r="B488" s="639">
        <v>213202</v>
      </c>
      <c r="C488" s="638" t="s">
        <v>1646</v>
      </c>
      <c r="D488" s="639" t="s">
        <v>49</v>
      </c>
      <c r="E488" s="636"/>
      <c r="F488" s="650" t="s">
        <v>2233</v>
      </c>
      <c r="G488" s="636"/>
      <c r="H488" s="635">
        <f si="12" t="shared"/>
        <v>0</v>
      </c>
    </row>
    <row r="489" spans="1:8">
      <c r="A489" s="638" t="s">
        <v>1242</v>
      </c>
      <c r="B489" s="639">
        <v>213203</v>
      </c>
      <c r="C489" s="638" t="s">
        <v>1645</v>
      </c>
      <c r="D489" s="639" t="s">
        <v>49</v>
      </c>
      <c r="E489" s="636"/>
      <c r="F489" s="650" t="s">
        <v>2233</v>
      </c>
      <c r="G489" s="636"/>
      <c r="H489" s="635">
        <f si="12" t="shared"/>
        <v>0</v>
      </c>
    </row>
    <row r="490" spans="1:8">
      <c r="A490" s="638" t="s">
        <v>1242</v>
      </c>
      <c r="B490" s="639">
        <v>213204</v>
      </c>
      <c r="C490" s="638" t="s">
        <v>1877</v>
      </c>
      <c r="D490" s="639" t="s">
        <v>49</v>
      </c>
      <c r="E490" s="636"/>
      <c r="F490" s="650" t="s">
        <v>2233</v>
      </c>
      <c r="G490" s="636"/>
      <c r="H490" s="635">
        <f si="12" t="shared"/>
        <v>0</v>
      </c>
    </row>
    <row r="491" spans="1:8">
      <c r="A491" s="638" t="s">
        <v>1242</v>
      </c>
      <c r="B491" s="639">
        <v>213205</v>
      </c>
      <c r="C491" s="638" t="s">
        <v>1643</v>
      </c>
      <c r="D491" s="639" t="s">
        <v>49</v>
      </c>
      <c r="E491" s="636"/>
      <c r="F491" s="650" t="s">
        <v>2233</v>
      </c>
      <c r="G491" s="636"/>
      <c r="H491" s="635">
        <f si="12" t="shared"/>
        <v>0</v>
      </c>
    </row>
    <row r="492" spans="1:8">
      <c r="A492" s="638" t="s">
        <v>1242</v>
      </c>
      <c r="B492" s="639">
        <v>213206</v>
      </c>
      <c r="C492" s="638" t="s">
        <v>1642</v>
      </c>
      <c r="D492" s="639" t="s">
        <v>49</v>
      </c>
      <c r="E492" s="636"/>
      <c r="F492" s="650" t="s">
        <v>2233</v>
      </c>
      <c r="G492" s="636"/>
      <c r="H492" s="635">
        <f si="12" t="shared"/>
        <v>0</v>
      </c>
    </row>
    <row r="493" spans="1:8">
      <c r="A493" s="638" t="s">
        <v>1242</v>
      </c>
      <c r="B493" s="639">
        <v>213207</v>
      </c>
      <c r="C493" s="638" t="s">
        <v>1641</v>
      </c>
      <c r="D493" s="639" t="s">
        <v>49</v>
      </c>
      <c r="E493" s="636"/>
      <c r="F493" s="650" t="s">
        <v>2233</v>
      </c>
      <c r="G493" s="636"/>
      <c r="H493" s="635">
        <f si="12" t="shared"/>
        <v>0</v>
      </c>
    </row>
    <row r="494" spans="1:8">
      <c r="A494" s="638" t="s">
        <v>1242</v>
      </c>
      <c r="B494" s="639">
        <v>213208</v>
      </c>
      <c r="C494" s="638" t="s">
        <v>1876</v>
      </c>
      <c r="D494" s="639" t="s">
        <v>49</v>
      </c>
      <c r="E494" s="636"/>
      <c r="F494" s="650" t="s">
        <v>2233</v>
      </c>
      <c r="G494" s="636"/>
      <c r="H494" s="635">
        <f si="12" t="shared"/>
        <v>0</v>
      </c>
    </row>
    <row r="495" spans="1:8">
      <c r="A495" s="638" t="s">
        <v>1242</v>
      </c>
      <c r="B495" s="639">
        <v>213209</v>
      </c>
      <c r="C495" s="638" t="s">
        <v>1875</v>
      </c>
      <c r="D495" s="639" t="s">
        <v>49</v>
      </c>
      <c r="E495" s="636"/>
      <c r="F495" s="650" t="s">
        <v>2233</v>
      </c>
      <c r="G495" s="636"/>
      <c r="H495" s="635">
        <f si="12" t="shared"/>
        <v>0</v>
      </c>
    </row>
    <row r="496" spans="1:8">
      <c r="A496" s="638" t="s">
        <v>1242</v>
      </c>
      <c r="B496" s="639">
        <v>2133</v>
      </c>
      <c r="C496" s="638" t="s">
        <v>1638</v>
      </c>
      <c r="D496" s="639" t="s">
        <v>49</v>
      </c>
      <c r="E496" s="636"/>
      <c r="F496" s="650" t="s">
        <v>2233</v>
      </c>
      <c r="G496" s="636"/>
      <c r="H496" s="635">
        <f si="12" t="shared"/>
        <v>0</v>
      </c>
    </row>
    <row r="497" spans="1:8">
      <c r="A497" s="638" t="s">
        <v>1242</v>
      </c>
      <c r="B497" s="639">
        <v>213301</v>
      </c>
      <c r="C497" s="638" t="s">
        <v>1633</v>
      </c>
      <c r="D497" s="639" t="s">
        <v>49</v>
      </c>
      <c r="E497" s="636"/>
      <c r="F497" s="650" t="s">
        <v>2233</v>
      </c>
      <c r="G497" s="636"/>
      <c r="H497" s="635">
        <f si="12" t="shared"/>
        <v>0</v>
      </c>
    </row>
    <row r="498" spans="1:8">
      <c r="A498" s="638" t="s">
        <v>1242</v>
      </c>
      <c r="B498" s="639">
        <v>213302</v>
      </c>
      <c r="C498" s="638" t="s">
        <v>1632</v>
      </c>
      <c r="D498" s="639" t="s">
        <v>49</v>
      </c>
      <c r="E498" s="636"/>
      <c r="F498" s="650" t="s">
        <v>2233</v>
      </c>
      <c r="G498" s="636"/>
      <c r="H498" s="635">
        <f si="12" t="shared"/>
        <v>0</v>
      </c>
    </row>
    <row r="499" spans="1:8">
      <c r="A499" s="638" t="s">
        <v>1242</v>
      </c>
      <c r="B499" s="639">
        <v>213303</v>
      </c>
      <c r="C499" s="638" t="s">
        <v>1631</v>
      </c>
      <c r="D499" s="639" t="s">
        <v>49</v>
      </c>
      <c r="E499" s="636"/>
      <c r="F499" s="650" t="s">
        <v>2233</v>
      </c>
      <c r="G499" s="636"/>
      <c r="H499" s="635">
        <f si="12" t="shared"/>
        <v>0</v>
      </c>
    </row>
    <row r="500" spans="1:8">
      <c r="A500" s="638" t="s">
        <v>1242</v>
      </c>
      <c r="B500" s="639">
        <v>213304</v>
      </c>
      <c r="C500" s="638" t="s">
        <v>1630</v>
      </c>
      <c r="D500" s="639" t="s">
        <v>49</v>
      </c>
      <c r="E500" s="636"/>
      <c r="F500" s="650" t="s">
        <v>2233</v>
      </c>
      <c r="G500" s="636"/>
      <c r="H500" s="635">
        <f si="12" t="shared"/>
        <v>0</v>
      </c>
    </row>
    <row r="501" spans="1:8">
      <c r="A501" s="638" t="s">
        <v>1242</v>
      </c>
      <c r="B501" s="639">
        <v>2134</v>
      </c>
      <c r="C501" s="638" t="s">
        <v>1874</v>
      </c>
      <c r="D501" s="639" t="s">
        <v>49</v>
      </c>
      <c r="E501" s="636"/>
      <c r="F501" s="650" t="s">
        <v>2233</v>
      </c>
      <c r="G501" s="636"/>
      <c r="H501" s="635">
        <f si="12" t="shared"/>
        <v>0</v>
      </c>
    </row>
    <row r="502" spans="1:8">
      <c r="A502" s="638" t="s">
        <v>1242</v>
      </c>
      <c r="B502" s="639">
        <v>213401</v>
      </c>
      <c r="C502" s="638" t="s">
        <v>1636</v>
      </c>
      <c r="D502" s="639" t="s">
        <v>49</v>
      </c>
      <c r="E502" s="636"/>
      <c r="F502" s="650" t="s">
        <v>2233</v>
      </c>
      <c r="G502" s="636"/>
      <c r="H502" s="635">
        <f si="12" t="shared"/>
        <v>0</v>
      </c>
    </row>
    <row r="503" spans="1:8">
      <c r="A503" s="638" t="s">
        <v>1242</v>
      </c>
      <c r="B503" s="639">
        <v>213402</v>
      </c>
      <c r="C503" s="638" t="s">
        <v>1635</v>
      </c>
      <c r="D503" s="639" t="s">
        <v>49</v>
      </c>
      <c r="E503" s="636"/>
      <c r="F503" s="650" t="s">
        <v>2233</v>
      </c>
      <c r="G503" s="636"/>
      <c r="H503" s="635">
        <f si="12" t="shared"/>
        <v>0</v>
      </c>
    </row>
    <row r="504" spans="1:8">
      <c r="A504" s="638" t="s">
        <v>1242</v>
      </c>
      <c r="B504" s="639">
        <v>213403</v>
      </c>
      <c r="C504" s="638" t="s">
        <v>1631</v>
      </c>
      <c r="D504" s="639" t="s">
        <v>49</v>
      </c>
      <c r="E504" s="636"/>
      <c r="F504" s="650" t="s">
        <v>2233</v>
      </c>
      <c r="G504" s="636"/>
      <c r="H504" s="635">
        <f si="12" t="shared"/>
        <v>0</v>
      </c>
    </row>
    <row r="505" spans="1:8">
      <c r="A505" s="638" t="s">
        <v>1242</v>
      </c>
      <c r="B505" s="639">
        <v>213404</v>
      </c>
      <c r="C505" s="638" t="s">
        <v>1630</v>
      </c>
      <c r="D505" s="639" t="s">
        <v>49</v>
      </c>
      <c r="E505" s="636"/>
      <c r="F505" s="650" t="s">
        <v>2233</v>
      </c>
      <c r="G505" s="636"/>
      <c r="H505" s="635">
        <f si="12" t="shared"/>
        <v>0</v>
      </c>
    </row>
    <row r="506" spans="1:8">
      <c r="A506" s="638" t="s">
        <v>1242</v>
      </c>
      <c r="B506" s="639">
        <v>2135</v>
      </c>
      <c r="C506" s="638" t="s">
        <v>1873</v>
      </c>
      <c r="D506" s="639" t="s">
        <v>49</v>
      </c>
      <c r="E506" s="636"/>
      <c r="F506" s="650" t="s">
        <v>2233</v>
      </c>
      <c r="G506" s="636"/>
      <c r="H506" s="635">
        <f si="12" t="shared"/>
        <v>0</v>
      </c>
    </row>
    <row r="507" spans="1:8">
      <c r="A507" s="638" t="s">
        <v>1242</v>
      </c>
      <c r="B507" s="639">
        <v>213501</v>
      </c>
      <c r="C507" s="638" t="s">
        <v>1728</v>
      </c>
      <c r="D507" s="639" t="s">
        <v>49</v>
      </c>
      <c r="E507" s="636"/>
      <c r="F507" s="650" t="s">
        <v>2233</v>
      </c>
      <c r="G507" s="636"/>
      <c r="H507" s="635">
        <f si="12" t="shared"/>
        <v>0</v>
      </c>
    </row>
    <row r="508" spans="1:8">
      <c r="A508" s="638" t="s">
        <v>1242</v>
      </c>
      <c r="B508" s="639">
        <v>213502</v>
      </c>
      <c r="C508" s="638" t="s">
        <v>1872</v>
      </c>
      <c r="D508" s="639" t="s">
        <v>49</v>
      </c>
      <c r="E508" s="636"/>
      <c r="F508" s="650" t="s">
        <v>2233</v>
      </c>
      <c r="G508" s="636"/>
      <c r="H508" s="635">
        <f si="12" t="shared"/>
        <v>0</v>
      </c>
    </row>
    <row r="509" spans="1:8">
      <c r="A509" s="638" t="s">
        <v>1242</v>
      </c>
      <c r="B509" s="639">
        <v>213503</v>
      </c>
      <c r="C509" s="638" t="s">
        <v>1631</v>
      </c>
      <c r="D509" s="639" t="s">
        <v>49</v>
      </c>
      <c r="E509" s="636"/>
      <c r="F509" s="650" t="s">
        <v>2233</v>
      </c>
      <c r="G509" s="636"/>
      <c r="H509" s="635">
        <f si="12" t="shared"/>
        <v>0</v>
      </c>
    </row>
    <row r="510" spans="1:8">
      <c r="A510" s="638" t="s">
        <v>1242</v>
      </c>
      <c r="B510" s="639">
        <v>213504</v>
      </c>
      <c r="C510" s="638" t="s">
        <v>1630</v>
      </c>
      <c r="D510" s="639" t="s">
        <v>49</v>
      </c>
      <c r="E510" s="636"/>
      <c r="F510" s="650" t="s">
        <v>2233</v>
      </c>
      <c r="G510" s="636"/>
      <c r="H510" s="635">
        <f si="12" t="shared"/>
        <v>0</v>
      </c>
    </row>
    <row r="511" spans="1:8">
      <c r="A511" s="638" t="s">
        <v>1242</v>
      </c>
      <c r="B511" s="639">
        <v>213505</v>
      </c>
      <c r="C511" s="638" t="s">
        <v>1724</v>
      </c>
      <c r="D511" s="639" t="s">
        <v>49</v>
      </c>
      <c r="E511" s="636"/>
      <c r="F511" s="650" t="s">
        <v>2233</v>
      </c>
      <c r="G511" s="636"/>
      <c r="H511" s="635">
        <f si="12" t="shared"/>
        <v>0</v>
      </c>
    </row>
    <row r="512" spans="1:8">
      <c r="A512" s="638" t="s">
        <v>1242</v>
      </c>
      <c r="B512" s="639">
        <v>22</v>
      </c>
      <c r="C512" s="638" t="s">
        <v>1871</v>
      </c>
      <c r="D512" s="639" t="s">
        <v>49</v>
      </c>
      <c r="E512" s="636"/>
      <c r="F512" s="650" t="s">
        <v>2233</v>
      </c>
      <c r="G512" s="636"/>
      <c r="H512" s="635">
        <f si="12" t="shared"/>
        <v>0</v>
      </c>
    </row>
    <row r="513" spans="1:8">
      <c r="A513" s="638" t="s">
        <v>1242</v>
      </c>
      <c r="B513" s="639">
        <v>2200</v>
      </c>
      <c r="C513" s="638" t="s">
        <v>1870</v>
      </c>
      <c r="D513" s="639" t="s">
        <v>49</v>
      </c>
      <c r="E513" s="636"/>
      <c r="F513" s="650" t="s">
        <v>2233</v>
      </c>
      <c r="G513" s="636"/>
      <c r="H513" s="635">
        <f si="12" t="shared"/>
        <v>0</v>
      </c>
    </row>
    <row r="514" spans="1:8">
      <c r="A514" s="638" t="s">
        <v>1242</v>
      </c>
      <c r="B514" s="639">
        <v>220001</v>
      </c>
      <c r="C514" s="638" t="s">
        <v>1252</v>
      </c>
      <c r="D514" s="639" t="s">
        <v>49</v>
      </c>
      <c r="E514" s="636"/>
      <c r="F514" s="650" t="s">
        <v>2233</v>
      </c>
      <c r="G514" s="636"/>
      <c r="H514" s="635">
        <f si="12" t="shared"/>
        <v>0</v>
      </c>
    </row>
    <row r="515" spans="1:8">
      <c r="A515" s="638" t="s">
        <v>1242</v>
      </c>
      <c r="B515" s="639">
        <v>221001</v>
      </c>
      <c r="C515" s="638" t="s">
        <v>1869</v>
      </c>
      <c r="D515" s="639" t="s">
        <v>49</v>
      </c>
      <c r="E515" s="636"/>
      <c r="F515" s="650" t="s">
        <v>2233</v>
      </c>
      <c r="G515" s="636"/>
      <c r="H515" s="635">
        <f si="12" t="shared"/>
        <v>0</v>
      </c>
    </row>
    <row r="516" spans="1:8">
      <c r="A516" s="638" t="s">
        <v>1242</v>
      </c>
      <c r="B516" s="639">
        <v>222001</v>
      </c>
      <c r="C516" s="638" t="s">
        <v>1868</v>
      </c>
      <c r="D516" s="639" t="s">
        <v>49</v>
      </c>
      <c r="E516" s="636"/>
      <c r="F516" s="650" t="s">
        <v>2233</v>
      </c>
      <c r="G516" s="636"/>
      <c r="H516" s="635">
        <f ref="H516:H579" si="13" t="shared">E516-G516</f>
        <v>0</v>
      </c>
    </row>
    <row r="517" spans="1:8">
      <c r="A517" s="638" t="s">
        <v>1242</v>
      </c>
      <c r="B517" s="639">
        <v>223001</v>
      </c>
      <c r="C517" s="638" t="s">
        <v>625</v>
      </c>
      <c r="D517" s="639" t="s">
        <v>49</v>
      </c>
      <c r="E517" s="636"/>
      <c r="F517" s="650" t="s">
        <v>2233</v>
      </c>
      <c r="G517" s="636"/>
      <c r="H517" s="635">
        <f si="13" t="shared"/>
        <v>0</v>
      </c>
    </row>
    <row r="518" spans="1:8">
      <c r="A518" s="638" t="s">
        <v>1242</v>
      </c>
      <c r="B518" s="639">
        <v>224001</v>
      </c>
      <c r="C518" s="638" t="s">
        <v>1867</v>
      </c>
      <c r="D518" s="639" t="s">
        <v>49</v>
      </c>
      <c r="E518" s="636"/>
      <c r="F518" s="650" t="s">
        <v>2233</v>
      </c>
      <c r="G518" s="636"/>
      <c r="H518" s="635">
        <f si="13" t="shared"/>
        <v>0</v>
      </c>
    </row>
    <row r="519" spans="1:8">
      <c r="A519" s="638" t="s">
        <v>1242</v>
      </c>
      <c r="B519" s="639">
        <v>225101</v>
      </c>
      <c r="C519" s="638" t="s">
        <v>1866</v>
      </c>
      <c r="D519" s="639" t="s">
        <v>49</v>
      </c>
      <c r="E519" s="636"/>
      <c r="F519" s="650" t="s">
        <v>2233</v>
      </c>
      <c r="G519" s="636"/>
      <c r="H519" s="635">
        <f si="13" t="shared"/>
        <v>0</v>
      </c>
    </row>
    <row r="520" spans="1:8">
      <c r="A520" s="638" t="s">
        <v>1242</v>
      </c>
      <c r="B520" s="639">
        <v>225102</v>
      </c>
      <c r="C520" s="638" t="s">
        <v>1865</v>
      </c>
      <c r="D520" s="639" t="s">
        <v>49</v>
      </c>
      <c r="E520" s="636"/>
      <c r="F520" s="650" t="s">
        <v>2233</v>
      </c>
      <c r="G520" s="636"/>
      <c r="H520" s="635">
        <f si="13" t="shared"/>
        <v>0</v>
      </c>
    </row>
    <row r="521" spans="1:8">
      <c r="A521" s="638" t="s">
        <v>1242</v>
      </c>
      <c r="B521" s="639">
        <v>225103</v>
      </c>
      <c r="C521" s="638" t="s">
        <v>1864</v>
      </c>
      <c r="D521" s="639" t="s">
        <v>49</v>
      </c>
      <c r="E521" s="636"/>
      <c r="F521" s="650" t="s">
        <v>2233</v>
      </c>
      <c r="G521" s="636"/>
      <c r="H521" s="635">
        <f si="13" t="shared"/>
        <v>0</v>
      </c>
    </row>
    <row r="522" spans="1:8">
      <c r="A522" s="638" t="s">
        <v>1242</v>
      </c>
      <c r="B522" s="639">
        <v>225104</v>
      </c>
      <c r="C522" s="638" t="s">
        <v>1863</v>
      </c>
      <c r="D522" s="639" t="s">
        <v>49</v>
      </c>
      <c r="E522" s="636"/>
      <c r="F522" s="650" t="s">
        <v>2233</v>
      </c>
      <c r="G522" s="636"/>
      <c r="H522" s="635">
        <f si="13" t="shared"/>
        <v>0</v>
      </c>
    </row>
    <row r="523" spans="1:8">
      <c r="A523" s="638" t="s">
        <v>1242</v>
      </c>
      <c r="B523" s="639">
        <v>225105</v>
      </c>
      <c r="C523" s="638" t="s">
        <v>1862</v>
      </c>
      <c r="D523" s="639" t="s">
        <v>49</v>
      </c>
      <c r="E523" s="636"/>
      <c r="F523" s="650" t="s">
        <v>2233</v>
      </c>
      <c r="G523" s="636"/>
      <c r="H523" s="635">
        <f si="13" t="shared"/>
        <v>0</v>
      </c>
    </row>
    <row r="524" spans="1:8">
      <c r="A524" s="638" t="s">
        <v>1242</v>
      </c>
      <c r="B524" s="639">
        <v>225106</v>
      </c>
      <c r="C524" s="638" t="s">
        <v>1608</v>
      </c>
      <c r="D524" s="639" t="s">
        <v>49</v>
      </c>
      <c r="E524" s="636"/>
      <c r="F524" s="650" t="s">
        <v>2233</v>
      </c>
      <c r="G524" s="636"/>
      <c r="H524" s="635">
        <f si="13" t="shared"/>
        <v>0</v>
      </c>
    </row>
    <row r="525" spans="1:8">
      <c r="A525" s="638" t="s">
        <v>1242</v>
      </c>
      <c r="B525" s="639">
        <v>2260</v>
      </c>
      <c r="C525" s="638" t="s">
        <v>1607</v>
      </c>
      <c r="D525" s="639" t="s">
        <v>49</v>
      </c>
      <c r="E525" s="636"/>
      <c r="F525" s="650" t="s">
        <v>2233</v>
      </c>
      <c r="G525" s="636"/>
      <c r="H525" s="635">
        <f si="13" t="shared"/>
        <v>0</v>
      </c>
    </row>
    <row r="526" spans="1:8">
      <c r="A526" s="638" t="s">
        <v>1242</v>
      </c>
      <c r="B526" s="639">
        <v>226001</v>
      </c>
      <c r="C526" s="638" t="s">
        <v>1606</v>
      </c>
      <c r="D526" s="639" t="s">
        <v>49</v>
      </c>
      <c r="E526" s="636"/>
      <c r="F526" s="650" t="s">
        <v>2233</v>
      </c>
      <c r="G526" s="636"/>
      <c r="H526" s="635">
        <f si="13" t="shared"/>
        <v>0</v>
      </c>
    </row>
    <row r="527" spans="1:8">
      <c r="A527" s="638" t="s">
        <v>1242</v>
      </c>
      <c r="B527" s="639">
        <v>3</v>
      </c>
      <c r="C527" s="638" t="s">
        <v>1084</v>
      </c>
      <c r="D527" s="639" t="s">
        <v>49</v>
      </c>
      <c r="E527" s="636"/>
      <c r="F527" s="650" t="s">
        <v>2233</v>
      </c>
      <c r="G527" s="636"/>
      <c r="H527" s="635">
        <f si="13" t="shared"/>
        <v>0</v>
      </c>
    </row>
    <row r="528" spans="1:8">
      <c r="A528" s="638" t="s">
        <v>1242</v>
      </c>
      <c r="B528" s="639">
        <v>145</v>
      </c>
      <c r="C528" s="638" t="s">
        <v>445</v>
      </c>
      <c r="D528" s="639" t="s">
        <v>49</v>
      </c>
      <c r="E528" s="636"/>
      <c r="F528" s="650" t="s">
        <v>2233</v>
      </c>
      <c r="G528" s="636"/>
      <c r="H528" s="635">
        <f si="13" t="shared"/>
        <v>0</v>
      </c>
    </row>
    <row r="529" spans="1:8">
      <c r="A529" s="638" t="s">
        <v>1242</v>
      </c>
      <c r="B529" s="639">
        <v>145001</v>
      </c>
      <c r="C529" s="638" t="s">
        <v>1861</v>
      </c>
      <c r="D529" s="639" t="s">
        <v>49</v>
      </c>
      <c r="E529" s="636"/>
      <c r="F529" s="650" t="s">
        <v>2233</v>
      </c>
      <c r="G529" s="636"/>
      <c r="H529" s="635">
        <f si="13" t="shared"/>
        <v>0</v>
      </c>
    </row>
    <row r="530" spans="1:8">
      <c r="A530" s="638" t="s">
        <v>1242</v>
      </c>
      <c r="B530" s="639">
        <v>145002</v>
      </c>
      <c r="C530" s="638" t="s">
        <v>1860</v>
      </c>
      <c r="D530" s="639" t="s">
        <v>49</v>
      </c>
      <c r="E530" s="636"/>
      <c r="F530" s="650" t="s">
        <v>2233</v>
      </c>
      <c r="G530" s="636"/>
      <c r="H530" s="635">
        <f si="13" t="shared"/>
        <v>0</v>
      </c>
    </row>
    <row r="531" spans="1:8">
      <c r="A531" s="638" t="s">
        <v>1242</v>
      </c>
      <c r="B531" s="639">
        <v>145003</v>
      </c>
      <c r="C531" s="638" t="s">
        <v>1625</v>
      </c>
      <c r="D531" s="639" t="s">
        <v>49</v>
      </c>
      <c r="E531" s="636"/>
      <c r="F531" s="650" t="s">
        <v>2233</v>
      </c>
      <c r="G531" s="636"/>
      <c r="H531" s="635">
        <f si="13" t="shared"/>
        <v>0</v>
      </c>
    </row>
    <row r="532" spans="1:8">
      <c r="A532" s="638" t="s">
        <v>1242</v>
      </c>
      <c r="B532" s="639">
        <v>145004</v>
      </c>
      <c r="C532" s="638" t="s">
        <v>1859</v>
      </c>
      <c r="D532" s="639" t="s">
        <v>49</v>
      </c>
      <c r="E532" s="636"/>
      <c r="F532" s="650" t="s">
        <v>2233</v>
      </c>
      <c r="G532" s="636"/>
      <c r="H532" s="635">
        <f si="13" t="shared"/>
        <v>0</v>
      </c>
    </row>
    <row r="533" spans="1:8">
      <c r="A533" s="638" t="s">
        <v>1242</v>
      </c>
      <c r="B533" s="639">
        <v>145005</v>
      </c>
      <c r="C533" s="638" t="s">
        <v>1858</v>
      </c>
      <c r="D533" s="639" t="s">
        <v>49</v>
      </c>
      <c r="E533" s="636"/>
      <c r="F533" s="650" t="s">
        <v>2233</v>
      </c>
      <c r="G533" s="636"/>
      <c r="H533" s="635">
        <f si="13" t="shared"/>
        <v>0</v>
      </c>
    </row>
    <row r="534" spans="1:8">
      <c r="A534" s="638" t="s">
        <v>1242</v>
      </c>
      <c r="B534" s="639">
        <v>145006</v>
      </c>
      <c r="C534" s="638" t="s">
        <v>1857</v>
      </c>
      <c r="D534" s="639" t="s">
        <v>49</v>
      </c>
      <c r="E534" s="636"/>
      <c r="F534" s="650" t="s">
        <v>2233</v>
      </c>
      <c r="G534" s="636"/>
      <c r="H534" s="635">
        <f si="13" t="shared"/>
        <v>0</v>
      </c>
    </row>
    <row r="535" spans="1:8">
      <c r="A535" s="638" t="s">
        <v>1242</v>
      </c>
      <c r="B535" s="639">
        <v>225</v>
      </c>
      <c r="C535" s="638" t="s">
        <v>447</v>
      </c>
      <c r="D535" s="639" t="s">
        <v>49</v>
      </c>
      <c r="E535" s="636"/>
      <c r="F535" s="650" t="s">
        <v>2233</v>
      </c>
      <c r="G535" s="636"/>
      <c r="H535" s="635">
        <f si="13" t="shared"/>
        <v>0</v>
      </c>
    </row>
    <row r="536" spans="1:8">
      <c r="A536" s="638" t="s">
        <v>1242</v>
      </c>
      <c r="B536" s="639">
        <v>225001</v>
      </c>
      <c r="C536" s="638" t="s">
        <v>1856</v>
      </c>
      <c r="D536" s="639" t="s">
        <v>49</v>
      </c>
      <c r="E536" s="636"/>
      <c r="F536" s="650" t="s">
        <v>2233</v>
      </c>
      <c r="G536" s="636"/>
      <c r="H536" s="635">
        <f si="13" t="shared"/>
        <v>0</v>
      </c>
    </row>
    <row r="537" spans="1:8">
      <c r="A537" s="638" t="s">
        <v>1242</v>
      </c>
      <c r="B537" s="639">
        <v>225002</v>
      </c>
      <c r="C537" s="638" t="s">
        <v>1855</v>
      </c>
      <c r="D537" s="639" t="s">
        <v>49</v>
      </c>
      <c r="E537" s="636"/>
      <c r="F537" s="650" t="s">
        <v>2233</v>
      </c>
      <c r="G537" s="636"/>
      <c r="H537" s="635">
        <f si="13" t="shared"/>
        <v>0</v>
      </c>
    </row>
    <row r="538" spans="1:8">
      <c r="A538" s="638" t="s">
        <v>1242</v>
      </c>
      <c r="B538" s="639">
        <v>225003</v>
      </c>
      <c r="C538" s="638" t="s">
        <v>1854</v>
      </c>
      <c r="D538" s="639" t="s">
        <v>49</v>
      </c>
      <c r="E538" s="636"/>
      <c r="F538" s="650" t="s">
        <v>2233</v>
      </c>
      <c r="G538" s="636"/>
      <c r="H538" s="635">
        <f si="13" t="shared"/>
        <v>0</v>
      </c>
    </row>
    <row r="539" spans="1:8">
      <c r="A539" s="638" t="s">
        <v>1242</v>
      </c>
      <c r="B539" s="639">
        <v>225004</v>
      </c>
      <c r="C539" s="638" t="s">
        <v>1853</v>
      </c>
      <c r="D539" s="639" t="s">
        <v>49</v>
      </c>
      <c r="E539" s="636"/>
      <c r="F539" s="650" t="s">
        <v>2233</v>
      </c>
      <c r="G539" s="636"/>
      <c r="H539" s="635">
        <f si="13" t="shared"/>
        <v>0</v>
      </c>
    </row>
    <row r="540" spans="1:8">
      <c r="A540" s="638" t="s">
        <v>1242</v>
      </c>
      <c r="B540" s="639">
        <v>225005</v>
      </c>
      <c r="C540" s="638" t="s">
        <v>1852</v>
      </c>
      <c r="D540" s="639" t="s">
        <v>49</v>
      </c>
      <c r="E540" s="636"/>
      <c r="F540" s="650" t="s">
        <v>2233</v>
      </c>
      <c r="G540" s="636"/>
      <c r="H540" s="635">
        <f si="13" t="shared"/>
        <v>0</v>
      </c>
    </row>
    <row r="541" spans="1:8">
      <c r="A541" s="638" t="s">
        <v>1242</v>
      </c>
      <c r="B541" s="639">
        <v>225006</v>
      </c>
      <c r="C541" s="638" t="s">
        <v>1851</v>
      </c>
      <c r="D541" s="639" t="s">
        <v>49</v>
      </c>
      <c r="E541" s="636"/>
      <c r="F541" s="650" t="s">
        <v>2233</v>
      </c>
      <c r="G541" s="636"/>
      <c r="H541" s="635">
        <f si="13" t="shared"/>
        <v>0</v>
      </c>
    </row>
    <row r="542" spans="1:8">
      <c r="A542" s="638" t="s">
        <v>1242</v>
      </c>
      <c r="B542" s="639">
        <v>225007</v>
      </c>
      <c r="C542" s="638" t="s">
        <v>1850</v>
      </c>
      <c r="D542" s="639" t="s">
        <v>49</v>
      </c>
      <c r="E542" s="636"/>
      <c r="F542" s="650" t="s">
        <v>2233</v>
      </c>
      <c r="G542" s="636"/>
      <c r="H542" s="635">
        <f si="13" t="shared"/>
        <v>0</v>
      </c>
    </row>
    <row r="543" spans="1:8">
      <c r="A543" s="638" t="s">
        <v>1242</v>
      </c>
      <c r="B543" s="639">
        <v>225008</v>
      </c>
      <c r="C543" s="638" t="s">
        <v>1849</v>
      </c>
      <c r="D543" s="639" t="s">
        <v>49</v>
      </c>
      <c r="E543" s="636"/>
      <c r="F543" s="650" t="s">
        <v>2233</v>
      </c>
      <c r="G543" s="636"/>
      <c r="H543" s="635">
        <f si="13" t="shared"/>
        <v>0</v>
      </c>
    </row>
    <row r="544" spans="1:8">
      <c r="A544" s="638" t="s">
        <v>1242</v>
      </c>
      <c r="B544" s="639">
        <v>225009</v>
      </c>
      <c r="C544" s="638" t="s">
        <v>1848</v>
      </c>
      <c r="D544" s="639" t="s">
        <v>49</v>
      </c>
      <c r="E544" s="636"/>
      <c r="F544" s="650" t="s">
        <v>2233</v>
      </c>
      <c r="G544" s="636"/>
      <c r="H544" s="635">
        <f si="13" t="shared"/>
        <v>0</v>
      </c>
    </row>
    <row r="545" spans="1:8">
      <c r="A545" s="638" t="s">
        <v>1242</v>
      </c>
      <c r="B545" s="639">
        <v>230001</v>
      </c>
      <c r="C545" s="638" t="s">
        <v>1847</v>
      </c>
      <c r="D545" s="639" t="s">
        <v>49</v>
      </c>
      <c r="E545" s="636"/>
      <c r="F545" s="650" t="s">
        <v>2233</v>
      </c>
      <c r="G545" s="636"/>
      <c r="H545" s="635">
        <f si="13" t="shared"/>
        <v>0</v>
      </c>
    </row>
    <row r="546" spans="1:8">
      <c r="A546" s="638" t="s">
        <v>1242</v>
      </c>
      <c r="B546" s="639">
        <v>4</v>
      </c>
      <c r="C546" s="638" t="s">
        <v>1270</v>
      </c>
      <c r="D546" s="639" t="s">
        <v>49</v>
      </c>
      <c r="E546" s="636"/>
      <c r="F546" s="650" t="s">
        <v>2233</v>
      </c>
      <c r="G546" s="636"/>
      <c r="H546" s="635">
        <f si="13" t="shared"/>
        <v>0</v>
      </c>
    </row>
    <row r="547" spans="1:8">
      <c r="A547" s="638" t="s">
        <v>1242</v>
      </c>
      <c r="B547" s="639">
        <v>5</v>
      </c>
      <c r="C547" s="638" t="s">
        <v>1085</v>
      </c>
      <c r="D547" s="639" t="s">
        <v>49</v>
      </c>
      <c r="E547" s="636"/>
      <c r="F547" s="650" t="s">
        <v>2233</v>
      </c>
      <c r="G547" s="636"/>
      <c r="H547" s="635">
        <f si="13" t="shared"/>
        <v>0</v>
      </c>
    </row>
    <row r="548" spans="1:8">
      <c r="A548" s="638" t="s">
        <v>1243</v>
      </c>
      <c r="B548" s="639">
        <v>1</v>
      </c>
      <c r="C548" s="638" t="s">
        <v>1087</v>
      </c>
      <c r="D548" s="639" t="s">
        <v>49</v>
      </c>
      <c r="E548" s="636"/>
      <c r="F548" s="650" t="s">
        <v>2233</v>
      </c>
      <c r="G548" s="636"/>
      <c r="H548" s="635">
        <f si="13" t="shared"/>
        <v>0</v>
      </c>
    </row>
    <row r="549" spans="1:8">
      <c r="A549" s="638" t="s">
        <v>1243</v>
      </c>
      <c r="B549" s="639">
        <v>11</v>
      </c>
      <c r="C549" s="638" t="s">
        <v>800</v>
      </c>
      <c r="D549" s="639" t="s">
        <v>49</v>
      </c>
      <c r="E549" s="636"/>
      <c r="F549" s="650" t="s">
        <v>2233</v>
      </c>
      <c r="G549" s="636"/>
      <c r="H549" s="635">
        <f si="13" t="shared"/>
        <v>0</v>
      </c>
    </row>
    <row r="550" spans="1:8">
      <c r="A550" s="638" t="s">
        <v>1243</v>
      </c>
      <c r="B550" s="639">
        <v>110</v>
      </c>
      <c r="C550" s="638" t="s">
        <v>1846</v>
      </c>
      <c r="D550" s="639" t="s">
        <v>49</v>
      </c>
      <c r="E550" s="636"/>
      <c r="F550" s="650" t="s">
        <v>2233</v>
      </c>
      <c r="G550" s="636"/>
      <c r="H550" s="635">
        <f si="13" t="shared"/>
        <v>0</v>
      </c>
    </row>
    <row r="551" spans="1:8">
      <c r="A551" s="638" t="s">
        <v>1243</v>
      </c>
      <c r="B551" s="639">
        <v>1100</v>
      </c>
      <c r="C551" s="638" t="s">
        <v>1845</v>
      </c>
      <c r="D551" s="639" t="s">
        <v>49</v>
      </c>
      <c r="E551" s="636"/>
      <c r="F551" s="650" t="s">
        <v>2233</v>
      </c>
      <c r="G551" s="636"/>
      <c r="H551" s="635">
        <f si="13" t="shared"/>
        <v>0</v>
      </c>
    </row>
    <row r="552" spans="1:8">
      <c r="A552" s="638" t="s">
        <v>1243</v>
      </c>
      <c r="B552" s="639">
        <v>110001</v>
      </c>
      <c r="C552" s="638" t="s">
        <v>1844</v>
      </c>
      <c r="D552" s="639" t="s">
        <v>49</v>
      </c>
      <c r="E552" s="636"/>
      <c r="F552" s="650" t="s">
        <v>2233</v>
      </c>
      <c r="G552" s="636"/>
      <c r="H552" s="635">
        <f si="13" t="shared"/>
        <v>0</v>
      </c>
    </row>
    <row r="553" spans="1:8">
      <c r="A553" s="638" t="s">
        <v>1243</v>
      </c>
      <c r="B553" s="639">
        <v>110002</v>
      </c>
      <c r="C553" s="638" t="s">
        <v>1843</v>
      </c>
      <c r="D553" s="639" t="s">
        <v>49</v>
      </c>
      <c r="E553" s="636"/>
      <c r="F553" s="650" t="s">
        <v>2233</v>
      </c>
      <c r="G553" s="636"/>
      <c r="H553" s="635">
        <f si="13" t="shared"/>
        <v>0</v>
      </c>
    </row>
    <row r="554" spans="1:8">
      <c r="A554" s="638" t="s">
        <v>1243</v>
      </c>
      <c r="B554" s="639">
        <v>110003</v>
      </c>
      <c r="C554" s="638" t="s">
        <v>1842</v>
      </c>
      <c r="D554" s="639" t="s">
        <v>49</v>
      </c>
      <c r="E554" s="636"/>
      <c r="F554" s="650" t="s">
        <v>2233</v>
      </c>
      <c r="G554" s="636"/>
      <c r="H554" s="635">
        <f si="13" t="shared"/>
        <v>0</v>
      </c>
    </row>
    <row r="555" spans="1:8">
      <c r="A555" s="638" t="s">
        <v>1243</v>
      </c>
      <c r="B555" s="639">
        <v>110004</v>
      </c>
      <c r="C555" s="638" t="s">
        <v>1841</v>
      </c>
      <c r="D555" s="639" t="s">
        <v>49</v>
      </c>
      <c r="E555" s="636"/>
      <c r="F555" s="650" t="s">
        <v>2233</v>
      </c>
      <c r="G555" s="636"/>
      <c r="H555" s="635">
        <f si="13" t="shared"/>
        <v>0</v>
      </c>
    </row>
    <row r="556" spans="1:8">
      <c r="A556" s="638" t="s">
        <v>1243</v>
      </c>
      <c r="B556" s="639">
        <v>110005</v>
      </c>
      <c r="C556" s="638" t="s">
        <v>1840</v>
      </c>
      <c r="D556" s="639" t="s">
        <v>49</v>
      </c>
      <c r="E556" s="636"/>
      <c r="F556" s="650" t="s">
        <v>2233</v>
      </c>
      <c r="G556" s="636"/>
      <c r="H556" s="635">
        <f si="13" t="shared"/>
        <v>0</v>
      </c>
    </row>
    <row r="557" spans="1:8">
      <c r="A557" s="638" t="s">
        <v>1243</v>
      </c>
      <c r="B557" s="639">
        <v>110006</v>
      </c>
      <c r="C557" s="638" t="s">
        <v>1839</v>
      </c>
      <c r="D557" s="639" t="s">
        <v>49</v>
      </c>
      <c r="E557" s="636"/>
      <c r="F557" s="650" t="s">
        <v>2233</v>
      </c>
      <c r="G557" s="636"/>
      <c r="H557" s="635">
        <f si="13" t="shared"/>
        <v>0</v>
      </c>
    </row>
    <row r="558" spans="1:8">
      <c r="A558" s="638" t="s">
        <v>1243</v>
      </c>
      <c r="B558" s="639">
        <v>110007</v>
      </c>
      <c r="C558" s="638" t="s">
        <v>1838</v>
      </c>
      <c r="D558" s="639" t="s">
        <v>49</v>
      </c>
      <c r="E558" s="636"/>
      <c r="F558" s="650" t="s">
        <v>2233</v>
      </c>
      <c r="G558" s="636"/>
      <c r="H558" s="635">
        <f si="13" t="shared"/>
        <v>0</v>
      </c>
    </row>
    <row r="559" spans="1:8">
      <c r="A559" s="638" t="s">
        <v>1243</v>
      </c>
      <c r="B559" s="639">
        <v>110008</v>
      </c>
      <c r="C559" s="638" t="s">
        <v>1837</v>
      </c>
      <c r="D559" s="639" t="s">
        <v>49</v>
      </c>
      <c r="E559" s="636"/>
      <c r="F559" s="650" t="s">
        <v>2233</v>
      </c>
      <c r="G559" s="636"/>
      <c r="H559" s="635">
        <f si="13" t="shared"/>
        <v>0</v>
      </c>
    </row>
    <row r="560" spans="1:8">
      <c r="A560" s="638" t="s">
        <v>1243</v>
      </c>
      <c r="B560" s="639">
        <v>1101</v>
      </c>
      <c r="C560" s="638" t="s">
        <v>1836</v>
      </c>
      <c r="D560" s="639" t="s">
        <v>49</v>
      </c>
      <c r="E560" s="636"/>
      <c r="F560" s="650" t="s">
        <v>2233</v>
      </c>
      <c r="G560" s="636"/>
      <c r="H560" s="635">
        <f si="13" t="shared"/>
        <v>0</v>
      </c>
    </row>
    <row r="561" spans="1:8">
      <c r="A561" s="638" t="s">
        <v>1243</v>
      </c>
      <c r="B561" s="639">
        <v>110101</v>
      </c>
      <c r="C561" s="638" t="s">
        <v>1836</v>
      </c>
      <c r="D561" s="639" t="s">
        <v>49</v>
      </c>
      <c r="E561" s="636"/>
      <c r="F561" s="650" t="s">
        <v>2233</v>
      </c>
      <c r="G561" s="636"/>
      <c r="H561" s="635">
        <f si="13" t="shared"/>
        <v>0</v>
      </c>
    </row>
    <row r="562" spans="1:8">
      <c r="A562" s="638" t="s">
        <v>1243</v>
      </c>
      <c r="B562" s="639">
        <v>1102</v>
      </c>
      <c r="C562" s="638" t="s">
        <v>1835</v>
      </c>
      <c r="D562" s="639" t="s">
        <v>49</v>
      </c>
      <c r="E562" s="636"/>
      <c r="F562" s="650" t="s">
        <v>2233</v>
      </c>
      <c r="G562" s="636"/>
      <c r="H562" s="635">
        <f si="13" t="shared"/>
        <v>0</v>
      </c>
    </row>
    <row r="563" spans="1:8">
      <c r="A563" s="638" t="s">
        <v>1243</v>
      </c>
      <c r="B563" s="639">
        <v>110201</v>
      </c>
      <c r="C563" s="638" t="s">
        <v>1834</v>
      </c>
      <c r="D563" s="639" t="s">
        <v>49</v>
      </c>
      <c r="E563" s="636"/>
      <c r="F563" s="650" t="s">
        <v>2233</v>
      </c>
      <c r="G563" s="636"/>
      <c r="H563" s="635">
        <f si="13" t="shared"/>
        <v>0</v>
      </c>
    </row>
    <row r="564" spans="1:8">
      <c r="A564" s="638" t="s">
        <v>1243</v>
      </c>
      <c r="B564" s="639">
        <v>1103</v>
      </c>
      <c r="C564" s="638" t="s">
        <v>1833</v>
      </c>
      <c r="D564" s="639" t="s">
        <v>49</v>
      </c>
      <c r="E564" s="636"/>
      <c r="F564" s="650" t="s">
        <v>2233</v>
      </c>
      <c r="G564" s="636"/>
      <c r="H564" s="635">
        <f si="13" t="shared"/>
        <v>0</v>
      </c>
    </row>
    <row r="565" spans="1:8">
      <c r="A565" s="638" t="s">
        <v>1243</v>
      </c>
      <c r="B565" s="639">
        <v>110301</v>
      </c>
      <c r="C565" s="638" t="s">
        <v>1833</v>
      </c>
      <c r="D565" s="639" t="s">
        <v>49</v>
      </c>
      <c r="E565" s="636"/>
      <c r="F565" s="650" t="s">
        <v>2233</v>
      </c>
      <c r="G565" s="636"/>
      <c r="H565" s="635">
        <f si="13" t="shared"/>
        <v>0</v>
      </c>
    </row>
    <row r="566" spans="1:8">
      <c r="A566" s="638" t="s">
        <v>1243</v>
      </c>
      <c r="B566" s="639">
        <v>1104</v>
      </c>
      <c r="C566" s="638" t="s">
        <v>1832</v>
      </c>
      <c r="D566" s="639" t="s">
        <v>49</v>
      </c>
      <c r="E566" s="636"/>
      <c r="F566" s="650" t="s">
        <v>2233</v>
      </c>
      <c r="G566" s="636"/>
      <c r="H566" s="635">
        <f si="13" t="shared"/>
        <v>0</v>
      </c>
    </row>
    <row r="567" spans="1:8">
      <c r="A567" s="638" t="s">
        <v>1243</v>
      </c>
      <c r="B567" s="639">
        <v>110401</v>
      </c>
      <c r="C567" s="638" t="s">
        <v>1832</v>
      </c>
      <c r="D567" s="639" t="s">
        <v>49</v>
      </c>
      <c r="E567" s="636"/>
      <c r="F567" s="650" t="s">
        <v>2233</v>
      </c>
      <c r="G567" s="636"/>
      <c r="H567" s="635">
        <f si="13" t="shared"/>
        <v>0</v>
      </c>
    </row>
    <row r="568" spans="1:8">
      <c r="A568" s="638" t="s">
        <v>1243</v>
      </c>
      <c r="B568" s="639">
        <v>112</v>
      </c>
      <c r="C568" s="638" t="s">
        <v>1831</v>
      </c>
      <c r="D568" s="639" t="s">
        <v>49</v>
      </c>
      <c r="E568" s="636"/>
      <c r="F568" s="650" t="s">
        <v>2233</v>
      </c>
      <c r="G568" s="636"/>
      <c r="H568" s="635">
        <f si="13" t="shared"/>
        <v>0</v>
      </c>
    </row>
    <row r="569" spans="1:8">
      <c r="A569" s="638" t="s">
        <v>1243</v>
      </c>
      <c r="B569" s="639">
        <v>112001</v>
      </c>
      <c r="C569" s="638" t="s">
        <v>1830</v>
      </c>
      <c r="D569" s="639" t="s">
        <v>49</v>
      </c>
      <c r="E569" s="636"/>
      <c r="F569" s="650" t="s">
        <v>2233</v>
      </c>
      <c r="G569" s="636"/>
      <c r="H569" s="635">
        <f si="13" t="shared"/>
        <v>0</v>
      </c>
    </row>
    <row r="570" spans="1:8">
      <c r="A570" s="638" t="s">
        <v>1243</v>
      </c>
      <c r="B570" s="639">
        <v>112002</v>
      </c>
      <c r="C570" s="638" t="s">
        <v>1829</v>
      </c>
      <c r="D570" s="639" t="s">
        <v>49</v>
      </c>
      <c r="E570" s="636"/>
      <c r="F570" s="650" t="s">
        <v>2233</v>
      </c>
      <c r="G570" s="636"/>
      <c r="H570" s="635">
        <f si="13" t="shared"/>
        <v>0</v>
      </c>
    </row>
    <row r="571" spans="1:8">
      <c r="A571" s="638" t="s">
        <v>1243</v>
      </c>
      <c r="B571" s="639">
        <v>112003</v>
      </c>
      <c r="C571" s="638" t="s">
        <v>1828</v>
      </c>
      <c r="D571" s="639" t="s">
        <v>49</v>
      </c>
      <c r="E571" s="636"/>
      <c r="F571" s="650" t="s">
        <v>2233</v>
      </c>
      <c r="G571" s="636"/>
      <c r="H571" s="635">
        <f si="13" t="shared"/>
        <v>0</v>
      </c>
    </row>
    <row r="572" spans="1:8">
      <c r="A572" s="638" t="s">
        <v>1243</v>
      </c>
      <c r="B572" s="639">
        <v>112004</v>
      </c>
      <c r="C572" s="638" t="s">
        <v>1827</v>
      </c>
      <c r="D572" s="639" t="s">
        <v>49</v>
      </c>
      <c r="E572" s="636"/>
      <c r="F572" s="650" t="s">
        <v>2233</v>
      </c>
      <c r="G572" s="636"/>
      <c r="H572" s="635">
        <f si="13" t="shared"/>
        <v>0</v>
      </c>
    </row>
    <row r="573" spans="1:8">
      <c r="A573" s="638" t="s">
        <v>1243</v>
      </c>
      <c r="B573" s="639">
        <v>112005</v>
      </c>
      <c r="C573" s="638" t="s">
        <v>1826</v>
      </c>
      <c r="D573" s="639" t="s">
        <v>49</v>
      </c>
      <c r="E573" s="636"/>
      <c r="F573" s="650" t="s">
        <v>2233</v>
      </c>
      <c r="G573" s="636"/>
      <c r="H573" s="635">
        <f si="13" t="shared"/>
        <v>0</v>
      </c>
    </row>
    <row r="574" spans="1:8">
      <c r="A574" s="638" t="s">
        <v>1243</v>
      </c>
      <c r="B574" s="639">
        <v>113</v>
      </c>
      <c r="C574" s="638" t="s">
        <v>1825</v>
      </c>
      <c r="D574" s="639" t="s">
        <v>49</v>
      </c>
      <c r="E574" s="636"/>
      <c r="F574" s="650" t="s">
        <v>2233</v>
      </c>
      <c r="G574" s="636"/>
      <c r="H574" s="635">
        <f si="13" t="shared"/>
        <v>0</v>
      </c>
    </row>
    <row r="575" spans="1:8">
      <c r="A575" s="638" t="s">
        <v>1243</v>
      </c>
      <c r="B575" s="639">
        <v>113001</v>
      </c>
      <c r="C575" s="638" t="s">
        <v>1824</v>
      </c>
      <c r="D575" s="639" t="s">
        <v>49</v>
      </c>
      <c r="E575" s="636"/>
      <c r="F575" s="650" t="s">
        <v>2233</v>
      </c>
      <c r="G575" s="636"/>
      <c r="H575" s="635">
        <f si="13" t="shared"/>
        <v>0</v>
      </c>
    </row>
    <row r="576" spans="1:8">
      <c r="A576" s="638" t="s">
        <v>1243</v>
      </c>
      <c r="B576" s="639">
        <v>113002</v>
      </c>
      <c r="C576" s="638" t="s">
        <v>1823</v>
      </c>
      <c r="D576" s="639" t="s">
        <v>49</v>
      </c>
      <c r="E576" s="636"/>
      <c r="F576" s="650" t="s">
        <v>2233</v>
      </c>
      <c r="G576" s="636"/>
      <c r="H576" s="635">
        <f si="13" t="shared"/>
        <v>0</v>
      </c>
    </row>
    <row r="577" spans="1:8">
      <c r="A577" s="638" t="s">
        <v>1243</v>
      </c>
      <c r="B577" s="639">
        <v>113003</v>
      </c>
      <c r="C577" s="638" t="s">
        <v>1822</v>
      </c>
      <c r="D577" s="639" t="s">
        <v>49</v>
      </c>
      <c r="E577" s="636"/>
      <c r="F577" s="650" t="s">
        <v>2233</v>
      </c>
      <c r="G577" s="636"/>
      <c r="H577" s="635">
        <f si="13" t="shared"/>
        <v>0</v>
      </c>
    </row>
    <row r="578" spans="1:8">
      <c r="A578" s="638" t="s">
        <v>1243</v>
      </c>
      <c r="B578" s="639">
        <v>113004</v>
      </c>
      <c r="C578" s="638" t="s">
        <v>1821</v>
      </c>
      <c r="D578" s="639" t="s">
        <v>49</v>
      </c>
      <c r="E578" s="636"/>
      <c r="F578" s="650" t="s">
        <v>2233</v>
      </c>
      <c r="G578" s="636"/>
      <c r="H578" s="635">
        <f si="13" t="shared"/>
        <v>0</v>
      </c>
    </row>
    <row r="579" spans="1:8">
      <c r="A579" s="638" t="s">
        <v>1243</v>
      </c>
      <c r="B579" s="639">
        <v>114</v>
      </c>
      <c r="C579" s="638" t="s">
        <v>1820</v>
      </c>
      <c r="D579" s="639" t="s">
        <v>49</v>
      </c>
      <c r="E579" s="636"/>
      <c r="F579" s="650" t="s">
        <v>2233</v>
      </c>
      <c r="G579" s="636"/>
      <c r="H579" s="635">
        <f si="13" t="shared"/>
        <v>0</v>
      </c>
    </row>
    <row r="580" spans="1:8">
      <c r="A580" s="638" t="s">
        <v>1243</v>
      </c>
      <c r="B580" s="639">
        <v>114001</v>
      </c>
      <c r="C580" s="638" t="s">
        <v>1819</v>
      </c>
      <c r="D580" s="639" t="s">
        <v>49</v>
      </c>
      <c r="E580" s="636"/>
      <c r="F580" s="650" t="s">
        <v>2233</v>
      </c>
      <c r="G580" s="636"/>
      <c r="H580" s="635">
        <f ref="H580:H643" si="14" t="shared">E580-G580</f>
        <v>0</v>
      </c>
    </row>
    <row r="581" spans="1:8">
      <c r="A581" s="638" t="s">
        <v>1243</v>
      </c>
      <c r="B581" s="639">
        <v>114002</v>
      </c>
      <c r="C581" s="638" t="s">
        <v>1818</v>
      </c>
      <c r="D581" s="639" t="s">
        <v>49</v>
      </c>
      <c r="E581" s="636"/>
      <c r="F581" s="650" t="s">
        <v>2233</v>
      </c>
      <c r="G581" s="636"/>
      <c r="H581" s="635">
        <f si="14" t="shared"/>
        <v>0</v>
      </c>
    </row>
    <row r="582" spans="1:8">
      <c r="A582" s="638" t="s">
        <v>1243</v>
      </c>
      <c r="B582" s="639">
        <v>114003</v>
      </c>
      <c r="C582" s="638" t="s">
        <v>1817</v>
      </c>
      <c r="D582" s="639" t="s">
        <v>49</v>
      </c>
      <c r="E582" s="636"/>
      <c r="F582" s="650" t="s">
        <v>2233</v>
      </c>
      <c r="G582" s="636"/>
      <c r="H582" s="635">
        <f si="14" t="shared"/>
        <v>0</v>
      </c>
    </row>
    <row r="583" spans="1:8">
      <c r="A583" s="638" t="s">
        <v>1243</v>
      </c>
      <c r="B583" s="639">
        <v>115</v>
      </c>
      <c r="C583" s="638" t="s">
        <v>1816</v>
      </c>
      <c r="D583" s="639" t="s">
        <v>49</v>
      </c>
      <c r="E583" s="636"/>
      <c r="F583" s="650" t="s">
        <v>2233</v>
      </c>
      <c r="G583" s="636"/>
      <c r="H583" s="635">
        <f si="14" t="shared"/>
        <v>0</v>
      </c>
    </row>
    <row r="584" spans="1:8">
      <c r="A584" s="638" t="s">
        <v>1243</v>
      </c>
      <c r="B584" s="639">
        <v>115001</v>
      </c>
      <c r="C584" s="638" t="s">
        <v>1815</v>
      </c>
      <c r="D584" s="639" t="s">
        <v>49</v>
      </c>
      <c r="E584" s="636"/>
      <c r="F584" s="650" t="s">
        <v>2233</v>
      </c>
      <c r="G584" s="636"/>
      <c r="H584" s="635">
        <f si="14" t="shared"/>
        <v>0</v>
      </c>
    </row>
    <row r="585" spans="1:8">
      <c r="A585" s="638" t="s">
        <v>1243</v>
      </c>
      <c r="B585" s="639">
        <v>115002</v>
      </c>
      <c r="C585" s="638" t="s">
        <v>1814</v>
      </c>
      <c r="D585" s="639" t="s">
        <v>49</v>
      </c>
      <c r="E585" s="636"/>
      <c r="F585" s="650" t="s">
        <v>2233</v>
      </c>
      <c r="G585" s="636"/>
      <c r="H585" s="635">
        <f si="14" t="shared"/>
        <v>0</v>
      </c>
    </row>
    <row r="586" spans="1:8">
      <c r="A586" s="638" t="s">
        <v>1243</v>
      </c>
      <c r="B586" s="639">
        <v>115003</v>
      </c>
      <c r="C586" s="638" t="s">
        <v>1813</v>
      </c>
      <c r="D586" s="639" t="s">
        <v>49</v>
      </c>
      <c r="E586" s="636"/>
      <c r="F586" s="650" t="s">
        <v>2233</v>
      </c>
      <c r="G586" s="636"/>
      <c r="H586" s="635">
        <f si="14" t="shared"/>
        <v>0</v>
      </c>
    </row>
    <row r="587" spans="1:8">
      <c r="A587" s="638" t="s">
        <v>1243</v>
      </c>
      <c r="B587" s="639">
        <v>115004</v>
      </c>
      <c r="C587" s="638" t="s">
        <v>1812</v>
      </c>
      <c r="D587" s="639" t="s">
        <v>49</v>
      </c>
      <c r="E587" s="636"/>
      <c r="F587" s="650" t="s">
        <v>2233</v>
      </c>
      <c r="G587" s="636"/>
      <c r="H587" s="635">
        <f si="14" t="shared"/>
        <v>0</v>
      </c>
    </row>
    <row r="588" spans="1:8">
      <c r="A588" s="638" t="s">
        <v>1243</v>
      </c>
      <c r="B588" s="639">
        <v>115005</v>
      </c>
      <c r="C588" s="638" t="s">
        <v>1811</v>
      </c>
      <c r="D588" s="639" t="s">
        <v>49</v>
      </c>
      <c r="E588" s="636"/>
      <c r="F588" s="650" t="s">
        <v>2233</v>
      </c>
      <c r="G588" s="636"/>
      <c r="H588" s="635">
        <f si="14" t="shared"/>
        <v>0</v>
      </c>
    </row>
    <row r="589" spans="1:8">
      <c r="A589" s="638" t="s">
        <v>1243</v>
      </c>
      <c r="B589" s="639">
        <v>115006</v>
      </c>
      <c r="C589" s="638" t="s">
        <v>1810</v>
      </c>
      <c r="D589" s="639" t="s">
        <v>49</v>
      </c>
      <c r="E589" s="636"/>
      <c r="F589" s="650" t="s">
        <v>2233</v>
      </c>
      <c r="G589" s="636"/>
      <c r="H589" s="635">
        <f si="14" t="shared"/>
        <v>0</v>
      </c>
    </row>
    <row r="590" spans="1:8">
      <c r="A590" s="638" t="s">
        <v>1243</v>
      </c>
      <c r="B590" s="639">
        <v>115007</v>
      </c>
      <c r="C590" s="638" t="s">
        <v>1809</v>
      </c>
      <c r="D590" s="639" t="s">
        <v>49</v>
      </c>
      <c r="E590" s="636"/>
      <c r="F590" s="650" t="s">
        <v>2233</v>
      </c>
      <c r="G590" s="636"/>
      <c r="H590" s="635">
        <f si="14" t="shared"/>
        <v>0</v>
      </c>
    </row>
    <row r="591" spans="1:8">
      <c r="A591" s="638" t="s">
        <v>1243</v>
      </c>
      <c r="B591" s="639">
        <v>115008</v>
      </c>
      <c r="C591" s="638" t="s">
        <v>1808</v>
      </c>
      <c r="D591" s="639" t="s">
        <v>49</v>
      </c>
      <c r="E591" s="636"/>
      <c r="F591" s="650" t="s">
        <v>2233</v>
      </c>
      <c r="G591" s="636"/>
      <c r="H591" s="635">
        <f si="14" t="shared"/>
        <v>0</v>
      </c>
    </row>
    <row r="592" spans="1:8">
      <c r="A592" s="638" t="s">
        <v>1243</v>
      </c>
      <c r="B592" s="639">
        <v>116</v>
      </c>
      <c r="C592" s="638" t="s">
        <v>1807</v>
      </c>
      <c r="D592" s="639" t="s">
        <v>49</v>
      </c>
      <c r="E592" s="636"/>
      <c r="F592" s="650" t="s">
        <v>2233</v>
      </c>
      <c r="G592" s="636"/>
      <c r="H592" s="635">
        <f si="14" t="shared"/>
        <v>0</v>
      </c>
    </row>
    <row r="593" spans="1:8">
      <c r="A593" s="638" t="s">
        <v>1243</v>
      </c>
      <c r="B593" s="639">
        <v>116001</v>
      </c>
      <c r="C593" s="638" t="s">
        <v>1806</v>
      </c>
      <c r="D593" s="639" t="s">
        <v>49</v>
      </c>
      <c r="E593" s="636"/>
      <c r="F593" s="650" t="s">
        <v>2233</v>
      </c>
      <c r="G593" s="636"/>
      <c r="H593" s="635">
        <f si="14" t="shared"/>
        <v>0</v>
      </c>
    </row>
    <row r="594" spans="1:8">
      <c r="A594" s="638" t="s">
        <v>1243</v>
      </c>
      <c r="B594" s="639">
        <v>117</v>
      </c>
      <c r="C594" s="638" t="s">
        <v>1805</v>
      </c>
      <c r="D594" s="639" t="s">
        <v>49</v>
      </c>
      <c r="E594" s="636"/>
      <c r="F594" s="650" t="s">
        <v>2233</v>
      </c>
      <c r="G594" s="636"/>
      <c r="H594" s="635">
        <f si="14" t="shared"/>
        <v>0</v>
      </c>
    </row>
    <row r="595" spans="1:8">
      <c r="A595" s="638" t="s">
        <v>1243</v>
      </c>
      <c r="B595" s="639">
        <v>117001</v>
      </c>
      <c r="C595" s="638" t="s">
        <v>1804</v>
      </c>
      <c r="D595" s="639" t="s">
        <v>49</v>
      </c>
      <c r="E595" s="636"/>
      <c r="F595" s="650" t="s">
        <v>2233</v>
      </c>
      <c r="G595" s="636"/>
      <c r="H595" s="635">
        <f si="14" t="shared"/>
        <v>0</v>
      </c>
    </row>
    <row r="596" spans="1:8">
      <c r="A596" s="638" t="s">
        <v>1243</v>
      </c>
      <c r="B596" s="639">
        <v>117002</v>
      </c>
      <c r="C596" s="638" t="s">
        <v>1803</v>
      </c>
      <c r="D596" s="639" t="s">
        <v>49</v>
      </c>
      <c r="E596" s="636"/>
      <c r="F596" s="650" t="s">
        <v>2233</v>
      </c>
      <c r="G596" s="636"/>
      <c r="H596" s="635">
        <f si="14" t="shared"/>
        <v>0</v>
      </c>
    </row>
    <row r="597" spans="1:8">
      <c r="A597" s="638" t="s">
        <v>1243</v>
      </c>
      <c r="B597" s="639">
        <v>118</v>
      </c>
      <c r="C597" s="638" t="s">
        <v>1802</v>
      </c>
      <c r="D597" s="639" t="s">
        <v>49</v>
      </c>
      <c r="E597" s="636"/>
      <c r="F597" s="650" t="s">
        <v>2233</v>
      </c>
      <c r="G597" s="636"/>
      <c r="H597" s="635">
        <f si="14" t="shared"/>
        <v>0</v>
      </c>
    </row>
    <row r="598" spans="1:8">
      <c r="A598" s="638" t="s">
        <v>1243</v>
      </c>
      <c r="B598" s="639">
        <v>1180</v>
      </c>
      <c r="C598" s="638" t="s">
        <v>1801</v>
      </c>
      <c r="D598" s="639" t="s">
        <v>49</v>
      </c>
      <c r="E598" s="636"/>
      <c r="F598" s="650" t="s">
        <v>2233</v>
      </c>
      <c r="G598" s="636"/>
      <c r="H598" s="635">
        <f si="14" t="shared"/>
        <v>0</v>
      </c>
    </row>
    <row r="599" spans="1:8">
      <c r="A599" s="638" t="s">
        <v>1243</v>
      </c>
      <c r="B599" s="639">
        <v>118001</v>
      </c>
      <c r="C599" s="638" t="s">
        <v>1800</v>
      </c>
      <c r="D599" s="639" t="s">
        <v>49</v>
      </c>
      <c r="E599" s="636"/>
      <c r="F599" s="650" t="s">
        <v>2233</v>
      </c>
      <c r="G599" s="636"/>
      <c r="H599" s="635">
        <f si="14" t="shared"/>
        <v>0</v>
      </c>
    </row>
    <row r="600" spans="1:8">
      <c r="A600" s="638" t="s">
        <v>1243</v>
      </c>
      <c r="B600" s="639">
        <v>118002</v>
      </c>
      <c r="C600" s="638" t="s">
        <v>1799</v>
      </c>
      <c r="D600" s="639" t="s">
        <v>49</v>
      </c>
      <c r="E600" s="636"/>
      <c r="F600" s="650" t="s">
        <v>2233</v>
      </c>
      <c r="G600" s="636"/>
      <c r="H600" s="635">
        <f si="14" t="shared"/>
        <v>0</v>
      </c>
    </row>
    <row r="601" spans="1:8">
      <c r="A601" s="638" t="s">
        <v>1243</v>
      </c>
      <c r="B601" s="639">
        <v>118003</v>
      </c>
      <c r="C601" s="638" t="s">
        <v>1798</v>
      </c>
      <c r="D601" s="639" t="s">
        <v>49</v>
      </c>
      <c r="E601" s="636"/>
      <c r="F601" s="650" t="s">
        <v>2233</v>
      </c>
      <c r="G601" s="636"/>
      <c r="H601" s="635">
        <f si="14" t="shared"/>
        <v>0</v>
      </c>
    </row>
    <row r="602" spans="1:8">
      <c r="A602" s="638" t="s">
        <v>1243</v>
      </c>
      <c r="B602" s="639">
        <v>118004</v>
      </c>
      <c r="C602" s="638" t="s">
        <v>1797</v>
      </c>
      <c r="D602" s="639" t="s">
        <v>49</v>
      </c>
      <c r="E602" s="636"/>
      <c r="F602" s="650" t="s">
        <v>2233</v>
      </c>
      <c r="G602" s="636"/>
      <c r="H602" s="635">
        <f si="14" t="shared"/>
        <v>0</v>
      </c>
    </row>
    <row r="603" spans="1:8">
      <c r="A603" s="638" t="s">
        <v>1243</v>
      </c>
      <c r="B603" s="639">
        <v>118005</v>
      </c>
      <c r="C603" s="638" t="s">
        <v>1796</v>
      </c>
      <c r="D603" s="639" t="s">
        <v>49</v>
      </c>
      <c r="E603" s="636"/>
      <c r="F603" s="650" t="s">
        <v>2233</v>
      </c>
      <c r="G603" s="636"/>
      <c r="H603" s="635">
        <f si="14" t="shared"/>
        <v>0</v>
      </c>
    </row>
    <row r="604" spans="1:8">
      <c r="A604" s="638" t="s">
        <v>1243</v>
      </c>
      <c r="B604" s="639">
        <v>118006</v>
      </c>
      <c r="C604" s="638" t="s">
        <v>1795</v>
      </c>
      <c r="D604" s="639" t="s">
        <v>49</v>
      </c>
      <c r="E604" s="636"/>
      <c r="F604" s="650" t="s">
        <v>2233</v>
      </c>
      <c r="G604" s="636"/>
      <c r="H604" s="635">
        <f si="14" t="shared"/>
        <v>0</v>
      </c>
    </row>
    <row r="605" spans="1:8">
      <c r="A605" s="638" t="s">
        <v>1243</v>
      </c>
      <c r="B605" s="639">
        <v>118007</v>
      </c>
      <c r="C605" s="638" t="s">
        <v>1794</v>
      </c>
      <c r="D605" s="639" t="s">
        <v>49</v>
      </c>
      <c r="E605" s="636"/>
      <c r="F605" s="650" t="s">
        <v>2233</v>
      </c>
      <c r="G605" s="636"/>
      <c r="H605" s="635">
        <f si="14" t="shared"/>
        <v>0</v>
      </c>
    </row>
    <row r="606" spans="1:8">
      <c r="A606" s="638" t="s">
        <v>1243</v>
      </c>
      <c r="B606" s="639">
        <v>118008</v>
      </c>
      <c r="C606" s="638" t="s">
        <v>1793</v>
      </c>
      <c r="D606" s="639" t="s">
        <v>49</v>
      </c>
      <c r="E606" s="636"/>
      <c r="F606" s="650" t="s">
        <v>2233</v>
      </c>
      <c r="G606" s="636"/>
      <c r="H606" s="635">
        <f si="14" t="shared"/>
        <v>0</v>
      </c>
    </row>
    <row r="607" spans="1:8">
      <c r="A607" s="638" t="s">
        <v>1243</v>
      </c>
      <c r="B607" s="639">
        <v>118009</v>
      </c>
      <c r="C607" s="638" t="s">
        <v>1792</v>
      </c>
      <c r="D607" s="639" t="s">
        <v>49</v>
      </c>
      <c r="E607" s="636"/>
      <c r="F607" s="650" t="s">
        <v>2233</v>
      </c>
      <c r="G607" s="636"/>
      <c r="H607" s="635">
        <f si="14" t="shared"/>
        <v>0</v>
      </c>
    </row>
    <row r="608" spans="1:8">
      <c r="A608" s="638" t="s">
        <v>1243</v>
      </c>
      <c r="B608" s="639">
        <v>118010</v>
      </c>
      <c r="C608" s="638" t="s">
        <v>1791</v>
      </c>
      <c r="D608" s="639" t="s">
        <v>49</v>
      </c>
      <c r="E608" s="636"/>
      <c r="F608" s="650" t="s">
        <v>2233</v>
      </c>
      <c r="G608" s="636"/>
      <c r="H608" s="635">
        <f si="14" t="shared"/>
        <v>0</v>
      </c>
    </row>
    <row r="609" spans="1:8">
      <c r="A609" s="638" t="s">
        <v>1243</v>
      </c>
      <c r="B609" s="639">
        <v>118011</v>
      </c>
      <c r="C609" s="638" t="s">
        <v>1790</v>
      </c>
      <c r="D609" s="639" t="s">
        <v>49</v>
      </c>
      <c r="E609" s="636"/>
      <c r="F609" s="650" t="s">
        <v>2233</v>
      </c>
      <c r="G609" s="636"/>
      <c r="H609" s="635">
        <f si="14" t="shared"/>
        <v>0</v>
      </c>
    </row>
    <row r="610" spans="1:8">
      <c r="A610" s="638" t="s">
        <v>1243</v>
      </c>
      <c r="B610" s="639">
        <v>1181</v>
      </c>
      <c r="C610" s="638" t="s">
        <v>1789</v>
      </c>
      <c r="D610" s="639" t="s">
        <v>49</v>
      </c>
      <c r="E610" s="636"/>
      <c r="F610" s="650" t="s">
        <v>2233</v>
      </c>
      <c r="G610" s="636"/>
      <c r="H610" s="635">
        <f si="14" t="shared"/>
        <v>0</v>
      </c>
    </row>
    <row r="611" spans="1:8">
      <c r="A611" s="638" t="s">
        <v>1243</v>
      </c>
      <c r="B611" s="639">
        <v>118101</v>
      </c>
      <c r="C611" s="638" t="s">
        <v>1788</v>
      </c>
      <c r="D611" s="639" t="s">
        <v>49</v>
      </c>
      <c r="E611" s="636"/>
      <c r="F611" s="650" t="s">
        <v>2233</v>
      </c>
      <c r="G611" s="636"/>
      <c r="H611" s="635">
        <f si="14" t="shared"/>
        <v>0</v>
      </c>
    </row>
    <row r="612" spans="1:8">
      <c r="A612" s="638" t="s">
        <v>1243</v>
      </c>
      <c r="B612" s="639">
        <v>118102</v>
      </c>
      <c r="C612" s="638" t="s">
        <v>1787</v>
      </c>
      <c r="D612" s="639" t="s">
        <v>49</v>
      </c>
      <c r="E612" s="636"/>
      <c r="F612" s="650" t="s">
        <v>2233</v>
      </c>
      <c r="G612" s="636"/>
      <c r="H612" s="635">
        <f si="14" t="shared"/>
        <v>0</v>
      </c>
    </row>
    <row r="613" spans="1:8">
      <c r="A613" s="638" t="s">
        <v>1243</v>
      </c>
      <c r="B613" s="639">
        <v>1182</v>
      </c>
      <c r="C613" s="638" t="s">
        <v>1786</v>
      </c>
      <c r="D613" s="639" t="s">
        <v>49</v>
      </c>
      <c r="E613" s="636"/>
      <c r="F613" s="650" t="s">
        <v>2233</v>
      </c>
      <c r="G613" s="636"/>
      <c r="H613" s="635">
        <f si="14" t="shared"/>
        <v>0</v>
      </c>
    </row>
    <row r="614" spans="1:8">
      <c r="A614" s="638" t="s">
        <v>1243</v>
      </c>
      <c r="B614" s="639">
        <v>118201</v>
      </c>
      <c r="C614" s="638" t="s">
        <v>1785</v>
      </c>
      <c r="D614" s="639" t="s">
        <v>49</v>
      </c>
      <c r="E614" s="636"/>
      <c r="F614" s="650" t="s">
        <v>2233</v>
      </c>
      <c r="G614" s="636"/>
      <c r="H614" s="635">
        <f si="14" t="shared"/>
        <v>0</v>
      </c>
    </row>
    <row r="615" spans="1:8">
      <c r="A615" s="638" t="s">
        <v>1243</v>
      </c>
      <c r="B615" s="639">
        <v>118202</v>
      </c>
      <c r="C615" s="638" t="s">
        <v>1784</v>
      </c>
      <c r="D615" s="639" t="s">
        <v>49</v>
      </c>
      <c r="E615" s="636"/>
      <c r="F615" s="650" t="s">
        <v>2233</v>
      </c>
      <c r="G615" s="636"/>
      <c r="H615" s="635">
        <f si="14" t="shared"/>
        <v>0</v>
      </c>
    </row>
    <row r="616" spans="1:8">
      <c r="A616" s="638" t="s">
        <v>1243</v>
      </c>
      <c r="B616" s="639">
        <v>118203</v>
      </c>
      <c r="C616" s="638" t="s">
        <v>1783</v>
      </c>
      <c r="D616" s="639" t="s">
        <v>49</v>
      </c>
      <c r="E616" s="636"/>
      <c r="F616" s="650" t="s">
        <v>2233</v>
      </c>
      <c r="G616" s="636"/>
      <c r="H616" s="635">
        <f si="14" t="shared"/>
        <v>0</v>
      </c>
    </row>
    <row r="617" spans="1:8">
      <c r="A617" s="638" t="s">
        <v>1243</v>
      </c>
      <c r="B617" s="639">
        <v>118204</v>
      </c>
      <c r="C617" s="638" t="s">
        <v>1782</v>
      </c>
      <c r="D617" s="639" t="s">
        <v>49</v>
      </c>
      <c r="E617" s="636"/>
      <c r="F617" s="650" t="s">
        <v>2233</v>
      </c>
      <c r="G617" s="636"/>
      <c r="H617" s="635">
        <f si="14" t="shared"/>
        <v>0</v>
      </c>
    </row>
    <row r="618" spans="1:8">
      <c r="A618" s="638" t="s">
        <v>1243</v>
      </c>
      <c r="B618" s="639">
        <v>1183</v>
      </c>
      <c r="C618" s="638" t="s">
        <v>1781</v>
      </c>
      <c r="D618" s="639" t="s">
        <v>49</v>
      </c>
      <c r="E618" s="636"/>
      <c r="F618" s="650" t="s">
        <v>2233</v>
      </c>
      <c r="G618" s="636"/>
      <c r="H618" s="635">
        <f si="14" t="shared"/>
        <v>0</v>
      </c>
    </row>
    <row r="619" spans="1:8">
      <c r="A619" s="638" t="s">
        <v>1243</v>
      </c>
      <c r="B619" s="639">
        <v>118301</v>
      </c>
      <c r="C619" s="638" t="s">
        <v>1780</v>
      </c>
      <c r="D619" s="639" t="s">
        <v>49</v>
      </c>
      <c r="E619" s="636"/>
      <c r="F619" s="650" t="s">
        <v>2233</v>
      </c>
      <c r="G619" s="636"/>
      <c r="H619" s="635">
        <f si="14" t="shared"/>
        <v>0</v>
      </c>
    </row>
    <row r="620" spans="1:8">
      <c r="A620" s="638" t="s">
        <v>1243</v>
      </c>
      <c r="B620" s="639">
        <v>118302</v>
      </c>
      <c r="C620" s="638" t="s">
        <v>1779</v>
      </c>
      <c r="D620" s="639" t="s">
        <v>49</v>
      </c>
      <c r="E620" s="636"/>
      <c r="F620" s="650" t="s">
        <v>2233</v>
      </c>
      <c r="G620" s="636"/>
      <c r="H620" s="635">
        <f si="14" t="shared"/>
        <v>0</v>
      </c>
    </row>
    <row r="621" spans="1:8">
      <c r="A621" s="638" t="s">
        <v>1243</v>
      </c>
      <c r="B621" s="639">
        <v>118303</v>
      </c>
      <c r="C621" s="638" t="s">
        <v>1778</v>
      </c>
      <c r="D621" s="639" t="s">
        <v>49</v>
      </c>
      <c r="E621" s="636"/>
      <c r="F621" s="650" t="s">
        <v>2233</v>
      </c>
      <c r="G621" s="636"/>
      <c r="H621" s="635">
        <f si="14" t="shared"/>
        <v>0</v>
      </c>
    </row>
    <row r="622" spans="1:8">
      <c r="A622" s="638" t="s">
        <v>1243</v>
      </c>
      <c r="B622" s="639">
        <v>118304</v>
      </c>
      <c r="C622" s="638" t="s">
        <v>1777</v>
      </c>
      <c r="D622" s="639" t="s">
        <v>49</v>
      </c>
      <c r="E622" s="636"/>
      <c r="F622" s="650" t="s">
        <v>2233</v>
      </c>
      <c r="G622" s="636"/>
      <c r="H622" s="635">
        <f si="14" t="shared"/>
        <v>0</v>
      </c>
    </row>
    <row r="623" spans="1:8">
      <c r="A623" s="638" t="s">
        <v>1243</v>
      </c>
      <c r="B623" s="639">
        <v>12</v>
      </c>
      <c r="C623" s="638" t="s">
        <v>870</v>
      </c>
      <c r="D623" s="639" t="s">
        <v>49</v>
      </c>
      <c r="E623" s="636"/>
      <c r="F623" s="650" t="s">
        <v>2233</v>
      </c>
      <c r="G623" s="636"/>
      <c r="H623" s="635">
        <f si="14" t="shared"/>
        <v>0</v>
      </c>
    </row>
    <row r="624" spans="1:8">
      <c r="A624" s="638" t="s">
        <v>1243</v>
      </c>
      <c r="B624" s="639">
        <v>120</v>
      </c>
      <c r="C624" s="638" t="s">
        <v>1776</v>
      </c>
      <c r="D624" s="639" t="s">
        <v>49</v>
      </c>
      <c r="E624" s="636"/>
      <c r="F624" s="650" t="s">
        <v>2233</v>
      </c>
      <c r="G624" s="636"/>
      <c r="H624" s="635">
        <f si="14" t="shared"/>
        <v>0</v>
      </c>
    </row>
    <row r="625" spans="1:8">
      <c r="A625" s="638" t="s">
        <v>1243</v>
      </c>
      <c r="B625" s="639">
        <v>120001</v>
      </c>
      <c r="C625" s="638" t="s">
        <v>1775</v>
      </c>
      <c r="D625" s="639" t="s">
        <v>49</v>
      </c>
      <c r="E625" s="636"/>
      <c r="F625" s="650" t="s">
        <v>2233</v>
      </c>
      <c r="G625" s="636"/>
      <c r="H625" s="635">
        <f si="14" t="shared"/>
        <v>0</v>
      </c>
    </row>
    <row r="626" spans="1:8">
      <c r="A626" s="638" t="s">
        <v>1243</v>
      </c>
      <c r="B626" s="639">
        <v>120002</v>
      </c>
      <c r="C626" s="638" t="s">
        <v>1774</v>
      </c>
      <c r="D626" s="639" t="s">
        <v>49</v>
      </c>
      <c r="E626" s="636"/>
      <c r="F626" s="650" t="s">
        <v>2233</v>
      </c>
      <c r="G626" s="636"/>
      <c r="H626" s="635">
        <f si="14" t="shared"/>
        <v>0</v>
      </c>
    </row>
    <row r="627" spans="1:8">
      <c r="A627" s="638" t="s">
        <v>1243</v>
      </c>
      <c r="B627" s="639">
        <v>120003</v>
      </c>
      <c r="C627" s="638" t="s">
        <v>1773</v>
      </c>
      <c r="D627" s="639" t="s">
        <v>49</v>
      </c>
      <c r="E627" s="636"/>
      <c r="F627" s="650" t="s">
        <v>2233</v>
      </c>
      <c r="G627" s="636"/>
      <c r="H627" s="635">
        <f si="14" t="shared"/>
        <v>0</v>
      </c>
    </row>
    <row r="628" spans="1:8">
      <c r="A628" s="638" t="s">
        <v>1243</v>
      </c>
      <c r="B628" s="639">
        <v>120004</v>
      </c>
      <c r="C628" s="638" t="s">
        <v>1542</v>
      </c>
      <c r="D628" s="639" t="s">
        <v>49</v>
      </c>
      <c r="E628" s="636"/>
      <c r="F628" s="650" t="s">
        <v>2233</v>
      </c>
      <c r="G628" s="636"/>
      <c r="H628" s="635">
        <f si="14" t="shared"/>
        <v>0</v>
      </c>
    </row>
    <row r="629" spans="1:8">
      <c r="A629" s="638" t="s">
        <v>1243</v>
      </c>
      <c r="B629" s="639">
        <v>1200041</v>
      </c>
      <c r="C629" s="638" t="s">
        <v>1446</v>
      </c>
      <c r="D629" s="639" t="s">
        <v>49</v>
      </c>
      <c r="E629" s="636"/>
      <c r="F629" s="650" t="s">
        <v>2233</v>
      </c>
      <c r="G629" s="636"/>
      <c r="H629" s="635">
        <f si="14" t="shared"/>
        <v>0</v>
      </c>
    </row>
    <row r="630" spans="1:8">
      <c r="A630" s="638" t="s">
        <v>1243</v>
      </c>
      <c r="B630" s="639">
        <v>1200042</v>
      </c>
      <c r="C630" s="638" t="s">
        <v>1447</v>
      </c>
      <c r="D630" s="639" t="s">
        <v>49</v>
      </c>
      <c r="E630" s="636"/>
      <c r="F630" s="650" t="s">
        <v>2233</v>
      </c>
      <c r="G630" s="636"/>
      <c r="H630" s="635">
        <f si="14" t="shared"/>
        <v>0</v>
      </c>
    </row>
    <row r="631" spans="1:8">
      <c r="A631" s="638" t="s">
        <v>1243</v>
      </c>
      <c r="B631" s="639">
        <v>1200043</v>
      </c>
      <c r="C631" s="638" t="s">
        <v>1772</v>
      </c>
      <c r="D631" s="639" t="s">
        <v>49</v>
      </c>
      <c r="E631" s="636"/>
      <c r="F631" s="650" t="s">
        <v>2233</v>
      </c>
      <c r="G631" s="636"/>
      <c r="H631" s="635">
        <f si="14" t="shared"/>
        <v>0</v>
      </c>
    </row>
    <row r="632" spans="1:8">
      <c r="A632" s="638" t="s">
        <v>1243</v>
      </c>
      <c r="B632" s="639">
        <v>1200044</v>
      </c>
      <c r="C632" s="638" t="s">
        <v>1448</v>
      </c>
      <c r="D632" s="639" t="s">
        <v>49</v>
      </c>
      <c r="E632" s="636"/>
      <c r="F632" s="650" t="s">
        <v>2233</v>
      </c>
      <c r="G632" s="636"/>
      <c r="H632" s="635">
        <f si="14" t="shared"/>
        <v>0</v>
      </c>
    </row>
    <row r="633" spans="1:8">
      <c r="A633" s="638" t="s">
        <v>1243</v>
      </c>
      <c r="B633" s="639">
        <v>120005</v>
      </c>
      <c r="C633" s="638" t="s">
        <v>1771</v>
      </c>
      <c r="D633" s="639" t="s">
        <v>49</v>
      </c>
      <c r="E633" s="636"/>
      <c r="F633" s="650" t="s">
        <v>2233</v>
      </c>
      <c r="G633" s="636"/>
      <c r="H633" s="635">
        <f si="14" t="shared"/>
        <v>0</v>
      </c>
    </row>
    <row r="634" spans="1:8">
      <c r="A634" s="638" t="s">
        <v>1243</v>
      </c>
      <c r="B634" s="639">
        <v>120006</v>
      </c>
      <c r="C634" s="638" t="s">
        <v>1770</v>
      </c>
      <c r="D634" s="639" t="s">
        <v>49</v>
      </c>
      <c r="E634" s="636"/>
      <c r="F634" s="650" t="s">
        <v>2233</v>
      </c>
      <c r="G634" s="636"/>
      <c r="H634" s="635">
        <f si="14" t="shared"/>
        <v>0</v>
      </c>
    </row>
    <row r="635" spans="1:8">
      <c r="A635" s="638" t="s">
        <v>1243</v>
      </c>
      <c r="B635" s="639">
        <v>120007</v>
      </c>
      <c r="C635" s="638" t="s">
        <v>1769</v>
      </c>
      <c r="D635" s="639" t="s">
        <v>49</v>
      </c>
      <c r="E635" s="636"/>
      <c r="F635" s="650" t="s">
        <v>2233</v>
      </c>
      <c r="G635" s="636"/>
      <c r="H635" s="635">
        <f si="14" t="shared"/>
        <v>0</v>
      </c>
    </row>
    <row r="636" spans="1:8">
      <c r="A636" s="638" t="s">
        <v>1243</v>
      </c>
      <c r="B636" s="639">
        <v>120008</v>
      </c>
      <c r="C636" s="638" t="s">
        <v>1768</v>
      </c>
      <c r="D636" s="639" t="s">
        <v>49</v>
      </c>
      <c r="E636" s="636"/>
      <c r="F636" s="650" t="s">
        <v>2233</v>
      </c>
      <c r="G636" s="636"/>
      <c r="H636" s="635">
        <f si="14" t="shared"/>
        <v>0</v>
      </c>
    </row>
    <row r="637" spans="1:8">
      <c r="A637" s="638" t="s">
        <v>1243</v>
      </c>
      <c r="B637" s="639">
        <v>120009</v>
      </c>
      <c r="C637" s="638" t="s">
        <v>1767</v>
      </c>
      <c r="D637" s="639" t="s">
        <v>49</v>
      </c>
      <c r="E637" s="636"/>
      <c r="F637" s="650" t="s">
        <v>2233</v>
      </c>
      <c r="G637" s="636"/>
      <c r="H637" s="635">
        <f si="14" t="shared"/>
        <v>0</v>
      </c>
    </row>
    <row r="638" spans="1:8">
      <c r="A638" s="638" t="s">
        <v>1243</v>
      </c>
      <c r="B638" s="639">
        <v>120013</v>
      </c>
      <c r="C638" s="638" t="s">
        <v>1766</v>
      </c>
      <c r="D638" s="639" t="s">
        <v>49</v>
      </c>
      <c r="E638" s="636"/>
      <c r="F638" s="650" t="s">
        <v>2233</v>
      </c>
      <c r="G638" s="636"/>
      <c r="H638" s="635">
        <f si="14" t="shared"/>
        <v>0</v>
      </c>
    </row>
    <row r="639" spans="1:8">
      <c r="A639" s="638" t="s">
        <v>1243</v>
      </c>
      <c r="B639" s="639">
        <v>120014</v>
      </c>
      <c r="C639" s="638" t="s">
        <v>1765</v>
      </c>
      <c r="D639" s="639" t="s">
        <v>49</v>
      </c>
      <c r="E639" s="636"/>
      <c r="F639" s="650" t="s">
        <v>2233</v>
      </c>
      <c r="G639" s="636"/>
      <c r="H639" s="635">
        <f si="14" t="shared"/>
        <v>0</v>
      </c>
    </row>
    <row r="640" spans="1:8">
      <c r="A640" s="638" t="s">
        <v>1243</v>
      </c>
      <c r="B640" s="639">
        <v>120015</v>
      </c>
      <c r="C640" s="638" t="s">
        <v>1764</v>
      </c>
      <c r="D640" s="639" t="s">
        <v>49</v>
      </c>
      <c r="E640" s="636"/>
      <c r="F640" s="650" t="s">
        <v>2233</v>
      </c>
      <c r="G640" s="636"/>
      <c r="H640" s="635">
        <f si="14" t="shared"/>
        <v>0</v>
      </c>
    </row>
    <row r="641" spans="1:8">
      <c r="A641" s="638" t="s">
        <v>1243</v>
      </c>
      <c r="B641" s="639">
        <v>120016</v>
      </c>
      <c r="C641" s="638" t="s">
        <v>1763</v>
      </c>
      <c r="D641" s="639" t="s">
        <v>49</v>
      </c>
      <c r="E641" s="636"/>
      <c r="F641" s="650" t="s">
        <v>2233</v>
      </c>
      <c r="G641" s="636"/>
      <c r="H641" s="635">
        <f si="14" t="shared"/>
        <v>0</v>
      </c>
    </row>
    <row r="642" spans="1:8">
      <c r="A642" s="638" t="s">
        <v>1243</v>
      </c>
      <c r="B642" s="639">
        <v>121</v>
      </c>
      <c r="C642" s="638" t="s">
        <v>1762</v>
      </c>
      <c r="D642" s="639" t="s">
        <v>49</v>
      </c>
      <c r="E642" s="636"/>
      <c r="F642" s="650" t="s">
        <v>2233</v>
      </c>
      <c r="G642" s="636"/>
      <c r="H642" s="635">
        <f si="14" t="shared"/>
        <v>0</v>
      </c>
    </row>
    <row r="643" spans="1:8">
      <c r="A643" s="638" t="s">
        <v>1243</v>
      </c>
      <c r="B643" s="639">
        <v>121001</v>
      </c>
      <c r="C643" s="638" t="s">
        <v>1761</v>
      </c>
      <c r="D643" s="639" t="s">
        <v>49</v>
      </c>
      <c r="E643" s="636"/>
      <c r="F643" s="650" t="s">
        <v>2233</v>
      </c>
      <c r="G643" s="636"/>
      <c r="H643" s="635">
        <f si="14" t="shared"/>
        <v>0</v>
      </c>
    </row>
    <row r="644" spans="1:8">
      <c r="A644" s="638" t="s">
        <v>1243</v>
      </c>
      <c r="B644" s="639">
        <v>121002</v>
      </c>
      <c r="C644" s="638" t="s">
        <v>1760</v>
      </c>
      <c r="D644" s="639" t="s">
        <v>49</v>
      </c>
      <c r="E644" s="636"/>
      <c r="F644" s="650" t="s">
        <v>2233</v>
      </c>
      <c r="G644" s="636"/>
      <c r="H644" s="635">
        <f ref="H644:H707" si="15" t="shared">E644-G644</f>
        <v>0</v>
      </c>
    </row>
    <row r="645" spans="1:8">
      <c r="A645" s="638" t="s">
        <v>1243</v>
      </c>
      <c r="B645" s="639">
        <v>122</v>
      </c>
      <c r="C645" s="638" t="s">
        <v>1759</v>
      </c>
      <c r="D645" s="639" t="s">
        <v>49</v>
      </c>
      <c r="E645" s="636"/>
      <c r="F645" s="650" t="s">
        <v>2233</v>
      </c>
      <c r="G645" s="636"/>
      <c r="H645" s="635">
        <f si="15" t="shared"/>
        <v>0</v>
      </c>
    </row>
    <row r="646" spans="1:8">
      <c r="A646" s="638" t="s">
        <v>1243</v>
      </c>
      <c r="B646" s="639">
        <v>122001</v>
      </c>
      <c r="C646" s="638" t="s">
        <v>1449</v>
      </c>
      <c r="D646" s="639" t="s">
        <v>49</v>
      </c>
      <c r="E646" s="636"/>
      <c r="F646" s="650" t="s">
        <v>2233</v>
      </c>
      <c r="G646" s="636"/>
      <c r="H646" s="635">
        <f si="15" t="shared"/>
        <v>0</v>
      </c>
    </row>
    <row r="647" spans="1:8">
      <c r="A647" s="638" t="s">
        <v>1243</v>
      </c>
      <c r="B647" s="639">
        <v>122002</v>
      </c>
      <c r="C647" s="638" t="s">
        <v>1450</v>
      </c>
      <c r="D647" s="639" t="s">
        <v>49</v>
      </c>
      <c r="E647" s="636"/>
      <c r="F647" s="650" t="s">
        <v>2233</v>
      </c>
      <c r="G647" s="636"/>
      <c r="H647" s="635">
        <f si="15" t="shared"/>
        <v>0</v>
      </c>
    </row>
    <row r="648" spans="1:8">
      <c r="A648" s="638" t="s">
        <v>1243</v>
      </c>
      <c r="B648" s="639">
        <v>123</v>
      </c>
      <c r="C648" s="638" t="s">
        <v>1758</v>
      </c>
      <c r="D648" s="639" t="s">
        <v>49</v>
      </c>
      <c r="E648" s="636"/>
      <c r="F648" s="650" t="s">
        <v>2233</v>
      </c>
      <c r="G648" s="636"/>
      <c r="H648" s="635">
        <f si="15" t="shared"/>
        <v>0</v>
      </c>
    </row>
    <row r="649" spans="1:8">
      <c r="A649" s="638" t="s">
        <v>1243</v>
      </c>
      <c r="B649" s="639">
        <v>123001</v>
      </c>
      <c r="C649" s="638" t="s">
        <v>1757</v>
      </c>
      <c r="D649" s="639" t="s">
        <v>49</v>
      </c>
      <c r="E649" s="636"/>
      <c r="F649" s="650" t="s">
        <v>2233</v>
      </c>
      <c r="G649" s="636"/>
      <c r="H649" s="635">
        <f si="15" t="shared"/>
        <v>0</v>
      </c>
    </row>
    <row r="650" spans="1:8">
      <c r="A650" s="638" t="s">
        <v>1243</v>
      </c>
      <c r="B650" s="639">
        <v>123002</v>
      </c>
      <c r="C650" s="638" t="s">
        <v>1756</v>
      </c>
      <c r="D650" s="639" t="s">
        <v>49</v>
      </c>
      <c r="E650" s="636"/>
      <c r="F650" s="650" t="s">
        <v>2233</v>
      </c>
      <c r="G650" s="636"/>
      <c r="H650" s="635">
        <f si="15" t="shared"/>
        <v>0</v>
      </c>
    </row>
    <row r="651" spans="1:8">
      <c r="A651" s="638" t="s">
        <v>1243</v>
      </c>
      <c r="B651" s="639">
        <v>123003</v>
      </c>
      <c r="C651" s="638" t="s">
        <v>1755</v>
      </c>
      <c r="D651" s="639" t="s">
        <v>49</v>
      </c>
      <c r="E651" s="636"/>
      <c r="F651" s="650" t="s">
        <v>2233</v>
      </c>
      <c r="G651" s="636"/>
      <c r="H651" s="635">
        <f si="15" t="shared"/>
        <v>0</v>
      </c>
    </row>
    <row r="652" spans="1:8">
      <c r="A652" s="638" t="s">
        <v>1243</v>
      </c>
      <c r="B652" s="639">
        <v>123004</v>
      </c>
      <c r="C652" s="638" t="s">
        <v>1754</v>
      </c>
      <c r="D652" s="639" t="s">
        <v>49</v>
      </c>
      <c r="E652" s="636"/>
      <c r="F652" s="650" t="s">
        <v>2233</v>
      </c>
      <c r="G652" s="636"/>
      <c r="H652" s="635">
        <f si="15" t="shared"/>
        <v>0</v>
      </c>
    </row>
    <row r="653" spans="1:8">
      <c r="A653" s="638" t="s">
        <v>1243</v>
      </c>
      <c r="B653" s="639">
        <v>124</v>
      </c>
      <c r="C653" s="638" t="s">
        <v>1753</v>
      </c>
      <c r="D653" s="639" t="s">
        <v>49</v>
      </c>
      <c r="E653" s="636"/>
      <c r="F653" s="650" t="s">
        <v>2233</v>
      </c>
      <c r="G653" s="636"/>
      <c r="H653" s="635">
        <f si="15" t="shared"/>
        <v>0</v>
      </c>
    </row>
    <row r="654" spans="1:8">
      <c r="A654" s="638" t="s">
        <v>1243</v>
      </c>
      <c r="B654" s="639">
        <v>141001</v>
      </c>
      <c r="C654" s="638" t="s">
        <v>1752</v>
      </c>
      <c r="D654" s="639" t="s">
        <v>49</v>
      </c>
      <c r="E654" s="636"/>
      <c r="F654" s="650" t="s">
        <v>2233</v>
      </c>
      <c r="G654" s="636"/>
      <c r="H654" s="635">
        <f si="15" t="shared"/>
        <v>0</v>
      </c>
    </row>
    <row r="655" spans="1:8">
      <c r="A655" s="638" t="s">
        <v>1243</v>
      </c>
      <c r="B655" s="639">
        <v>13</v>
      </c>
      <c r="C655" s="638" t="s">
        <v>888</v>
      </c>
      <c r="D655" s="639" t="s">
        <v>49</v>
      </c>
      <c r="E655" s="636"/>
      <c r="F655" s="650" t="s">
        <v>2233</v>
      </c>
      <c r="G655" s="636"/>
      <c r="H655" s="635">
        <f si="15" t="shared"/>
        <v>0</v>
      </c>
    </row>
    <row r="656" spans="1:8">
      <c r="A656" s="638" t="s">
        <v>1243</v>
      </c>
      <c r="B656" s="639">
        <v>1310</v>
      </c>
      <c r="C656" s="638" t="s">
        <v>1751</v>
      </c>
      <c r="D656" s="639" t="s">
        <v>49</v>
      </c>
      <c r="E656" s="636"/>
      <c r="F656" s="650" t="s">
        <v>2233</v>
      </c>
      <c r="G656" s="636"/>
      <c r="H656" s="635">
        <f si="15" t="shared"/>
        <v>0</v>
      </c>
    </row>
    <row r="657" spans="1:8">
      <c r="A657" s="638" t="s">
        <v>1243</v>
      </c>
      <c r="B657" s="639">
        <v>131001</v>
      </c>
      <c r="C657" s="638" t="s">
        <v>1728</v>
      </c>
      <c r="D657" s="639" t="s">
        <v>49</v>
      </c>
      <c r="E657" s="636"/>
      <c r="F657" s="650" t="s">
        <v>2233</v>
      </c>
      <c r="G657" s="636"/>
      <c r="H657" s="635">
        <f si="15" t="shared"/>
        <v>0</v>
      </c>
    </row>
    <row r="658" spans="1:8">
      <c r="A658" s="638" t="s">
        <v>1243</v>
      </c>
      <c r="B658" s="639">
        <v>131002</v>
      </c>
      <c r="C658" s="638" t="s">
        <v>1735</v>
      </c>
      <c r="D658" s="639" t="s">
        <v>49</v>
      </c>
      <c r="E658" s="636"/>
      <c r="F658" s="650" t="s">
        <v>2233</v>
      </c>
      <c r="G658" s="636"/>
      <c r="H658" s="635">
        <f si="15" t="shared"/>
        <v>0</v>
      </c>
    </row>
    <row r="659" spans="1:8">
      <c r="A659" s="638" t="s">
        <v>1243</v>
      </c>
      <c r="B659" s="639">
        <v>131003</v>
      </c>
      <c r="C659" s="638" t="s">
        <v>1727</v>
      </c>
      <c r="D659" s="639" t="s">
        <v>49</v>
      </c>
      <c r="E659" s="636"/>
      <c r="F659" s="650" t="s">
        <v>2233</v>
      </c>
      <c r="G659" s="636"/>
      <c r="H659" s="635">
        <f si="15" t="shared"/>
        <v>0</v>
      </c>
    </row>
    <row r="660" spans="1:8">
      <c r="A660" s="638" t="s">
        <v>1243</v>
      </c>
      <c r="B660" s="639">
        <v>131004</v>
      </c>
      <c r="C660" s="638" t="s">
        <v>1750</v>
      </c>
      <c r="D660" s="639" t="s">
        <v>49</v>
      </c>
      <c r="E660" s="636"/>
      <c r="F660" s="650" t="s">
        <v>2233</v>
      </c>
      <c r="G660" s="636"/>
      <c r="H660" s="635">
        <f si="15" t="shared"/>
        <v>0</v>
      </c>
    </row>
    <row r="661" spans="1:8">
      <c r="A661" s="638" t="s">
        <v>1243</v>
      </c>
      <c r="B661" s="639">
        <v>131005</v>
      </c>
      <c r="C661" s="638" t="s">
        <v>1749</v>
      </c>
      <c r="D661" s="639" t="s">
        <v>49</v>
      </c>
      <c r="E661" s="636"/>
      <c r="F661" s="650" t="s">
        <v>2233</v>
      </c>
      <c r="G661" s="636"/>
      <c r="H661" s="635">
        <f si="15" t="shared"/>
        <v>0</v>
      </c>
    </row>
    <row r="662" spans="1:8">
      <c r="A662" s="638" t="s">
        <v>1243</v>
      </c>
      <c r="B662" s="639">
        <v>131006</v>
      </c>
      <c r="C662" s="638" t="s">
        <v>1748</v>
      </c>
      <c r="D662" s="639" t="s">
        <v>49</v>
      </c>
      <c r="E662" s="636"/>
      <c r="F662" s="650" t="s">
        <v>2233</v>
      </c>
      <c r="G662" s="636"/>
      <c r="H662" s="635">
        <f si="15" t="shared"/>
        <v>0</v>
      </c>
    </row>
    <row r="663" spans="1:8">
      <c r="A663" s="638" t="s">
        <v>1243</v>
      </c>
      <c r="B663" s="639">
        <v>131007</v>
      </c>
      <c r="C663" s="638" t="s">
        <v>1747</v>
      </c>
      <c r="D663" s="639" t="s">
        <v>49</v>
      </c>
      <c r="E663" s="636"/>
      <c r="F663" s="650" t="s">
        <v>2233</v>
      </c>
      <c r="G663" s="636"/>
      <c r="H663" s="635">
        <f si="15" t="shared"/>
        <v>0</v>
      </c>
    </row>
    <row r="664" spans="1:8">
      <c r="A664" s="638" t="s">
        <v>1243</v>
      </c>
      <c r="B664" s="639">
        <v>131008</v>
      </c>
      <c r="C664" s="638" t="s">
        <v>1746</v>
      </c>
      <c r="D664" s="639" t="s">
        <v>49</v>
      </c>
      <c r="E664" s="636"/>
      <c r="F664" s="650" t="s">
        <v>2233</v>
      </c>
      <c r="G664" s="636"/>
      <c r="H664" s="635">
        <f si="15" t="shared"/>
        <v>0</v>
      </c>
    </row>
    <row r="665" spans="1:8">
      <c r="A665" s="638" t="s">
        <v>1243</v>
      </c>
      <c r="B665" s="639">
        <v>131009</v>
      </c>
      <c r="C665" s="638" t="s">
        <v>1745</v>
      </c>
      <c r="D665" s="639" t="s">
        <v>49</v>
      </c>
      <c r="E665" s="636"/>
      <c r="F665" s="650" t="s">
        <v>2233</v>
      </c>
      <c r="G665" s="636"/>
      <c r="H665" s="635">
        <f si="15" t="shared"/>
        <v>0</v>
      </c>
    </row>
    <row r="666" spans="1:8">
      <c r="A666" s="638" t="s">
        <v>1243</v>
      </c>
      <c r="B666" s="639">
        <v>1311</v>
      </c>
      <c r="C666" s="638" t="s">
        <v>1744</v>
      </c>
      <c r="D666" s="639" t="s">
        <v>49</v>
      </c>
      <c r="E666" s="636"/>
      <c r="F666" s="650" t="s">
        <v>2233</v>
      </c>
      <c r="G666" s="636"/>
      <c r="H666" s="635">
        <f si="15" t="shared"/>
        <v>0</v>
      </c>
    </row>
    <row r="667" spans="1:8">
      <c r="A667" s="638" t="s">
        <v>1243</v>
      </c>
      <c r="B667" s="639">
        <v>131101</v>
      </c>
      <c r="C667" s="638" t="s">
        <v>1743</v>
      </c>
      <c r="D667" s="639" t="s">
        <v>49</v>
      </c>
      <c r="E667" s="636"/>
      <c r="F667" s="650" t="s">
        <v>2233</v>
      </c>
      <c r="G667" s="636"/>
      <c r="H667" s="635">
        <f si="15" t="shared"/>
        <v>0</v>
      </c>
    </row>
    <row r="668" spans="1:8">
      <c r="A668" s="638" t="s">
        <v>1243</v>
      </c>
      <c r="B668" s="639">
        <v>131102</v>
      </c>
      <c r="C668" s="638" t="s">
        <v>1742</v>
      </c>
      <c r="D668" s="639" t="s">
        <v>49</v>
      </c>
      <c r="E668" s="636"/>
      <c r="F668" s="650" t="s">
        <v>2233</v>
      </c>
      <c r="G668" s="636"/>
      <c r="H668" s="635">
        <f si="15" t="shared"/>
        <v>0</v>
      </c>
    </row>
    <row r="669" spans="1:8">
      <c r="A669" s="638" t="s">
        <v>1243</v>
      </c>
      <c r="B669" s="639">
        <v>131103</v>
      </c>
      <c r="C669" s="638" t="s">
        <v>1741</v>
      </c>
      <c r="D669" s="639" t="s">
        <v>49</v>
      </c>
      <c r="E669" s="636"/>
      <c r="F669" s="650" t="s">
        <v>2233</v>
      </c>
      <c r="G669" s="636"/>
      <c r="H669" s="635">
        <f si="15" t="shared"/>
        <v>0</v>
      </c>
    </row>
    <row r="670" spans="1:8">
      <c r="A670" s="638" t="s">
        <v>1243</v>
      </c>
      <c r="B670" s="639">
        <v>131104</v>
      </c>
      <c r="C670" s="638" t="s">
        <v>1740</v>
      </c>
      <c r="D670" s="639" t="s">
        <v>49</v>
      </c>
      <c r="E670" s="636"/>
      <c r="F670" s="650" t="s">
        <v>2233</v>
      </c>
      <c r="G670" s="636"/>
      <c r="H670" s="635">
        <f si="15" t="shared"/>
        <v>0</v>
      </c>
    </row>
    <row r="671" spans="1:8">
      <c r="A671" s="638" t="s">
        <v>1243</v>
      </c>
      <c r="B671" s="639">
        <v>131105</v>
      </c>
      <c r="C671" s="638" t="s">
        <v>1739</v>
      </c>
      <c r="D671" s="639" t="s">
        <v>49</v>
      </c>
      <c r="E671" s="636"/>
      <c r="F671" s="650" t="s">
        <v>2233</v>
      </c>
      <c r="G671" s="636"/>
      <c r="H671" s="635">
        <f si="15" t="shared"/>
        <v>0</v>
      </c>
    </row>
    <row r="672" spans="1:8">
      <c r="A672" s="638" t="s">
        <v>1243</v>
      </c>
      <c r="B672" s="639">
        <v>131106</v>
      </c>
      <c r="C672" s="638" t="s">
        <v>1738</v>
      </c>
      <c r="D672" s="639" t="s">
        <v>49</v>
      </c>
      <c r="E672" s="636"/>
      <c r="F672" s="650" t="s">
        <v>2233</v>
      </c>
      <c r="G672" s="636"/>
      <c r="H672" s="635">
        <f si="15" t="shared"/>
        <v>0</v>
      </c>
    </row>
    <row r="673" spans="1:8">
      <c r="A673" s="638" t="s">
        <v>1243</v>
      </c>
      <c r="B673" s="639">
        <v>1320</v>
      </c>
      <c r="C673" s="638" t="s">
        <v>1737</v>
      </c>
      <c r="D673" s="639" t="s">
        <v>49</v>
      </c>
      <c r="E673" s="636"/>
      <c r="F673" s="650" t="s">
        <v>2233</v>
      </c>
      <c r="G673" s="636"/>
      <c r="H673" s="635">
        <f si="15" t="shared"/>
        <v>0</v>
      </c>
    </row>
    <row r="674" spans="1:8">
      <c r="A674" s="638" t="s">
        <v>1243</v>
      </c>
      <c r="B674" s="639">
        <v>132001</v>
      </c>
      <c r="C674" s="638" t="s">
        <v>1736</v>
      </c>
      <c r="D674" s="639" t="s">
        <v>49</v>
      </c>
      <c r="E674" s="636"/>
      <c r="F674" s="650" t="s">
        <v>2233</v>
      </c>
      <c r="G674" s="636"/>
      <c r="H674" s="635">
        <f si="15" t="shared"/>
        <v>0</v>
      </c>
    </row>
    <row r="675" spans="1:8">
      <c r="A675" s="638" t="s">
        <v>1243</v>
      </c>
      <c r="B675" s="639">
        <v>132002</v>
      </c>
      <c r="C675" s="638" t="s">
        <v>1735</v>
      </c>
      <c r="D675" s="639" t="s">
        <v>49</v>
      </c>
      <c r="E675" s="636"/>
      <c r="F675" s="650" t="s">
        <v>2233</v>
      </c>
      <c r="G675" s="636"/>
      <c r="H675" s="635">
        <f si="15" t="shared"/>
        <v>0</v>
      </c>
    </row>
    <row r="676" spans="1:8">
      <c r="A676" s="638" t="s">
        <v>1243</v>
      </c>
      <c r="B676" s="639">
        <v>132003</v>
      </c>
      <c r="C676" s="638" t="s">
        <v>1734</v>
      </c>
      <c r="D676" s="639" t="s">
        <v>49</v>
      </c>
      <c r="E676" s="636"/>
      <c r="F676" s="650" t="s">
        <v>2233</v>
      </c>
      <c r="G676" s="636"/>
      <c r="H676" s="635">
        <f si="15" t="shared"/>
        <v>0</v>
      </c>
    </row>
    <row r="677" spans="1:8">
      <c r="A677" s="638" t="s">
        <v>1243</v>
      </c>
      <c r="B677" s="639">
        <v>132004</v>
      </c>
      <c r="C677" s="638" t="s">
        <v>1733</v>
      </c>
      <c r="D677" s="639" t="s">
        <v>49</v>
      </c>
      <c r="E677" s="636"/>
      <c r="F677" s="650" t="s">
        <v>2233</v>
      </c>
      <c r="G677" s="636"/>
      <c r="H677" s="635">
        <f si="15" t="shared"/>
        <v>0</v>
      </c>
    </row>
    <row r="678" spans="1:8">
      <c r="A678" s="638" t="s">
        <v>1243</v>
      </c>
      <c r="B678" s="639">
        <v>132005</v>
      </c>
      <c r="C678" s="638" t="s">
        <v>1732</v>
      </c>
      <c r="D678" s="639" t="s">
        <v>49</v>
      </c>
      <c r="E678" s="636"/>
      <c r="F678" s="650" t="s">
        <v>2233</v>
      </c>
      <c r="G678" s="636"/>
      <c r="H678" s="635">
        <f si="15" t="shared"/>
        <v>0</v>
      </c>
    </row>
    <row r="679" spans="1:8">
      <c r="A679" s="638" t="s">
        <v>1243</v>
      </c>
      <c r="B679" s="639">
        <v>132006</v>
      </c>
      <c r="C679" s="638" t="s">
        <v>1731</v>
      </c>
      <c r="D679" s="639" t="s">
        <v>49</v>
      </c>
      <c r="E679" s="636"/>
      <c r="F679" s="650" t="s">
        <v>2233</v>
      </c>
      <c r="G679" s="636"/>
      <c r="H679" s="635">
        <f si="15" t="shared"/>
        <v>0</v>
      </c>
    </row>
    <row r="680" spans="1:8">
      <c r="A680" s="638" t="s">
        <v>1243</v>
      </c>
      <c r="B680" s="639">
        <v>132007</v>
      </c>
      <c r="C680" s="638" t="s">
        <v>1730</v>
      </c>
      <c r="D680" s="639" t="s">
        <v>49</v>
      </c>
      <c r="E680" s="636"/>
      <c r="F680" s="650" t="s">
        <v>2233</v>
      </c>
      <c r="G680" s="636"/>
      <c r="H680" s="635">
        <f si="15" t="shared"/>
        <v>0</v>
      </c>
    </row>
    <row r="681" spans="1:8">
      <c r="A681" s="638" t="s">
        <v>1243</v>
      </c>
      <c r="B681" s="639">
        <v>1330</v>
      </c>
      <c r="C681" s="638" t="s">
        <v>1729</v>
      </c>
      <c r="D681" s="639" t="s">
        <v>49</v>
      </c>
      <c r="E681" s="636"/>
      <c r="F681" s="650" t="s">
        <v>2233</v>
      </c>
      <c r="G681" s="636"/>
      <c r="H681" s="635">
        <f si="15" t="shared"/>
        <v>0</v>
      </c>
    </row>
    <row r="682" spans="1:8">
      <c r="A682" s="638" t="s">
        <v>1243</v>
      </c>
      <c r="B682" s="639">
        <v>133001</v>
      </c>
      <c r="C682" s="638" t="s">
        <v>1728</v>
      </c>
      <c r="D682" s="639" t="s">
        <v>49</v>
      </c>
      <c r="E682" s="636"/>
      <c r="F682" s="650" t="s">
        <v>2233</v>
      </c>
      <c r="G682" s="636"/>
      <c r="H682" s="635">
        <f si="15" t="shared"/>
        <v>0</v>
      </c>
    </row>
    <row r="683" spans="1:8">
      <c r="A683" s="638" t="s">
        <v>1243</v>
      </c>
      <c r="B683" s="639">
        <v>133002</v>
      </c>
      <c r="C683" s="638" t="s">
        <v>1727</v>
      </c>
      <c r="D683" s="639" t="s">
        <v>49</v>
      </c>
      <c r="E683" s="636"/>
      <c r="F683" s="650" t="s">
        <v>2233</v>
      </c>
      <c r="G683" s="636"/>
      <c r="H683" s="635">
        <f si="15" t="shared"/>
        <v>0</v>
      </c>
    </row>
    <row r="684" spans="1:8">
      <c r="A684" s="638" t="s">
        <v>1243</v>
      </c>
      <c r="B684" s="639">
        <v>133003</v>
      </c>
      <c r="C684" s="638" t="s">
        <v>1726</v>
      </c>
      <c r="D684" s="639" t="s">
        <v>49</v>
      </c>
      <c r="E684" s="636"/>
      <c r="F684" s="650" t="s">
        <v>2233</v>
      </c>
      <c r="G684" s="636"/>
      <c r="H684" s="635">
        <f si="15" t="shared"/>
        <v>0</v>
      </c>
    </row>
    <row r="685" spans="1:8">
      <c r="A685" s="638" t="s">
        <v>1243</v>
      </c>
      <c r="B685" s="639">
        <v>133004</v>
      </c>
      <c r="C685" s="638" t="s">
        <v>1725</v>
      </c>
      <c r="D685" s="639" t="s">
        <v>49</v>
      </c>
      <c r="E685" s="636"/>
      <c r="F685" s="650" t="s">
        <v>2233</v>
      </c>
      <c r="G685" s="636"/>
      <c r="H685" s="635">
        <f si="15" t="shared"/>
        <v>0</v>
      </c>
    </row>
    <row r="686" spans="1:8">
      <c r="A686" s="638" t="s">
        <v>1243</v>
      </c>
      <c r="B686" s="639">
        <v>133005</v>
      </c>
      <c r="C686" s="638" t="s">
        <v>1724</v>
      </c>
      <c r="D686" s="639" t="s">
        <v>49</v>
      </c>
      <c r="E686" s="636"/>
      <c r="F686" s="650" t="s">
        <v>2233</v>
      </c>
      <c r="G686" s="636"/>
      <c r="H686" s="635">
        <f si="15" t="shared"/>
        <v>0</v>
      </c>
    </row>
    <row r="687" spans="1:8">
      <c r="A687" s="638" t="s">
        <v>1243</v>
      </c>
      <c r="B687" s="639">
        <v>1340</v>
      </c>
      <c r="C687" s="638" t="s">
        <v>1723</v>
      </c>
      <c r="D687" s="639" t="s">
        <v>49</v>
      </c>
      <c r="E687" s="636"/>
      <c r="F687" s="650" t="s">
        <v>2233</v>
      </c>
      <c r="G687" s="636"/>
      <c r="H687" s="635">
        <f si="15" t="shared"/>
        <v>0</v>
      </c>
    </row>
    <row r="688" spans="1:8">
      <c r="A688" s="638" t="s">
        <v>1243</v>
      </c>
      <c r="B688" s="639">
        <v>134001</v>
      </c>
      <c r="C688" s="638" t="s">
        <v>1722</v>
      </c>
      <c r="D688" s="639" t="s">
        <v>49</v>
      </c>
      <c r="E688" s="636"/>
      <c r="F688" s="650" t="s">
        <v>2233</v>
      </c>
      <c r="G688" s="636"/>
      <c r="H688" s="635">
        <f si="15" t="shared"/>
        <v>0</v>
      </c>
    </row>
    <row r="689" spans="1:8">
      <c r="A689" s="638" t="s">
        <v>1243</v>
      </c>
      <c r="B689" s="639">
        <v>134002</v>
      </c>
      <c r="C689" s="638" t="s">
        <v>1721</v>
      </c>
      <c r="D689" s="639" t="s">
        <v>49</v>
      </c>
      <c r="E689" s="636"/>
      <c r="F689" s="650" t="s">
        <v>2233</v>
      </c>
      <c r="G689" s="636"/>
      <c r="H689" s="635">
        <f si="15" t="shared"/>
        <v>0</v>
      </c>
    </row>
    <row r="690" spans="1:8">
      <c r="A690" s="638" t="s">
        <v>1243</v>
      </c>
      <c r="B690" s="639">
        <v>134003</v>
      </c>
      <c r="C690" s="638" t="s">
        <v>1720</v>
      </c>
      <c r="D690" s="639" t="s">
        <v>49</v>
      </c>
      <c r="E690" s="636"/>
      <c r="F690" s="650" t="s">
        <v>2233</v>
      </c>
      <c r="G690" s="636"/>
      <c r="H690" s="635">
        <f si="15" t="shared"/>
        <v>0</v>
      </c>
    </row>
    <row r="691" spans="1:8">
      <c r="A691" s="638" t="s">
        <v>1243</v>
      </c>
      <c r="B691" s="639">
        <v>2</v>
      </c>
      <c r="C691" s="638" t="s">
        <v>1088</v>
      </c>
      <c r="D691" s="639" t="s">
        <v>49</v>
      </c>
      <c r="E691" s="636"/>
      <c r="F691" s="650" t="s">
        <v>2233</v>
      </c>
      <c r="G691" s="636"/>
      <c r="H691" s="635">
        <f si="15" t="shared"/>
        <v>0</v>
      </c>
    </row>
    <row r="692" spans="1:8">
      <c r="A692" s="638" t="s">
        <v>1243</v>
      </c>
      <c r="B692" s="639">
        <v>21</v>
      </c>
      <c r="C692" s="638" t="s">
        <v>1719</v>
      </c>
      <c r="D692" s="639" t="s">
        <v>49</v>
      </c>
      <c r="E692" s="636"/>
      <c r="F692" s="650" t="s">
        <v>2233</v>
      </c>
      <c r="G692" s="636"/>
      <c r="H692" s="635">
        <f si="15" t="shared"/>
        <v>0</v>
      </c>
    </row>
    <row r="693" spans="1:8">
      <c r="A693" s="638" t="s">
        <v>1243</v>
      </c>
      <c r="B693" s="639">
        <v>210</v>
      </c>
      <c r="C693" s="638" t="s">
        <v>1718</v>
      </c>
      <c r="D693" s="639" t="s">
        <v>49</v>
      </c>
      <c r="E693" s="636"/>
      <c r="F693" s="650" t="s">
        <v>2233</v>
      </c>
      <c r="G693" s="636"/>
      <c r="H693" s="635">
        <f si="15" t="shared"/>
        <v>0</v>
      </c>
    </row>
    <row r="694" spans="1:8">
      <c r="A694" s="638" t="s">
        <v>1243</v>
      </c>
      <c r="B694" s="639">
        <v>2101</v>
      </c>
      <c r="C694" s="638" t="s">
        <v>1717</v>
      </c>
      <c r="D694" s="639" t="s">
        <v>49</v>
      </c>
      <c r="E694" s="636"/>
      <c r="F694" s="650" t="s">
        <v>2233</v>
      </c>
      <c r="G694" s="636"/>
      <c r="H694" s="635">
        <f si="15" t="shared"/>
        <v>0</v>
      </c>
    </row>
    <row r="695" spans="1:8">
      <c r="A695" s="638" t="s">
        <v>1243</v>
      </c>
      <c r="B695" s="639">
        <v>210101</v>
      </c>
      <c r="C695" s="638" t="s">
        <v>1716</v>
      </c>
      <c r="D695" s="639" t="s">
        <v>49</v>
      </c>
      <c r="E695" s="636"/>
      <c r="F695" s="650" t="s">
        <v>2233</v>
      </c>
      <c r="G695" s="636"/>
      <c r="H695" s="635">
        <f si="15" t="shared"/>
        <v>0</v>
      </c>
    </row>
    <row r="696" spans="1:8">
      <c r="A696" s="638" t="s">
        <v>1243</v>
      </c>
      <c r="B696" s="639">
        <v>210102</v>
      </c>
      <c r="C696" s="638" t="s">
        <v>1715</v>
      </c>
      <c r="D696" s="639" t="s">
        <v>49</v>
      </c>
      <c r="E696" s="636"/>
      <c r="F696" s="650" t="s">
        <v>2233</v>
      </c>
      <c r="G696" s="636"/>
      <c r="H696" s="635">
        <f si="15" t="shared"/>
        <v>0</v>
      </c>
    </row>
    <row r="697" spans="1:8">
      <c r="A697" s="638" t="s">
        <v>1243</v>
      </c>
      <c r="B697" s="639">
        <v>210103</v>
      </c>
      <c r="C697" s="638" t="s">
        <v>1714</v>
      </c>
      <c r="D697" s="639" t="s">
        <v>49</v>
      </c>
      <c r="E697" s="636"/>
      <c r="F697" s="650" t="s">
        <v>2233</v>
      </c>
      <c r="G697" s="636"/>
      <c r="H697" s="635">
        <f si="15" t="shared"/>
        <v>0</v>
      </c>
    </row>
    <row r="698" spans="1:8">
      <c r="A698" s="638" t="s">
        <v>1243</v>
      </c>
      <c r="B698" s="639">
        <v>210104</v>
      </c>
      <c r="C698" s="638" t="s">
        <v>1713</v>
      </c>
      <c r="D698" s="639" t="s">
        <v>49</v>
      </c>
      <c r="E698" s="636"/>
      <c r="F698" s="650" t="s">
        <v>2233</v>
      </c>
      <c r="G698" s="636"/>
      <c r="H698" s="635">
        <f si="15" t="shared"/>
        <v>0</v>
      </c>
    </row>
    <row r="699" spans="1:8">
      <c r="A699" s="638" t="s">
        <v>1243</v>
      </c>
      <c r="B699" s="639">
        <v>210105</v>
      </c>
      <c r="C699" s="638" t="s">
        <v>1712</v>
      </c>
      <c r="D699" s="639" t="s">
        <v>49</v>
      </c>
      <c r="E699" s="636"/>
      <c r="F699" s="650" t="s">
        <v>2233</v>
      </c>
      <c r="G699" s="636"/>
      <c r="H699" s="635">
        <f si="15" t="shared"/>
        <v>0</v>
      </c>
    </row>
    <row r="700" spans="1:8">
      <c r="A700" s="638" t="s">
        <v>1243</v>
      </c>
      <c r="B700" s="639">
        <v>210106</v>
      </c>
      <c r="C700" s="638" t="s">
        <v>1711</v>
      </c>
      <c r="D700" s="639" t="s">
        <v>49</v>
      </c>
      <c r="E700" s="636"/>
      <c r="F700" s="650" t="s">
        <v>2233</v>
      </c>
      <c r="G700" s="636"/>
      <c r="H700" s="635">
        <f si="15" t="shared"/>
        <v>0</v>
      </c>
    </row>
    <row r="701" spans="1:8">
      <c r="A701" s="638" t="s">
        <v>1243</v>
      </c>
      <c r="B701" s="639">
        <v>2102</v>
      </c>
      <c r="C701" s="638" t="s">
        <v>1710</v>
      </c>
      <c r="D701" s="639" t="s">
        <v>49</v>
      </c>
      <c r="E701" s="636"/>
      <c r="F701" s="650" t="s">
        <v>2233</v>
      </c>
      <c r="G701" s="636"/>
      <c r="H701" s="635">
        <f si="15" t="shared"/>
        <v>0</v>
      </c>
    </row>
    <row r="702" spans="1:8">
      <c r="A702" s="638" t="s">
        <v>1243</v>
      </c>
      <c r="B702" s="639">
        <v>210201</v>
      </c>
      <c r="C702" s="638" t="s">
        <v>1709</v>
      </c>
      <c r="D702" s="639" t="s">
        <v>49</v>
      </c>
      <c r="E702" s="636"/>
      <c r="F702" s="650" t="s">
        <v>2233</v>
      </c>
      <c r="G702" s="636"/>
      <c r="H702" s="635">
        <f si="15" t="shared"/>
        <v>0</v>
      </c>
    </row>
    <row r="703" spans="1:8">
      <c r="A703" s="638" t="s">
        <v>1243</v>
      </c>
      <c r="B703" s="639">
        <v>210202</v>
      </c>
      <c r="C703" s="638" t="s">
        <v>1708</v>
      </c>
      <c r="D703" s="639" t="s">
        <v>49</v>
      </c>
      <c r="E703" s="636"/>
      <c r="F703" s="650" t="s">
        <v>2233</v>
      </c>
      <c r="G703" s="636"/>
      <c r="H703" s="635">
        <f si="15" t="shared"/>
        <v>0</v>
      </c>
    </row>
    <row r="704" spans="1:8">
      <c r="A704" s="638" t="s">
        <v>1243</v>
      </c>
      <c r="B704" s="639">
        <v>210203</v>
      </c>
      <c r="C704" s="638" t="s">
        <v>1707</v>
      </c>
      <c r="D704" s="639" t="s">
        <v>49</v>
      </c>
      <c r="E704" s="636"/>
      <c r="F704" s="650" t="s">
        <v>2233</v>
      </c>
      <c r="G704" s="636"/>
      <c r="H704" s="635">
        <f si="15" t="shared"/>
        <v>0</v>
      </c>
    </row>
    <row r="705" spans="1:8">
      <c r="A705" s="638" t="s">
        <v>1243</v>
      </c>
      <c r="B705" s="639">
        <v>210204</v>
      </c>
      <c r="C705" s="638" t="s">
        <v>1706</v>
      </c>
      <c r="D705" s="639" t="s">
        <v>49</v>
      </c>
      <c r="E705" s="636"/>
      <c r="F705" s="650" t="s">
        <v>2233</v>
      </c>
      <c r="G705" s="636"/>
      <c r="H705" s="635">
        <f si="15" t="shared"/>
        <v>0</v>
      </c>
    </row>
    <row r="706" spans="1:8">
      <c r="A706" s="638" t="s">
        <v>1243</v>
      </c>
      <c r="B706" s="639">
        <v>210205</v>
      </c>
      <c r="C706" s="638" t="s">
        <v>1705</v>
      </c>
      <c r="D706" s="639" t="s">
        <v>49</v>
      </c>
      <c r="E706" s="636"/>
      <c r="F706" s="650" t="s">
        <v>2233</v>
      </c>
      <c r="G706" s="636"/>
      <c r="H706" s="635">
        <f si="15" t="shared"/>
        <v>0</v>
      </c>
    </row>
    <row r="707" spans="1:8">
      <c r="A707" s="638" t="s">
        <v>1243</v>
      </c>
      <c r="B707" s="639">
        <v>210206</v>
      </c>
      <c r="C707" s="638" t="s">
        <v>1704</v>
      </c>
      <c r="D707" s="639" t="s">
        <v>49</v>
      </c>
      <c r="E707" s="636"/>
      <c r="F707" s="650" t="s">
        <v>2233</v>
      </c>
      <c r="G707" s="636"/>
      <c r="H707" s="635">
        <f si="15" t="shared"/>
        <v>0</v>
      </c>
    </row>
    <row r="708" spans="1:8">
      <c r="A708" s="638" t="s">
        <v>1243</v>
      </c>
      <c r="B708" s="639">
        <v>2103</v>
      </c>
      <c r="C708" s="638" t="s">
        <v>1703</v>
      </c>
      <c r="D708" s="639" t="s">
        <v>49</v>
      </c>
      <c r="E708" s="636"/>
      <c r="F708" s="650" t="s">
        <v>2233</v>
      </c>
      <c r="G708" s="636"/>
      <c r="H708" s="635">
        <f ref="H708:H771" si="16" t="shared">E708-G708</f>
        <v>0</v>
      </c>
    </row>
    <row r="709" spans="1:8">
      <c r="A709" s="638" t="s">
        <v>1243</v>
      </c>
      <c r="B709" s="639">
        <v>210301</v>
      </c>
      <c r="C709" s="638" t="s">
        <v>1702</v>
      </c>
      <c r="D709" s="639" t="s">
        <v>49</v>
      </c>
      <c r="E709" s="636"/>
      <c r="F709" s="650" t="s">
        <v>2233</v>
      </c>
      <c r="G709" s="636"/>
      <c r="H709" s="635">
        <f si="16" t="shared"/>
        <v>0</v>
      </c>
    </row>
    <row r="710" spans="1:8">
      <c r="A710" s="638" t="s">
        <v>1243</v>
      </c>
      <c r="B710" s="639">
        <v>210302</v>
      </c>
      <c r="C710" s="638" t="s">
        <v>1701</v>
      </c>
      <c r="D710" s="639" t="s">
        <v>49</v>
      </c>
      <c r="E710" s="636"/>
      <c r="F710" s="650" t="s">
        <v>2233</v>
      </c>
      <c r="G710" s="636"/>
      <c r="H710" s="635">
        <f si="16" t="shared"/>
        <v>0</v>
      </c>
    </row>
    <row r="711" spans="1:8">
      <c r="A711" s="638" t="s">
        <v>1243</v>
      </c>
      <c r="B711" s="639">
        <v>210303</v>
      </c>
      <c r="C711" s="638" t="s">
        <v>1700</v>
      </c>
      <c r="D711" s="639" t="s">
        <v>49</v>
      </c>
      <c r="E711" s="636"/>
      <c r="F711" s="650" t="s">
        <v>2233</v>
      </c>
      <c r="G711" s="636"/>
      <c r="H711" s="635">
        <f si="16" t="shared"/>
        <v>0</v>
      </c>
    </row>
    <row r="712" spans="1:8">
      <c r="A712" s="638" t="s">
        <v>1243</v>
      </c>
      <c r="B712" s="639">
        <v>210304</v>
      </c>
      <c r="C712" s="638" t="s">
        <v>1699</v>
      </c>
      <c r="D712" s="639" t="s">
        <v>49</v>
      </c>
      <c r="E712" s="636"/>
      <c r="F712" s="650" t="s">
        <v>2233</v>
      </c>
      <c r="G712" s="636"/>
      <c r="H712" s="635">
        <f si="16" t="shared"/>
        <v>0</v>
      </c>
    </row>
    <row r="713" spans="1:8">
      <c r="A713" s="638" t="s">
        <v>1243</v>
      </c>
      <c r="B713" s="639">
        <v>210305</v>
      </c>
      <c r="C713" s="638" t="s">
        <v>1698</v>
      </c>
      <c r="D713" s="639" t="s">
        <v>49</v>
      </c>
      <c r="E713" s="636"/>
      <c r="F713" s="650" t="s">
        <v>2233</v>
      </c>
      <c r="G713" s="636"/>
      <c r="H713" s="635">
        <f si="16" t="shared"/>
        <v>0</v>
      </c>
    </row>
    <row r="714" spans="1:8">
      <c r="A714" s="638" t="s">
        <v>1243</v>
      </c>
      <c r="B714" s="639">
        <v>2104</v>
      </c>
      <c r="C714" s="638" t="s">
        <v>1697</v>
      </c>
      <c r="D714" s="639" t="s">
        <v>49</v>
      </c>
      <c r="E714" s="636"/>
      <c r="F714" s="650" t="s">
        <v>2233</v>
      </c>
      <c r="G714" s="636"/>
      <c r="H714" s="635">
        <f si="16" t="shared"/>
        <v>0</v>
      </c>
    </row>
    <row r="715" spans="1:8">
      <c r="A715" s="638" t="s">
        <v>1243</v>
      </c>
      <c r="B715" s="639">
        <v>210401</v>
      </c>
      <c r="C715" s="638" t="s">
        <v>1696</v>
      </c>
      <c r="D715" s="639" t="s">
        <v>49</v>
      </c>
      <c r="E715" s="636"/>
      <c r="F715" s="650" t="s">
        <v>2233</v>
      </c>
      <c r="G715" s="636"/>
      <c r="H715" s="635">
        <f si="16" t="shared"/>
        <v>0</v>
      </c>
    </row>
    <row r="716" spans="1:8">
      <c r="A716" s="638" t="s">
        <v>1243</v>
      </c>
      <c r="B716" s="639">
        <v>210402</v>
      </c>
      <c r="C716" s="638" t="s">
        <v>1695</v>
      </c>
      <c r="D716" s="639" t="s">
        <v>49</v>
      </c>
      <c r="E716" s="636"/>
      <c r="F716" s="650" t="s">
        <v>2233</v>
      </c>
      <c r="G716" s="636"/>
      <c r="H716" s="635">
        <f si="16" t="shared"/>
        <v>0</v>
      </c>
    </row>
    <row r="717" spans="1:8">
      <c r="A717" s="638" t="s">
        <v>1243</v>
      </c>
      <c r="B717" s="639">
        <v>210403</v>
      </c>
      <c r="C717" s="638" t="s">
        <v>1694</v>
      </c>
      <c r="D717" s="639" t="s">
        <v>49</v>
      </c>
      <c r="E717" s="636"/>
      <c r="F717" s="650" t="s">
        <v>2233</v>
      </c>
      <c r="G717" s="636"/>
      <c r="H717" s="635">
        <f si="16" t="shared"/>
        <v>0</v>
      </c>
    </row>
    <row r="718" spans="1:8">
      <c r="A718" s="638" t="s">
        <v>1243</v>
      </c>
      <c r="B718" s="639">
        <v>210404</v>
      </c>
      <c r="C718" s="638" t="s">
        <v>1693</v>
      </c>
      <c r="D718" s="639" t="s">
        <v>49</v>
      </c>
      <c r="E718" s="636"/>
      <c r="F718" s="650" t="s">
        <v>2233</v>
      </c>
      <c r="G718" s="636"/>
      <c r="H718" s="635">
        <f si="16" t="shared"/>
        <v>0</v>
      </c>
    </row>
    <row r="719" spans="1:8">
      <c r="A719" s="638" t="s">
        <v>1243</v>
      </c>
      <c r="B719" s="639">
        <v>210405</v>
      </c>
      <c r="C719" s="638" t="s">
        <v>1692</v>
      </c>
      <c r="D719" s="639" t="s">
        <v>49</v>
      </c>
      <c r="E719" s="636"/>
      <c r="F719" s="650" t="s">
        <v>2233</v>
      </c>
      <c r="G719" s="636"/>
      <c r="H719" s="635">
        <f si="16" t="shared"/>
        <v>0</v>
      </c>
    </row>
    <row r="720" spans="1:8">
      <c r="A720" s="638" t="s">
        <v>1243</v>
      </c>
      <c r="B720" s="639">
        <v>210406</v>
      </c>
      <c r="C720" s="638" t="s">
        <v>1691</v>
      </c>
      <c r="D720" s="639" t="s">
        <v>49</v>
      </c>
      <c r="E720" s="636"/>
      <c r="F720" s="650" t="s">
        <v>2233</v>
      </c>
      <c r="G720" s="636"/>
      <c r="H720" s="635">
        <f si="16" t="shared"/>
        <v>0</v>
      </c>
    </row>
    <row r="721" spans="1:8">
      <c r="A721" s="638" t="s">
        <v>1243</v>
      </c>
      <c r="B721" s="639">
        <v>210407</v>
      </c>
      <c r="C721" s="638" t="s">
        <v>1690</v>
      </c>
      <c r="D721" s="639" t="s">
        <v>49</v>
      </c>
      <c r="E721" s="636"/>
      <c r="F721" s="650" t="s">
        <v>2233</v>
      </c>
      <c r="G721" s="636"/>
      <c r="H721" s="635">
        <f si="16" t="shared"/>
        <v>0</v>
      </c>
    </row>
    <row r="722" spans="1:8">
      <c r="A722" s="638" t="s">
        <v>1243</v>
      </c>
      <c r="B722" s="639">
        <v>210408</v>
      </c>
      <c r="C722" s="638" t="s">
        <v>1689</v>
      </c>
      <c r="D722" s="639" t="s">
        <v>49</v>
      </c>
      <c r="E722" s="636"/>
      <c r="F722" s="650" t="s">
        <v>2233</v>
      </c>
      <c r="G722" s="636"/>
      <c r="H722" s="635">
        <f si="16" t="shared"/>
        <v>0</v>
      </c>
    </row>
    <row r="723" spans="1:8">
      <c r="A723" s="638" t="s">
        <v>1243</v>
      </c>
      <c r="B723" s="639">
        <v>210409</v>
      </c>
      <c r="C723" s="638" t="s">
        <v>1688</v>
      </c>
      <c r="D723" s="639" t="s">
        <v>49</v>
      </c>
      <c r="E723" s="636"/>
      <c r="F723" s="650" t="s">
        <v>2233</v>
      </c>
      <c r="G723" s="636"/>
      <c r="H723" s="635">
        <f si="16" t="shared"/>
        <v>0</v>
      </c>
    </row>
    <row r="724" spans="1:8">
      <c r="A724" s="638" t="s">
        <v>1243</v>
      </c>
      <c r="B724" s="639">
        <v>210410</v>
      </c>
      <c r="C724" s="638" t="s">
        <v>1687</v>
      </c>
      <c r="D724" s="639" t="s">
        <v>49</v>
      </c>
      <c r="E724" s="636"/>
      <c r="F724" s="650" t="s">
        <v>2233</v>
      </c>
      <c r="G724" s="636"/>
      <c r="H724" s="635">
        <f si="16" t="shared"/>
        <v>0</v>
      </c>
    </row>
    <row r="725" spans="1:8">
      <c r="A725" s="638" t="s">
        <v>1243</v>
      </c>
      <c r="B725" s="639">
        <v>2105</v>
      </c>
      <c r="C725" s="638" t="s">
        <v>1686</v>
      </c>
      <c r="D725" s="639" t="s">
        <v>49</v>
      </c>
      <c r="E725" s="636"/>
      <c r="F725" s="650" t="s">
        <v>2233</v>
      </c>
      <c r="G725" s="636"/>
      <c r="H725" s="635">
        <f si="16" t="shared"/>
        <v>0</v>
      </c>
    </row>
    <row r="726" spans="1:8">
      <c r="A726" s="638" t="s">
        <v>1243</v>
      </c>
      <c r="B726" s="639">
        <v>210501</v>
      </c>
      <c r="C726" s="638" t="s">
        <v>1685</v>
      </c>
      <c r="D726" s="639" t="s">
        <v>49</v>
      </c>
      <c r="E726" s="636"/>
      <c r="F726" s="650" t="s">
        <v>2233</v>
      </c>
      <c r="G726" s="636"/>
      <c r="H726" s="635">
        <f si="16" t="shared"/>
        <v>0</v>
      </c>
    </row>
    <row r="727" spans="1:8">
      <c r="A727" s="638" t="s">
        <v>1243</v>
      </c>
      <c r="B727" s="639">
        <v>210502</v>
      </c>
      <c r="C727" s="638" t="s">
        <v>1684</v>
      </c>
      <c r="D727" s="639" t="s">
        <v>49</v>
      </c>
      <c r="E727" s="636"/>
      <c r="F727" s="650" t="s">
        <v>2233</v>
      </c>
      <c r="G727" s="636"/>
      <c r="H727" s="635">
        <f si="16" t="shared"/>
        <v>0</v>
      </c>
    </row>
    <row r="728" spans="1:8">
      <c r="A728" s="638" t="s">
        <v>1243</v>
      </c>
      <c r="B728" s="639">
        <v>210503</v>
      </c>
      <c r="C728" s="638" t="s">
        <v>1683</v>
      </c>
      <c r="D728" s="639" t="s">
        <v>49</v>
      </c>
      <c r="E728" s="636"/>
      <c r="F728" s="650" t="s">
        <v>2233</v>
      </c>
      <c r="G728" s="636"/>
      <c r="H728" s="635">
        <f si="16" t="shared"/>
        <v>0</v>
      </c>
    </row>
    <row r="729" spans="1:8">
      <c r="A729" s="638" t="s">
        <v>1243</v>
      </c>
      <c r="B729" s="639">
        <v>2106</v>
      </c>
      <c r="C729" s="638" t="s">
        <v>1682</v>
      </c>
      <c r="D729" s="639" t="s">
        <v>49</v>
      </c>
      <c r="E729" s="636"/>
      <c r="F729" s="650" t="s">
        <v>2233</v>
      </c>
      <c r="G729" s="636"/>
      <c r="H729" s="635">
        <f si="16" t="shared"/>
        <v>0</v>
      </c>
    </row>
    <row r="730" spans="1:8">
      <c r="A730" s="638" t="s">
        <v>1243</v>
      </c>
      <c r="B730" s="639">
        <v>210601</v>
      </c>
      <c r="C730" s="638" t="s">
        <v>1681</v>
      </c>
      <c r="D730" s="639" t="s">
        <v>49</v>
      </c>
      <c r="E730" s="636"/>
      <c r="F730" s="650" t="s">
        <v>2233</v>
      </c>
      <c r="G730" s="636"/>
      <c r="H730" s="635">
        <f si="16" t="shared"/>
        <v>0</v>
      </c>
    </row>
    <row r="731" spans="1:8">
      <c r="A731" s="638" t="s">
        <v>1243</v>
      </c>
      <c r="B731" s="639">
        <v>210602</v>
      </c>
      <c r="C731" s="638" t="s">
        <v>1680</v>
      </c>
      <c r="D731" s="639" t="s">
        <v>49</v>
      </c>
      <c r="E731" s="636"/>
      <c r="F731" s="650" t="s">
        <v>2233</v>
      </c>
      <c r="G731" s="636"/>
      <c r="H731" s="635">
        <f si="16" t="shared"/>
        <v>0</v>
      </c>
    </row>
    <row r="732" spans="1:8">
      <c r="A732" s="638" t="s">
        <v>1243</v>
      </c>
      <c r="B732" s="639">
        <v>210603</v>
      </c>
      <c r="C732" s="638" t="s">
        <v>1679</v>
      </c>
      <c r="D732" s="639" t="s">
        <v>49</v>
      </c>
      <c r="E732" s="636"/>
      <c r="F732" s="650" t="s">
        <v>2233</v>
      </c>
      <c r="G732" s="636"/>
      <c r="H732" s="635">
        <f si="16" t="shared"/>
        <v>0</v>
      </c>
    </row>
    <row r="733" spans="1:8">
      <c r="A733" s="638" t="s">
        <v>1243</v>
      </c>
      <c r="B733" s="639">
        <v>210604</v>
      </c>
      <c r="C733" s="638" t="s">
        <v>1678</v>
      </c>
      <c r="D733" s="639" t="s">
        <v>49</v>
      </c>
      <c r="E733" s="636"/>
      <c r="F733" s="650" t="s">
        <v>2233</v>
      </c>
      <c r="G733" s="636"/>
      <c r="H733" s="635">
        <f si="16" t="shared"/>
        <v>0</v>
      </c>
    </row>
    <row r="734" spans="1:8">
      <c r="A734" s="638" t="s">
        <v>1243</v>
      </c>
      <c r="B734" s="639">
        <v>2107</v>
      </c>
      <c r="C734" s="638" t="s">
        <v>1677</v>
      </c>
      <c r="D734" s="639" t="s">
        <v>49</v>
      </c>
      <c r="E734" s="636"/>
      <c r="F734" s="650" t="s">
        <v>2233</v>
      </c>
      <c r="G734" s="636"/>
      <c r="H734" s="635">
        <f si="16" t="shared"/>
        <v>0</v>
      </c>
    </row>
    <row r="735" spans="1:8">
      <c r="A735" s="638" t="s">
        <v>1243</v>
      </c>
      <c r="B735" s="639">
        <v>210701</v>
      </c>
      <c r="C735" s="638" t="s">
        <v>1676</v>
      </c>
      <c r="D735" s="639" t="s">
        <v>49</v>
      </c>
      <c r="E735" s="636"/>
      <c r="F735" s="650" t="s">
        <v>2233</v>
      </c>
      <c r="G735" s="636"/>
      <c r="H735" s="635">
        <f si="16" t="shared"/>
        <v>0</v>
      </c>
    </row>
    <row r="736" spans="1:8">
      <c r="A736" s="638" t="s">
        <v>1243</v>
      </c>
      <c r="B736" s="639">
        <v>210702</v>
      </c>
      <c r="C736" s="638" t="s">
        <v>1675</v>
      </c>
      <c r="D736" s="639" t="s">
        <v>49</v>
      </c>
      <c r="E736" s="636"/>
      <c r="F736" s="650" t="s">
        <v>2233</v>
      </c>
      <c r="G736" s="636"/>
      <c r="H736" s="635">
        <f si="16" t="shared"/>
        <v>0</v>
      </c>
    </row>
    <row r="737" spans="1:8">
      <c r="A737" s="638" t="s">
        <v>1243</v>
      </c>
      <c r="B737" s="639">
        <v>210703</v>
      </c>
      <c r="C737" s="638" t="s">
        <v>1674</v>
      </c>
      <c r="D737" s="639" t="s">
        <v>49</v>
      </c>
      <c r="E737" s="636"/>
      <c r="F737" s="650" t="s">
        <v>2233</v>
      </c>
      <c r="G737" s="636"/>
      <c r="H737" s="635">
        <f si="16" t="shared"/>
        <v>0</v>
      </c>
    </row>
    <row r="738" spans="1:8">
      <c r="A738" s="638" t="s">
        <v>1243</v>
      </c>
      <c r="B738" s="639">
        <v>2108</v>
      </c>
      <c r="C738" s="638" t="s">
        <v>1673</v>
      </c>
      <c r="D738" s="639" t="s">
        <v>49</v>
      </c>
      <c r="E738" s="636"/>
      <c r="F738" s="650" t="s">
        <v>2233</v>
      </c>
      <c r="G738" s="636"/>
      <c r="H738" s="635">
        <f si="16" t="shared"/>
        <v>0</v>
      </c>
    </row>
    <row r="739" spans="1:8">
      <c r="A739" s="638" t="s">
        <v>1243</v>
      </c>
      <c r="B739" s="639">
        <v>210801</v>
      </c>
      <c r="C739" s="638" t="s">
        <v>1672</v>
      </c>
      <c r="D739" s="639" t="s">
        <v>49</v>
      </c>
      <c r="E739" s="636"/>
      <c r="F739" s="650" t="s">
        <v>2233</v>
      </c>
      <c r="G739" s="636"/>
      <c r="H739" s="635">
        <f si="16" t="shared"/>
        <v>0</v>
      </c>
    </row>
    <row r="740" spans="1:8">
      <c r="A740" s="638" t="s">
        <v>1243</v>
      </c>
      <c r="B740" s="639">
        <v>210802</v>
      </c>
      <c r="C740" s="638" t="s">
        <v>1671</v>
      </c>
      <c r="D740" s="639" t="s">
        <v>49</v>
      </c>
      <c r="E740" s="636"/>
      <c r="F740" s="650" t="s">
        <v>2233</v>
      </c>
      <c r="G740" s="636"/>
      <c r="H740" s="635">
        <f si="16" t="shared"/>
        <v>0</v>
      </c>
    </row>
    <row r="741" spans="1:8">
      <c r="A741" s="638" t="s">
        <v>1243</v>
      </c>
      <c r="B741" s="639">
        <v>210803</v>
      </c>
      <c r="C741" s="638" t="s">
        <v>1670</v>
      </c>
      <c r="D741" s="639" t="s">
        <v>49</v>
      </c>
      <c r="E741" s="636"/>
      <c r="F741" s="650" t="s">
        <v>2233</v>
      </c>
      <c r="G741" s="636"/>
      <c r="H741" s="635">
        <f si="16" t="shared"/>
        <v>0</v>
      </c>
    </row>
    <row r="742" spans="1:8">
      <c r="A742" s="638" t="s">
        <v>1243</v>
      </c>
      <c r="B742" s="639">
        <v>210804</v>
      </c>
      <c r="C742" s="638" t="s">
        <v>1669</v>
      </c>
      <c r="D742" s="639" t="s">
        <v>49</v>
      </c>
      <c r="E742" s="636"/>
      <c r="F742" s="650" t="s">
        <v>2233</v>
      </c>
      <c r="G742" s="636"/>
      <c r="H742" s="635">
        <f si="16" t="shared"/>
        <v>0</v>
      </c>
    </row>
    <row r="743" spans="1:8">
      <c r="A743" s="638" t="s">
        <v>1243</v>
      </c>
      <c r="B743" s="639">
        <v>210805</v>
      </c>
      <c r="C743" s="638" t="s">
        <v>1668</v>
      </c>
      <c r="D743" s="639" t="s">
        <v>49</v>
      </c>
      <c r="E743" s="636"/>
      <c r="F743" s="650" t="s">
        <v>2233</v>
      </c>
      <c r="G743" s="636"/>
      <c r="H743" s="635">
        <f si="16" t="shared"/>
        <v>0</v>
      </c>
    </row>
    <row r="744" spans="1:8">
      <c r="A744" s="638" t="s">
        <v>1243</v>
      </c>
      <c r="B744" s="639">
        <v>210806</v>
      </c>
      <c r="C744" s="638" t="s">
        <v>1667</v>
      </c>
      <c r="D744" s="639" t="s">
        <v>49</v>
      </c>
      <c r="E744" s="636"/>
      <c r="F744" s="650" t="s">
        <v>2233</v>
      </c>
      <c r="G744" s="636"/>
      <c r="H744" s="635">
        <f si="16" t="shared"/>
        <v>0</v>
      </c>
    </row>
    <row r="745" spans="1:8">
      <c r="A745" s="638" t="s">
        <v>1243</v>
      </c>
      <c r="B745" s="639">
        <v>210807</v>
      </c>
      <c r="C745" s="638" t="s">
        <v>1666</v>
      </c>
      <c r="D745" s="639" t="s">
        <v>49</v>
      </c>
      <c r="E745" s="636"/>
      <c r="F745" s="650" t="s">
        <v>2233</v>
      </c>
      <c r="G745" s="636"/>
      <c r="H745" s="635">
        <f si="16" t="shared"/>
        <v>0</v>
      </c>
    </row>
    <row r="746" spans="1:8">
      <c r="A746" s="638" t="s">
        <v>1243</v>
      </c>
      <c r="B746" s="639">
        <v>210808</v>
      </c>
      <c r="C746" s="638" t="s">
        <v>1665</v>
      </c>
      <c r="D746" s="639" t="s">
        <v>49</v>
      </c>
      <c r="E746" s="636"/>
      <c r="F746" s="650" t="s">
        <v>2233</v>
      </c>
      <c r="G746" s="636"/>
      <c r="H746" s="635">
        <f si="16" t="shared"/>
        <v>0</v>
      </c>
    </row>
    <row r="747" spans="1:8">
      <c r="A747" s="638" t="s">
        <v>1243</v>
      </c>
      <c r="B747" s="639">
        <v>210809</v>
      </c>
      <c r="C747" s="638" t="s">
        <v>1664</v>
      </c>
      <c r="D747" s="639" t="s">
        <v>49</v>
      </c>
      <c r="E747" s="636"/>
      <c r="F747" s="650" t="s">
        <v>2233</v>
      </c>
      <c r="G747" s="636"/>
      <c r="H747" s="635">
        <f si="16" t="shared"/>
        <v>0</v>
      </c>
    </row>
    <row r="748" spans="1:8">
      <c r="A748" s="638" t="s">
        <v>1243</v>
      </c>
      <c r="B748" s="639">
        <v>210815</v>
      </c>
      <c r="C748" s="638" t="s">
        <v>1663</v>
      </c>
      <c r="D748" s="639" t="s">
        <v>49</v>
      </c>
      <c r="E748" s="636"/>
      <c r="F748" s="650" t="s">
        <v>2233</v>
      </c>
      <c r="G748" s="636"/>
      <c r="H748" s="635">
        <f si="16" t="shared"/>
        <v>0</v>
      </c>
    </row>
    <row r="749" spans="1:8">
      <c r="A749" s="638" t="s">
        <v>1243</v>
      </c>
      <c r="B749" s="639">
        <v>210816</v>
      </c>
      <c r="C749" s="638" t="s">
        <v>1662</v>
      </c>
      <c r="D749" s="639" t="s">
        <v>49</v>
      </c>
      <c r="E749" s="636"/>
      <c r="F749" s="650" t="s">
        <v>2233</v>
      </c>
      <c r="G749" s="636"/>
      <c r="H749" s="635">
        <f si="16" t="shared"/>
        <v>0</v>
      </c>
    </row>
    <row r="750" spans="1:8">
      <c r="A750" s="638" t="s">
        <v>1243</v>
      </c>
      <c r="B750" s="639">
        <v>210817</v>
      </c>
      <c r="C750" s="638" t="s">
        <v>1661</v>
      </c>
      <c r="D750" s="639" t="s">
        <v>49</v>
      </c>
      <c r="E750" s="636"/>
      <c r="F750" s="650" t="s">
        <v>2233</v>
      </c>
      <c r="G750" s="636"/>
      <c r="H750" s="635">
        <f si="16" t="shared"/>
        <v>0</v>
      </c>
    </row>
    <row r="751" spans="1:8">
      <c r="A751" s="638" t="s">
        <v>1243</v>
      </c>
      <c r="B751" s="639">
        <v>210818</v>
      </c>
      <c r="C751" s="638" t="s">
        <v>1660</v>
      </c>
      <c r="D751" s="639" t="s">
        <v>49</v>
      </c>
      <c r="E751" s="636"/>
      <c r="F751" s="650" t="s">
        <v>2233</v>
      </c>
      <c r="G751" s="636"/>
      <c r="H751" s="635">
        <f si="16" t="shared"/>
        <v>0</v>
      </c>
    </row>
    <row r="752" spans="1:8">
      <c r="A752" s="638" t="s">
        <v>1243</v>
      </c>
      <c r="B752" s="639">
        <v>2109</v>
      </c>
      <c r="C752" s="638" t="s">
        <v>1659</v>
      </c>
      <c r="D752" s="639" t="s">
        <v>49</v>
      </c>
      <c r="E752" s="636"/>
      <c r="F752" s="650" t="s">
        <v>2233</v>
      </c>
      <c r="G752" s="636"/>
      <c r="H752" s="635">
        <f si="16" t="shared"/>
        <v>0</v>
      </c>
    </row>
    <row r="753" spans="1:8">
      <c r="A753" s="638" t="s">
        <v>1243</v>
      </c>
      <c r="B753" s="639">
        <v>210901</v>
      </c>
      <c r="C753" s="638" t="s">
        <v>1659</v>
      </c>
      <c r="D753" s="639" t="s">
        <v>49</v>
      </c>
      <c r="E753" s="636"/>
      <c r="F753" s="650" t="s">
        <v>2233</v>
      </c>
      <c r="G753" s="636"/>
      <c r="H753" s="635">
        <f si="16" t="shared"/>
        <v>0</v>
      </c>
    </row>
    <row r="754" spans="1:8">
      <c r="A754" s="638" t="s">
        <v>1243</v>
      </c>
      <c r="B754" s="639">
        <v>210902</v>
      </c>
      <c r="C754" s="638" t="s">
        <v>1658</v>
      </c>
      <c r="D754" s="639" t="s">
        <v>49</v>
      </c>
      <c r="E754" s="636"/>
      <c r="F754" s="650" t="s">
        <v>2233</v>
      </c>
      <c r="G754" s="636"/>
      <c r="H754" s="635">
        <f si="16" t="shared"/>
        <v>0</v>
      </c>
    </row>
    <row r="755" spans="1:8">
      <c r="A755" s="638" t="s">
        <v>1243</v>
      </c>
      <c r="B755" s="639">
        <v>211</v>
      </c>
      <c r="C755" s="638" t="s">
        <v>1657</v>
      </c>
      <c r="D755" s="639" t="s">
        <v>49</v>
      </c>
      <c r="E755" s="636"/>
      <c r="F755" s="650" t="s">
        <v>2233</v>
      </c>
      <c r="G755" s="636"/>
      <c r="H755" s="635">
        <f si="16" t="shared"/>
        <v>0</v>
      </c>
    </row>
    <row r="756" spans="1:8">
      <c r="A756" s="638" t="s">
        <v>1243</v>
      </c>
      <c r="B756" s="639">
        <v>2111</v>
      </c>
      <c r="C756" s="638" t="s">
        <v>1656</v>
      </c>
      <c r="D756" s="639" t="s">
        <v>49</v>
      </c>
      <c r="E756" s="636"/>
      <c r="F756" s="650" t="s">
        <v>2233</v>
      </c>
      <c r="G756" s="636"/>
      <c r="H756" s="635">
        <f si="16" t="shared"/>
        <v>0</v>
      </c>
    </row>
    <row r="757" spans="1:8">
      <c r="A757" s="638" t="s">
        <v>1243</v>
      </c>
      <c r="B757" s="639">
        <v>211101</v>
      </c>
      <c r="C757" s="638" t="s">
        <v>1656</v>
      </c>
      <c r="D757" s="639" t="s">
        <v>49</v>
      </c>
      <c r="E757" s="636"/>
      <c r="F757" s="650" t="s">
        <v>2233</v>
      </c>
      <c r="G757" s="636"/>
      <c r="H757" s="635">
        <f si="16" t="shared"/>
        <v>0</v>
      </c>
    </row>
    <row r="758" spans="1:8">
      <c r="A758" s="638" t="s">
        <v>1243</v>
      </c>
      <c r="B758" s="639">
        <v>2112</v>
      </c>
      <c r="C758" s="638" t="s">
        <v>1655</v>
      </c>
      <c r="D758" s="639" t="s">
        <v>49</v>
      </c>
      <c r="E758" s="636"/>
      <c r="F758" s="650" t="s">
        <v>2233</v>
      </c>
      <c r="G758" s="636"/>
      <c r="H758" s="635">
        <f si="16" t="shared"/>
        <v>0</v>
      </c>
    </row>
    <row r="759" spans="1:8">
      <c r="A759" s="638" t="s">
        <v>1243</v>
      </c>
      <c r="B759" s="639">
        <v>211201</v>
      </c>
      <c r="C759" s="638" t="s">
        <v>1655</v>
      </c>
      <c r="D759" s="639" t="s">
        <v>49</v>
      </c>
      <c r="E759" s="636"/>
      <c r="F759" s="650" t="s">
        <v>2233</v>
      </c>
      <c r="G759" s="636"/>
      <c r="H759" s="635">
        <f si="16" t="shared"/>
        <v>0</v>
      </c>
    </row>
    <row r="760" spans="1:8">
      <c r="A760" s="638" t="s">
        <v>1243</v>
      </c>
      <c r="B760" s="639">
        <v>212</v>
      </c>
      <c r="C760" s="638" t="s">
        <v>1654</v>
      </c>
      <c r="D760" s="639" t="s">
        <v>49</v>
      </c>
      <c r="E760" s="636"/>
      <c r="F760" s="650" t="s">
        <v>2233</v>
      </c>
      <c r="G760" s="636"/>
      <c r="H760" s="635">
        <f si="16" t="shared"/>
        <v>0</v>
      </c>
    </row>
    <row r="761" spans="1:8">
      <c r="A761" s="638" t="s">
        <v>1243</v>
      </c>
      <c r="B761" s="639">
        <v>2121</v>
      </c>
      <c r="C761" s="638" t="s">
        <v>1653</v>
      </c>
      <c r="D761" s="639" t="s">
        <v>49</v>
      </c>
      <c r="E761" s="636"/>
      <c r="F761" s="650" t="s">
        <v>2233</v>
      </c>
      <c r="G761" s="636"/>
      <c r="H761" s="635">
        <f si="16" t="shared"/>
        <v>0</v>
      </c>
    </row>
    <row r="762" spans="1:8">
      <c r="A762" s="638" t="s">
        <v>1243</v>
      </c>
      <c r="B762" s="639">
        <v>212101</v>
      </c>
      <c r="C762" s="638" t="s">
        <v>1653</v>
      </c>
      <c r="D762" s="639" t="s">
        <v>49</v>
      </c>
      <c r="E762" s="636"/>
      <c r="F762" s="650" t="s">
        <v>2233</v>
      </c>
      <c r="G762" s="636"/>
      <c r="H762" s="635">
        <f si="16" t="shared"/>
        <v>0</v>
      </c>
    </row>
    <row r="763" spans="1:8">
      <c r="A763" s="638" t="s">
        <v>1243</v>
      </c>
      <c r="B763" s="639">
        <v>2122</v>
      </c>
      <c r="C763" s="638" t="s">
        <v>1652</v>
      </c>
      <c r="D763" s="639" t="s">
        <v>49</v>
      </c>
      <c r="E763" s="636"/>
      <c r="F763" s="650" t="s">
        <v>2233</v>
      </c>
      <c r="G763" s="636"/>
      <c r="H763" s="635">
        <f si="16" t="shared"/>
        <v>0</v>
      </c>
    </row>
    <row r="764" spans="1:8">
      <c r="A764" s="638" t="s">
        <v>1243</v>
      </c>
      <c r="B764" s="639">
        <v>212201</v>
      </c>
      <c r="C764" s="638" t="s">
        <v>1652</v>
      </c>
      <c r="D764" s="639" t="s">
        <v>49</v>
      </c>
      <c r="E764" s="636"/>
      <c r="F764" s="650" t="s">
        <v>2233</v>
      </c>
      <c r="G764" s="636"/>
      <c r="H764" s="635">
        <f si="16" t="shared"/>
        <v>0</v>
      </c>
    </row>
    <row r="765" spans="1:8">
      <c r="A765" s="638" t="s">
        <v>1243</v>
      </c>
      <c r="B765" s="639">
        <v>213</v>
      </c>
      <c r="C765" s="638" t="s">
        <v>1651</v>
      </c>
      <c r="D765" s="639" t="s">
        <v>49</v>
      </c>
      <c r="E765" s="636"/>
      <c r="F765" s="650" t="s">
        <v>2233</v>
      </c>
      <c r="G765" s="636"/>
      <c r="H765" s="635">
        <f si="16" t="shared"/>
        <v>0</v>
      </c>
    </row>
    <row r="766" spans="1:8">
      <c r="A766" s="638" t="s">
        <v>1243</v>
      </c>
      <c r="B766" s="639">
        <v>2131</v>
      </c>
      <c r="C766" s="638" t="s">
        <v>1650</v>
      </c>
      <c r="D766" s="639" t="s">
        <v>49</v>
      </c>
      <c r="E766" s="636"/>
      <c r="F766" s="650" t="s">
        <v>2233</v>
      </c>
      <c r="G766" s="636"/>
      <c r="H766" s="635">
        <f si="16" t="shared"/>
        <v>0</v>
      </c>
    </row>
    <row r="767" spans="1:8">
      <c r="A767" s="638" t="s">
        <v>1243</v>
      </c>
      <c r="B767" s="639">
        <v>213101</v>
      </c>
      <c r="C767" s="638" t="s">
        <v>1649</v>
      </c>
      <c r="D767" s="639" t="s">
        <v>49</v>
      </c>
      <c r="E767" s="636"/>
      <c r="F767" s="650" t="s">
        <v>2233</v>
      </c>
      <c r="G767" s="636"/>
      <c r="H767" s="635">
        <f si="16" t="shared"/>
        <v>0</v>
      </c>
    </row>
    <row r="768" spans="1:8">
      <c r="A768" s="638" t="s">
        <v>1243</v>
      </c>
      <c r="B768" s="639">
        <v>213102</v>
      </c>
      <c r="C768" s="638" t="s">
        <v>1648</v>
      </c>
      <c r="D768" s="639" t="s">
        <v>49</v>
      </c>
      <c r="E768" s="636"/>
      <c r="F768" s="650" t="s">
        <v>2233</v>
      </c>
      <c r="G768" s="636"/>
      <c r="H768" s="635">
        <f si="16" t="shared"/>
        <v>0</v>
      </c>
    </row>
    <row r="769" spans="1:8">
      <c r="A769" s="638" t="s">
        <v>1243</v>
      </c>
      <c r="B769" s="639">
        <v>2132</v>
      </c>
      <c r="C769" s="638" t="s">
        <v>1647</v>
      </c>
      <c r="D769" s="639" t="s">
        <v>49</v>
      </c>
      <c r="E769" s="636"/>
      <c r="F769" s="650" t="s">
        <v>2233</v>
      </c>
      <c r="G769" s="636"/>
      <c r="H769" s="635">
        <f si="16" t="shared"/>
        <v>0</v>
      </c>
    </row>
    <row r="770" spans="1:8">
      <c r="A770" s="638" t="s">
        <v>1243</v>
      </c>
      <c r="B770" s="639">
        <v>213202</v>
      </c>
      <c r="C770" s="638" t="s">
        <v>1646</v>
      </c>
      <c r="D770" s="639" t="s">
        <v>49</v>
      </c>
      <c r="E770" s="636"/>
      <c r="F770" s="650" t="s">
        <v>2233</v>
      </c>
      <c r="G770" s="636"/>
      <c r="H770" s="635">
        <f si="16" t="shared"/>
        <v>0</v>
      </c>
    </row>
    <row r="771" spans="1:8">
      <c r="A771" s="638" t="s">
        <v>1243</v>
      </c>
      <c r="B771" s="639">
        <v>213203</v>
      </c>
      <c r="C771" s="638" t="s">
        <v>1645</v>
      </c>
      <c r="D771" s="639" t="s">
        <v>49</v>
      </c>
      <c r="E771" s="636"/>
      <c r="F771" s="650" t="s">
        <v>2233</v>
      </c>
      <c r="G771" s="636"/>
      <c r="H771" s="635">
        <f si="16" t="shared"/>
        <v>0</v>
      </c>
    </row>
    <row r="772" spans="1:8">
      <c r="A772" s="638" t="s">
        <v>1243</v>
      </c>
      <c r="B772" s="639">
        <v>213204</v>
      </c>
      <c r="C772" s="638" t="s">
        <v>1644</v>
      </c>
      <c r="D772" s="639" t="s">
        <v>49</v>
      </c>
      <c r="E772" s="636"/>
      <c r="F772" s="650" t="s">
        <v>2233</v>
      </c>
      <c r="G772" s="636"/>
      <c r="H772" s="635">
        <f ref="H772:H835" si="17" t="shared">E772-G772</f>
        <v>0</v>
      </c>
    </row>
    <row r="773" spans="1:8">
      <c r="A773" s="638" t="s">
        <v>1243</v>
      </c>
      <c r="B773" s="639">
        <v>213205</v>
      </c>
      <c r="C773" s="638" t="s">
        <v>1643</v>
      </c>
      <c r="D773" s="639" t="s">
        <v>49</v>
      </c>
      <c r="E773" s="636"/>
      <c r="F773" s="650" t="s">
        <v>2233</v>
      </c>
      <c r="G773" s="636"/>
      <c r="H773" s="635">
        <f si="17" t="shared"/>
        <v>0</v>
      </c>
    </row>
    <row r="774" spans="1:8">
      <c r="A774" s="638" t="s">
        <v>1243</v>
      </c>
      <c r="B774" s="639">
        <v>213206</v>
      </c>
      <c r="C774" s="638" t="s">
        <v>1642</v>
      </c>
      <c r="D774" s="639" t="s">
        <v>49</v>
      </c>
      <c r="E774" s="636"/>
      <c r="F774" s="650" t="s">
        <v>2233</v>
      </c>
      <c r="G774" s="636"/>
      <c r="H774" s="635">
        <f si="17" t="shared"/>
        <v>0</v>
      </c>
    </row>
    <row r="775" spans="1:8">
      <c r="A775" s="638" t="s">
        <v>1243</v>
      </c>
      <c r="B775" s="639">
        <v>213207</v>
      </c>
      <c r="C775" s="638" t="s">
        <v>1641</v>
      </c>
      <c r="D775" s="639" t="s">
        <v>49</v>
      </c>
      <c r="E775" s="636"/>
      <c r="F775" s="650" t="s">
        <v>2233</v>
      </c>
      <c r="G775" s="636"/>
      <c r="H775" s="635">
        <f si="17" t="shared"/>
        <v>0</v>
      </c>
    </row>
    <row r="776" spans="1:8">
      <c r="A776" s="638" t="s">
        <v>1243</v>
      </c>
      <c r="B776" s="639">
        <v>213208</v>
      </c>
      <c r="C776" s="638" t="s">
        <v>1640</v>
      </c>
      <c r="D776" s="639" t="s">
        <v>49</v>
      </c>
      <c r="E776" s="636"/>
      <c r="F776" s="650" t="s">
        <v>2233</v>
      </c>
      <c r="G776" s="636"/>
      <c r="H776" s="635">
        <f si="17" t="shared"/>
        <v>0</v>
      </c>
    </row>
    <row r="777" spans="1:8">
      <c r="A777" s="638" t="s">
        <v>1243</v>
      </c>
      <c r="B777" s="639">
        <v>213209</v>
      </c>
      <c r="C777" s="638" t="s">
        <v>1639</v>
      </c>
      <c r="D777" s="639" t="s">
        <v>49</v>
      </c>
      <c r="E777" s="636"/>
      <c r="F777" s="650" t="s">
        <v>2233</v>
      </c>
      <c r="G777" s="636"/>
      <c r="H777" s="635">
        <f si="17" t="shared"/>
        <v>0</v>
      </c>
    </row>
    <row r="778" spans="1:8">
      <c r="A778" s="638" t="s">
        <v>1243</v>
      </c>
      <c r="B778" s="639">
        <v>2133</v>
      </c>
      <c r="C778" s="638" t="s">
        <v>1638</v>
      </c>
      <c r="D778" s="639" t="s">
        <v>49</v>
      </c>
      <c r="E778" s="636"/>
      <c r="F778" s="650" t="s">
        <v>2233</v>
      </c>
      <c r="G778" s="636"/>
      <c r="H778" s="635">
        <f si="17" t="shared"/>
        <v>0</v>
      </c>
    </row>
    <row r="779" spans="1:8">
      <c r="A779" s="638" t="s">
        <v>1243</v>
      </c>
      <c r="B779" s="639">
        <v>213301</v>
      </c>
      <c r="C779" s="638" t="s">
        <v>1633</v>
      </c>
      <c r="D779" s="639" t="s">
        <v>49</v>
      </c>
      <c r="E779" s="636"/>
      <c r="F779" s="650" t="s">
        <v>2233</v>
      </c>
      <c r="G779" s="636"/>
      <c r="H779" s="635">
        <f si="17" t="shared"/>
        <v>0</v>
      </c>
    </row>
    <row r="780" spans="1:8">
      <c r="A780" s="638" t="s">
        <v>1243</v>
      </c>
      <c r="B780" s="639">
        <v>213302</v>
      </c>
      <c r="C780" s="638" t="s">
        <v>1632</v>
      </c>
      <c r="D780" s="639" t="s">
        <v>49</v>
      </c>
      <c r="E780" s="636"/>
      <c r="F780" s="650" t="s">
        <v>2233</v>
      </c>
      <c r="G780" s="636"/>
      <c r="H780" s="635">
        <f si="17" t="shared"/>
        <v>0</v>
      </c>
    </row>
    <row r="781" spans="1:8">
      <c r="A781" s="638" t="s">
        <v>1243</v>
      </c>
      <c r="B781" s="639">
        <v>213303</v>
      </c>
      <c r="C781" s="638" t="s">
        <v>1631</v>
      </c>
      <c r="D781" s="639" t="s">
        <v>49</v>
      </c>
      <c r="E781" s="636"/>
      <c r="F781" s="650" t="s">
        <v>2233</v>
      </c>
      <c r="G781" s="636"/>
      <c r="H781" s="635">
        <f si="17" t="shared"/>
        <v>0</v>
      </c>
    </row>
    <row r="782" spans="1:8">
      <c r="A782" s="638" t="s">
        <v>1243</v>
      </c>
      <c r="B782" s="639">
        <v>213304</v>
      </c>
      <c r="C782" s="638" t="s">
        <v>1630</v>
      </c>
      <c r="D782" s="639" t="s">
        <v>49</v>
      </c>
      <c r="E782" s="636"/>
      <c r="F782" s="650" t="s">
        <v>2233</v>
      </c>
      <c r="G782" s="636"/>
      <c r="H782" s="635">
        <f si="17" t="shared"/>
        <v>0</v>
      </c>
    </row>
    <row r="783" spans="1:8">
      <c r="A783" s="638" t="s">
        <v>1243</v>
      </c>
      <c r="B783" s="639">
        <v>2134</v>
      </c>
      <c r="C783" s="638" t="s">
        <v>1637</v>
      </c>
      <c r="D783" s="639" t="s">
        <v>49</v>
      </c>
      <c r="E783" s="636"/>
      <c r="F783" s="650" t="s">
        <v>2233</v>
      </c>
      <c r="G783" s="636"/>
      <c r="H783" s="635">
        <f si="17" t="shared"/>
        <v>0</v>
      </c>
    </row>
    <row r="784" spans="1:8">
      <c r="A784" s="638" t="s">
        <v>1243</v>
      </c>
      <c r="B784" s="639">
        <v>213401</v>
      </c>
      <c r="C784" s="638" t="s">
        <v>1636</v>
      </c>
      <c r="D784" s="639" t="s">
        <v>49</v>
      </c>
      <c r="E784" s="636"/>
      <c r="F784" s="650" t="s">
        <v>2233</v>
      </c>
      <c r="G784" s="636"/>
      <c r="H784" s="635">
        <f si="17" t="shared"/>
        <v>0</v>
      </c>
    </row>
    <row r="785" spans="1:8">
      <c r="A785" s="638" t="s">
        <v>1243</v>
      </c>
      <c r="B785" s="639">
        <v>213402</v>
      </c>
      <c r="C785" s="638" t="s">
        <v>1635</v>
      </c>
      <c r="D785" s="639" t="s">
        <v>49</v>
      </c>
      <c r="E785" s="636"/>
      <c r="F785" s="650" t="s">
        <v>2233</v>
      </c>
      <c r="G785" s="636"/>
      <c r="H785" s="635">
        <f si="17" t="shared"/>
        <v>0</v>
      </c>
    </row>
    <row r="786" spans="1:8">
      <c r="A786" s="638" t="s">
        <v>1243</v>
      </c>
      <c r="B786" s="639">
        <v>213403</v>
      </c>
      <c r="C786" s="638" t="s">
        <v>1631</v>
      </c>
      <c r="D786" s="639" t="s">
        <v>49</v>
      </c>
      <c r="E786" s="636"/>
      <c r="F786" s="650" t="s">
        <v>2233</v>
      </c>
      <c r="G786" s="636"/>
      <c r="H786" s="635">
        <f si="17" t="shared"/>
        <v>0</v>
      </c>
    </row>
    <row r="787" spans="1:8">
      <c r="A787" s="638" t="s">
        <v>1243</v>
      </c>
      <c r="B787" s="639">
        <v>213404</v>
      </c>
      <c r="C787" s="638" t="s">
        <v>1630</v>
      </c>
      <c r="D787" s="639" t="s">
        <v>49</v>
      </c>
      <c r="E787" s="636"/>
      <c r="F787" s="650" t="s">
        <v>2233</v>
      </c>
      <c r="G787" s="636"/>
      <c r="H787" s="635">
        <f si="17" t="shared"/>
        <v>0</v>
      </c>
    </row>
    <row r="788" spans="1:8">
      <c r="A788" s="638" t="s">
        <v>1243</v>
      </c>
      <c r="B788" s="639">
        <v>2135</v>
      </c>
      <c r="C788" s="638" t="s">
        <v>1634</v>
      </c>
      <c r="D788" s="639" t="s">
        <v>49</v>
      </c>
      <c r="E788" s="636"/>
      <c r="F788" s="650" t="s">
        <v>2233</v>
      </c>
      <c r="G788" s="636"/>
      <c r="H788" s="635">
        <f si="17" t="shared"/>
        <v>0</v>
      </c>
    </row>
    <row r="789" spans="1:8">
      <c r="A789" s="638" t="s">
        <v>1243</v>
      </c>
      <c r="B789" s="639">
        <v>213501</v>
      </c>
      <c r="C789" s="638" t="s">
        <v>1633</v>
      </c>
      <c r="D789" s="639" t="s">
        <v>49</v>
      </c>
      <c r="E789" s="636"/>
      <c r="F789" s="650" t="s">
        <v>2233</v>
      </c>
      <c r="G789" s="636"/>
      <c r="H789" s="635">
        <f si="17" t="shared"/>
        <v>0</v>
      </c>
    </row>
    <row r="790" spans="1:8">
      <c r="A790" s="638" t="s">
        <v>1243</v>
      </c>
      <c r="B790" s="639">
        <v>213502</v>
      </c>
      <c r="C790" s="638" t="s">
        <v>1632</v>
      </c>
      <c r="D790" s="639" t="s">
        <v>49</v>
      </c>
      <c r="E790" s="636"/>
      <c r="F790" s="650" t="s">
        <v>2233</v>
      </c>
      <c r="G790" s="636"/>
      <c r="H790" s="635">
        <f si="17" t="shared"/>
        <v>0</v>
      </c>
    </row>
    <row r="791" spans="1:8">
      <c r="A791" s="638" t="s">
        <v>1243</v>
      </c>
      <c r="B791" s="639">
        <v>213503</v>
      </c>
      <c r="C791" s="638" t="s">
        <v>1631</v>
      </c>
      <c r="D791" s="639" t="s">
        <v>49</v>
      </c>
      <c r="E791" s="636"/>
      <c r="F791" s="650" t="s">
        <v>2233</v>
      </c>
      <c r="G791" s="636"/>
      <c r="H791" s="635">
        <f si="17" t="shared"/>
        <v>0</v>
      </c>
    </row>
    <row r="792" spans="1:8">
      <c r="A792" s="638" t="s">
        <v>1243</v>
      </c>
      <c r="B792" s="639">
        <v>213504</v>
      </c>
      <c r="C792" s="638" t="s">
        <v>1630</v>
      </c>
      <c r="D792" s="639" t="s">
        <v>49</v>
      </c>
      <c r="E792" s="636"/>
      <c r="F792" s="650" t="s">
        <v>2233</v>
      </c>
      <c r="G792" s="636"/>
      <c r="H792" s="635">
        <f si="17" t="shared"/>
        <v>0</v>
      </c>
    </row>
    <row r="793" spans="1:8">
      <c r="A793" s="638" t="s">
        <v>1243</v>
      </c>
      <c r="B793" s="639">
        <v>213505</v>
      </c>
      <c r="C793" s="638" t="s">
        <v>1629</v>
      </c>
      <c r="D793" s="639" t="s">
        <v>49</v>
      </c>
      <c r="E793" s="636"/>
      <c r="F793" s="650" t="s">
        <v>2233</v>
      </c>
      <c r="G793" s="636"/>
      <c r="H793" s="635">
        <f si="17" t="shared"/>
        <v>0</v>
      </c>
    </row>
    <row r="794" spans="1:8">
      <c r="A794" s="638" t="s">
        <v>1243</v>
      </c>
      <c r="B794" s="639">
        <v>3</v>
      </c>
      <c r="C794" s="638" t="s">
        <v>1352</v>
      </c>
      <c r="D794" s="639" t="s">
        <v>49</v>
      </c>
      <c r="E794" s="636"/>
      <c r="F794" s="650" t="s">
        <v>2233</v>
      </c>
      <c r="G794" s="636"/>
      <c r="H794" s="635">
        <f si="17" t="shared"/>
        <v>0</v>
      </c>
    </row>
    <row r="795" spans="1:8">
      <c r="A795" s="638" t="s">
        <v>1243</v>
      </c>
      <c r="B795" s="639">
        <f>'4.CT3A'!A256</f>
        <v>0</v>
      </c>
      <c r="C795" s="638" t="s">
        <v>634</v>
      </c>
      <c r="D795" s="639" t="s">
        <v>49</v>
      </c>
      <c r="E795" s="636"/>
      <c r="F795" s="650" t="s">
        <v>2233</v>
      </c>
      <c r="G795" s="636"/>
      <c r="H795" s="635">
        <f si="17" t="shared"/>
        <v>0</v>
      </c>
    </row>
    <row r="796" spans="1:8">
      <c r="A796" s="638" t="s">
        <v>1243</v>
      </c>
      <c r="B796" s="639">
        <v>4</v>
      </c>
      <c r="C796" s="638" t="s">
        <v>1086</v>
      </c>
      <c r="D796" s="639" t="s">
        <v>49</v>
      </c>
      <c r="E796" s="636"/>
      <c r="F796" s="650" t="s">
        <v>2233</v>
      </c>
      <c r="G796" s="636"/>
      <c r="H796" s="635">
        <f si="17" t="shared"/>
        <v>0</v>
      </c>
    </row>
    <row r="797" spans="1:8">
      <c r="A797" s="638" t="s">
        <v>1243</v>
      </c>
      <c r="B797" s="639">
        <v>140001</v>
      </c>
      <c r="C797" s="638" t="s">
        <v>1628</v>
      </c>
      <c r="D797" s="639" t="s">
        <v>49</v>
      </c>
      <c r="E797" s="636"/>
      <c r="F797" s="650" t="s">
        <v>2233</v>
      </c>
      <c r="G797" s="636"/>
      <c r="H797" s="635">
        <f si="17" t="shared"/>
        <v>0</v>
      </c>
    </row>
    <row r="798" spans="1:8">
      <c r="A798" s="638" t="s">
        <v>1243</v>
      </c>
      <c r="B798" s="639">
        <v>140002</v>
      </c>
      <c r="C798" s="638" t="s">
        <v>1627</v>
      </c>
      <c r="D798" s="639" t="s">
        <v>49</v>
      </c>
      <c r="E798" s="636"/>
      <c r="F798" s="650" t="s">
        <v>2233</v>
      </c>
      <c r="G798" s="636"/>
      <c r="H798" s="635">
        <f si="17" t="shared"/>
        <v>0</v>
      </c>
    </row>
    <row r="799" spans="1:8">
      <c r="A799" s="638" t="s">
        <v>1243</v>
      </c>
      <c r="B799" s="639">
        <v>140003</v>
      </c>
      <c r="C799" s="638" t="s">
        <v>1626</v>
      </c>
      <c r="D799" s="639" t="s">
        <v>49</v>
      </c>
      <c r="E799" s="636"/>
      <c r="F799" s="650" t="s">
        <v>2233</v>
      </c>
      <c r="G799" s="636"/>
      <c r="H799" s="635">
        <f si="17" t="shared"/>
        <v>0</v>
      </c>
    </row>
    <row r="800" spans="1:8">
      <c r="A800" s="638" t="s">
        <v>1243</v>
      </c>
      <c r="B800" s="639">
        <v>140004</v>
      </c>
      <c r="C800" s="638" t="s">
        <v>1625</v>
      </c>
      <c r="D800" s="639" t="s">
        <v>49</v>
      </c>
      <c r="E800" s="636"/>
      <c r="F800" s="650" t="s">
        <v>2233</v>
      </c>
      <c r="G800" s="636"/>
      <c r="H800" s="635">
        <f si="17" t="shared"/>
        <v>0</v>
      </c>
    </row>
    <row r="801" spans="1:8">
      <c r="A801" s="638" t="s">
        <v>1243</v>
      </c>
      <c r="B801" s="639">
        <v>140005</v>
      </c>
      <c r="C801" s="638" t="s">
        <v>1624</v>
      </c>
      <c r="D801" s="639" t="s">
        <v>49</v>
      </c>
      <c r="E801" s="636"/>
      <c r="F801" s="650" t="s">
        <v>2233</v>
      </c>
      <c r="G801" s="636"/>
      <c r="H801" s="635">
        <f si="17" t="shared"/>
        <v>0</v>
      </c>
    </row>
    <row r="802" spans="1:8">
      <c r="A802" s="638" t="s">
        <v>1243</v>
      </c>
      <c r="B802" s="639">
        <v>140006</v>
      </c>
      <c r="C802" s="638" t="s">
        <v>1623</v>
      </c>
      <c r="D802" s="639" t="s">
        <v>49</v>
      </c>
      <c r="E802" s="636"/>
      <c r="F802" s="650" t="s">
        <v>2233</v>
      </c>
      <c r="G802" s="636"/>
      <c r="H802" s="635">
        <f si="17" t="shared"/>
        <v>0</v>
      </c>
    </row>
    <row r="803" spans="1:8">
      <c r="A803" s="638" t="s">
        <v>1243</v>
      </c>
      <c r="B803" s="639">
        <v>140007</v>
      </c>
      <c r="C803" s="638" t="s">
        <v>1622</v>
      </c>
      <c r="D803" s="639" t="s">
        <v>49</v>
      </c>
      <c r="E803" s="636"/>
      <c r="F803" s="650" t="s">
        <v>2233</v>
      </c>
      <c r="G803" s="636"/>
      <c r="H803" s="635">
        <f si="17" t="shared"/>
        <v>0</v>
      </c>
    </row>
    <row r="804" spans="1:8">
      <c r="A804" s="638" t="s">
        <v>1243</v>
      </c>
      <c r="B804" s="639">
        <v>140008</v>
      </c>
      <c r="C804" s="638" t="s">
        <v>1621</v>
      </c>
      <c r="D804" s="639" t="s">
        <v>49</v>
      </c>
      <c r="E804" s="636"/>
      <c r="F804" s="650" t="s">
        <v>2233</v>
      </c>
      <c r="G804" s="636"/>
      <c r="H804" s="635">
        <f si="17" t="shared"/>
        <v>0</v>
      </c>
    </row>
    <row r="805" spans="1:8">
      <c r="A805" s="638" t="s">
        <v>1243</v>
      </c>
      <c r="B805" s="639">
        <v>5</v>
      </c>
      <c r="C805" s="638" t="s">
        <v>1353</v>
      </c>
      <c r="D805" s="639" t="s">
        <v>49</v>
      </c>
      <c r="E805" s="636"/>
      <c r="F805" s="650" t="s">
        <v>2233</v>
      </c>
      <c r="G805" s="636"/>
      <c r="H805" s="635">
        <f si="17" t="shared"/>
        <v>0</v>
      </c>
    </row>
    <row r="806" spans="1:8">
      <c r="A806" s="638" t="s">
        <v>1243</v>
      </c>
      <c r="B806" s="639">
        <v>22</v>
      </c>
      <c r="C806" s="638" t="s">
        <v>1620</v>
      </c>
      <c r="D806" s="639" t="s">
        <v>49</v>
      </c>
      <c r="E806" s="636"/>
      <c r="F806" s="650" t="s">
        <v>2233</v>
      </c>
      <c r="G806" s="636"/>
      <c r="H806" s="635">
        <f si="17" t="shared"/>
        <v>0</v>
      </c>
    </row>
    <row r="807" spans="1:8">
      <c r="A807" s="638" t="s">
        <v>1243</v>
      </c>
      <c r="B807" s="639">
        <v>2200</v>
      </c>
      <c r="C807" s="638" t="s">
        <v>1619</v>
      </c>
      <c r="D807" s="639" t="s">
        <v>49</v>
      </c>
      <c r="E807" s="636"/>
      <c r="F807" s="650" t="s">
        <v>2233</v>
      </c>
      <c r="G807" s="636"/>
      <c r="H807" s="635">
        <f si="17" t="shared"/>
        <v>0</v>
      </c>
    </row>
    <row r="808" spans="1:8">
      <c r="A808" s="638" t="s">
        <v>1243</v>
      </c>
      <c r="B808" s="639">
        <v>220001</v>
      </c>
      <c r="C808" s="638" t="s">
        <v>1618</v>
      </c>
      <c r="D808" s="639" t="s">
        <v>49</v>
      </c>
      <c r="E808" s="636"/>
      <c r="F808" s="650" t="s">
        <v>2233</v>
      </c>
      <c r="G808" s="636"/>
      <c r="H808" s="635">
        <f si="17" t="shared"/>
        <v>0</v>
      </c>
    </row>
    <row r="809" spans="1:8">
      <c r="A809" s="638" t="s">
        <v>1243</v>
      </c>
      <c r="B809" s="639">
        <v>221001</v>
      </c>
      <c r="C809" s="638" t="s">
        <v>1617</v>
      </c>
      <c r="D809" s="639" t="s">
        <v>49</v>
      </c>
      <c r="E809" s="636"/>
      <c r="F809" s="650" t="s">
        <v>2233</v>
      </c>
      <c r="G809" s="636"/>
      <c r="H809" s="635">
        <f si="17" t="shared"/>
        <v>0</v>
      </c>
    </row>
    <row r="810" spans="1:8">
      <c r="A810" s="638" t="s">
        <v>1243</v>
      </c>
      <c r="B810" s="639">
        <v>222001</v>
      </c>
      <c r="C810" s="638" t="s">
        <v>1616</v>
      </c>
      <c r="D810" s="639" t="s">
        <v>49</v>
      </c>
      <c r="E810" s="636"/>
      <c r="F810" s="650" t="s">
        <v>2233</v>
      </c>
      <c r="G810" s="636"/>
      <c r="H810" s="635">
        <f si="17" t="shared"/>
        <v>0</v>
      </c>
    </row>
    <row r="811" spans="1:8">
      <c r="A811" s="638" t="s">
        <v>1243</v>
      </c>
      <c r="B811" s="639">
        <v>223001</v>
      </c>
      <c r="C811" s="638" t="s">
        <v>1615</v>
      </c>
      <c r="D811" s="639" t="s">
        <v>49</v>
      </c>
      <c r="E811" s="636"/>
      <c r="F811" s="650" t="s">
        <v>2233</v>
      </c>
      <c r="G811" s="636"/>
      <c r="H811" s="635">
        <f si="17" t="shared"/>
        <v>0</v>
      </c>
    </row>
    <row r="812" spans="1:8">
      <c r="A812" s="638" t="s">
        <v>1243</v>
      </c>
      <c r="B812" s="639">
        <v>224001</v>
      </c>
      <c r="C812" s="638" t="s">
        <v>1614</v>
      </c>
      <c r="D812" s="639" t="s">
        <v>49</v>
      </c>
      <c r="E812" s="636"/>
      <c r="F812" s="650" t="s">
        <v>2233</v>
      </c>
      <c r="G812" s="636"/>
      <c r="H812" s="635">
        <f si="17" t="shared"/>
        <v>0</v>
      </c>
    </row>
    <row r="813" spans="1:8">
      <c r="A813" s="638" t="s">
        <v>1243</v>
      </c>
      <c r="B813" s="639">
        <v>225101</v>
      </c>
      <c r="C813" s="638" t="s">
        <v>1613</v>
      </c>
      <c r="D813" s="639" t="s">
        <v>49</v>
      </c>
      <c r="E813" s="636"/>
      <c r="F813" s="650" t="s">
        <v>2233</v>
      </c>
      <c r="G813" s="636"/>
      <c r="H813" s="635">
        <f si="17" t="shared"/>
        <v>0</v>
      </c>
    </row>
    <row r="814" spans="1:8">
      <c r="A814" s="638" t="s">
        <v>1243</v>
      </c>
      <c r="B814" s="639">
        <v>225102</v>
      </c>
      <c r="C814" s="638" t="s">
        <v>1612</v>
      </c>
      <c r="D814" s="639" t="s">
        <v>49</v>
      </c>
      <c r="E814" s="636"/>
      <c r="F814" s="650" t="s">
        <v>2233</v>
      </c>
      <c r="G814" s="636"/>
      <c r="H814" s="635">
        <f si="17" t="shared"/>
        <v>0</v>
      </c>
    </row>
    <row r="815" spans="1:8">
      <c r="A815" s="638" t="s">
        <v>1243</v>
      </c>
      <c r="B815" s="639">
        <v>225103</v>
      </c>
      <c r="C815" s="638" t="s">
        <v>1611</v>
      </c>
      <c r="D815" s="639" t="s">
        <v>49</v>
      </c>
      <c r="E815" s="636"/>
      <c r="F815" s="650" t="s">
        <v>2233</v>
      </c>
      <c r="G815" s="636"/>
      <c r="H815" s="635">
        <f si="17" t="shared"/>
        <v>0</v>
      </c>
    </row>
    <row r="816" spans="1:8">
      <c r="A816" s="638" t="s">
        <v>1243</v>
      </c>
      <c r="B816" s="639">
        <v>225104</v>
      </c>
      <c r="C816" s="638" t="s">
        <v>1610</v>
      </c>
      <c r="D816" s="639" t="s">
        <v>49</v>
      </c>
      <c r="E816" s="636"/>
      <c r="F816" s="650" t="s">
        <v>2233</v>
      </c>
      <c r="G816" s="636"/>
      <c r="H816" s="635">
        <f si="17" t="shared"/>
        <v>0</v>
      </c>
    </row>
    <row r="817" spans="1:8">
      <c r="A817" s="638" t="s">
        <v>1243</v>
      </c>
      <c r="B817" s="639">
        <v>225105</v>
      </c>
      <c r="C817" s="638" t="s">
        <v>1609</v>
      </c>
      <c r="D817" s="639" t="s">
        <v>49</v>
      </c>
      <c r="E817" s="636"/>
      <c r="F817" s="650" t="s">
        <v>2233</v>
      </c>
      <c r="G817" s="636"/>
      <c r="H817" s="635">
        <f si="17" t="shared"/>
        <v>0</v>
      </c>
    </row>
    <row r="818" spans="1:8">
      <c r="A818" s="638" t="s">
        <v>1243</v>
      </c>
      <c r="B818" s="639">
        <v>225106</v>
      </c>
      <c r="C818" s="638" t="s">
        <v>1608</v>
      </c>
      <c r="D818" s="639" t="s">
        <v>49</v>
      </c>
      <c r="E818" s="636"/>
      <c r="F818" s="650" t="s">
        <v>2233</v>
      </c>
      <c r="G818" s="636"/>
      <c r="H818" s="635">
        <f si="17" t="shared"/>
        <v>0</v>
      </c>
    </row>
    <row r="819" spans="1:8">
      <c r="A819" s="638" t="s">
        <v>1243</v>
      </c>
      <c r="B819" s="639">
        <v>2260</v>
      </c>
      <c r="C819" s="638" t="s">
        <v>1607</v>
      </c>
      <c r="D819" s="639" t="s">
        <v>49</v>
      </c>
      <c r="E819" s="636"/>
      <c r="F819" s="650" t="s">
        <v>2233</v>
      </c>
      <c r="G819" s="636"/>
      <c r="H819" s="635">
        <f si="17" t="shared"/>
        <v>0</v>
      </c>
    </row>
    <row r="820" spans="1:8">
      <c r="A820" s="638" t="s">
        <v>1243</v>
      </c>
      <c r="B820" s="639">
        <v>226001</v>
      </c>
      <c r="C820" s="638" t="s">
        <v>1606</v>
      </c>
      <c r="D820" s="639" t="s">
        <v>49</v>
      </c>
      <c r="E820" s="636"/>
      <c r="F820" s="650" t="s">
        <v>2233</v>
      </c>
      <c r="G820" s="636"/>
      <c r="H820" s="635">
        <f si="17" t="shared"/>
        <v>0</v>
      </c>
    </row>
    <row r="821" spans="1:8">
      <c r="A821" s="638" t="s">
        <v>1243</v>
      </c>
      <c r="B821" s="639">
        <v>6</v>
      </c>
      <c r="C821" s="638" t="s">
        <v>1354</v>
      </c>
      <c r="D821" s="639" t="s">
        <v>49</v>
      </c>
      <c r="E821" s="636"/>
      <c r="F821" s="650" t="s">
        <v>2233</v>
      </c>
      <c r="G821" s="636"/>
      <c r="H821" s="635">
        <f si="17" t="shared"/>
        <v>0</v>
      </c>
    </row>
    <row r="822" spans="1:8">
      <c r="A822" s="638" t="s">
        <v>1243</v>
      </c>
      <c r="B822" s="639">
        <f>+'4.CT3A'!A283</f>
        <v>0</v>
      </c>
      <c r="C822" s="638" t="s">
        <v>1052</v>
      </c>
      <c r="D822" s="639" t="s">
        <v>49</v>
      </c>
      <c r="E822" s="636"/>
      <c r="F822" s="650" t="s">
        <v>2233</v>
      </c>
      <c r="G822" s="636"/>
      <c r="H822" s="635">
        <f si="17" t="shared"/>
        <v>0</v>
      </c>
    </row>
    <row r="823" spans="1:8">
      <c r="A823" s="638" t="s">
        <v>1243</v>
      </c>
      <c r="B823" s="639">
        <v>14</v>
      </c>
      <c r="C823" s="638" t="s">
        <v>1605</v>
      </c>
      <c r="D823" s="639" t="s">
        <v>49</v>
      </c>
      <c r="E823" s="636"/>
      <c r="F823" s="650" t="s">
        <v>2233</v>
      </c>
      <c r="G823" s="636"/>
      <c r="H823" s="635">
        <f si="17" t="shared"/>
        <v>0</v>
      </c>
    </row>
    <row r="824" spans="1:8">
      <c r="A824" s="638" t="s">
        <v>1243</v>
      </c>
      <c r="B824" s="639">
        <v>145004</v>
      </c>
      <c r="C824" s="638" t="s">
        <v>1604</v>
      </c>
      <c r="D824" s="639" t="s">
        <v>49</v>
      </c>
      <c r="E824" s="636"/>
      <c r="F824" s="650" t="s">
        <v>2233</v>
      </c>
      <c r="G824" s="636"/>
      <c r="H824" s="635">
        <f si="17" t="shared"/>
        <v>0</v>
      </c>
    </row>
    <row r="825" spans="1:8">
      <c r="A825" s="638" t="s">
        <v>1243</v>
      </c>
      <c r="B825" s="639">
        <v>145005</v>
      </c>
      <c r="C825" s="638" t="s">
        <v>1603</v>
      </c>
      <c r="D825" s="639" t="s">
        <v>49</v>
      </c>
      <c r="E825" s="636"/>
      <c r="F825" s="650" t="s">
        <v>2233</v>
      </c>
      <c r="G825" s="636"/>
      <c r="H825" s="635">
        <f si="17" t="shared"/>
        <v>0</v>
      </c>
    </row>
    <row r="826" spans="1:8">
      <c r="A826" s="638" t="s">
        <v>1243</v>
      </c>
      <c r="B826" s="639">
        <v>145006</v>
      </c>
      <c r="C826" s="638" t="s">
        <v>1602</v>
      </c>
      <c r="D826" s="639" t="s">
        <v>49</v>
      </c>
      <c r="E826" s="636"/>
      <c r="F826" s="650" t="s">
        <v>2233</v>
      </c>
      <c r="G826" s="636"/>
      <c r="H826" s="635">
        <f si="17" t="shared"/>
        <v>0</v>
      </c>
    </row>
    <row r="827" spans="1:8">
      <c r="A827" s="638" t="s">
        <v>1243</v>
      </c>
      <c r="B827" s="639">
        <v>145007</v>
      </c>
      <c r="C827" s="638" t="s">
        <v>1601</v>
      </c>
      <c r="D827" s="639" t="s">
        <v>49</v>
      </c>
      <c r="E827" s="636"/>
      <c r="F827" s="650" t="s">
        <v>2233</v>
      </c>
      <c r="G827" s="636"/>
      <c r="H827" s="635">
        <f si="17" t="shared"/>
        <v>0</v>
      </c>
    </row>
    <row r="828" spans="1:8">
      <c r="A828" s="638" t="s">
        <v>1243</v>
      </c>
      <c r="B828" s="639">
        <v>145008</v>
      </c>
      <c r="C828" s="638" t="s">
        <v>1600</v>
      </c>
      <c r="D828" s="639" t="s">
        <v>49</v>
      </c>
      <c r="E828" s="636"/>
      <c r="F828" s="650" t="s">
        <v>2233</v>
      </c>
      <c r="G828" s="636"/>
      <c r="H828" s="635">
        <f si="17" t="shared"/>
        <v>0</v>
      </c>
    </row>
    <row r="829" spans="1:8">
      <c r="A829" s="638" t="s">
        <v>1243</v>
      </c>
      <c r="B829" s="639">
        <v>145009</v>
      </c>
      <c r="C829" s="638" t="s">
        <v>1599</v>
      </c>
      <c r="D829" s="639" t="s">
        <v>49</v>
      </c>
      <c r="E829" s="636"/>
      <c r="F829" s="650" t="s">
        <v>2233</v>
      </c>
      <c r="G829" s="636"/>
      <c r="H829" s="635">
        <f si="17" t="shared"/>
        <v>0</v>
      </c>
    </row>
    <row r="830" spans="1:8">
      <c r="A830" s="638" t="s">
        <v>1243</v>
      </c>
      <c r="B830" s="639">
        <v>23</v>
      </c>
      <c r="C830" s="638" t="s">
        <v>1598</v>
      </c>
      <c r="D830" s="639" t="s">
        <v>49</v>
      </c>
      <c r="E830" s="636"/>
      <c r="F830" s="650" t="s">
        <v>2233</v>
      </c>
      <c r="G830" s="636"/>
      <c r="H830" s="635">
        <f si="17" t="shared"/>
        <v>0</v>
      </c>
    </row>
    <row r="831" spans="1:8">
      <c r="A831" s="638" t="s">
        <v>1243</v>
      </c>
      <c r="B831" s="639">
        <v>230001</v>
      </c>
      <c r="C831" s="638" t="s">
        <v>1597</v>
      </c>
      <c r="D831" s="639" t="s">
        <v>49</v>
      </c>
      <c r="E831" s="636"/>
      <c r="F831" s="650" t="s">
        <v>2233</v>
      </c>
      <c r="G831" s="636"/>
      <c r="H831" s="635">
        <f si="17" t="shared"/>
        <v>0</v>
      </c>
    </row>
    <row r="832" spans="1:8">
      <c r="A832" s="638" t="s">
        <v>1243</v>
      </c>
      <c r="B832" s="639">
        <v>231001</v>
      </c>
      <c r="C832" s="638" t="s">
        <v>1596</v>
      </c>
      <c r="D832" s="639" t="s">
        <v>49</v>
      </c>
      <c r="E832" s="636"/>
      <c r="F832" s="650" t="s">
        <v>2233</v>
      </c>
      <c r="G832" s="636"/>
      <c r="H832" s="635">
        <f si="17" t="shared"/>
        <v>0</v>
      </c>
    </row>
    <row r="833" spans="1:8">
      <c r="A833" s="638" t="s">
        <v>1243</v>
      </c>
      <c r="B833" s="639">
        <v>232001</v>
      </c>
      <c r="C833" s="638" t="s">
        <v>1595</v>
      </c>
      <c r="D833" s="639" t="s">
        <v>49</v>
      </c>
      <c r="E833" s="636"/>
      <c r="F833" s="650" t="s">
        <v>2233</v>
      </c>
      <c r="G833" s="636"/>
      <c r="H833" s="635">
        <f si="17" t="shared"/>
        <v>0</v>
      </c>
    </row>
    <row r="834" spans="1:8">
      <c r="A834" s="638" t="s">
        <v>1243</v>
      </c>
      <c r="B834" s="639">
        <v>24</v>
      </c>
      <c r="C834" s="638" t="s">
        <v>1594</v>
      </c>
      <c r="D834" s="639" t="s">
        <v>49</v>
      </c>
      <c r="E834" s="636"/>
      <c r="F834" s="650" t="s">
        <v>2233</v>
      </c>
      <c r="G834" s="636"/>
      <c r="H834" s="635">
        <f si="17" t="shared"/>
        <v>0</v>
      </c>
    </row>
    <row r="835" spans="1:8">
      <c r="A835" s="638" t="s">
        <v>1243</v>
      </c>
      <c r="B835" s="639">
        <v>240001</v>
      </c>
      <c r="C835" s="638" t="s">
        <v>1593</v>
      </c>
      <c r="D835" s="639" t="s">
        <v>49</v>
      </c>
      <c r="E835" s="636"/>
      <c r="F835" s="650" t="s">
        <v>2233</v>
      </c>
      <c r="G835" s="636"/>
      <c r="H835" s="635">
        <f si="17" t="shared"/>
        <v>0</v>
      </c>
    </row>
    <row r="836" spans="1:8">
      <c r="A836" s="638" t="s">
        <v>1243</v>
      </c>
      <c r="B836" s="639">
        <v>241001</v>
      </c>
      <c r="C836" s="638" t="s">
        <v>1592</v>
      </c>
      <c r="D836" s="639" t="s">
        <v>49</v>
      </c>
      <c r="E836" s="636"/>
      <c r="F836" s="650" t="s">
        <v>2233</v>
      </c>
      <c r="G836" s="636"/>
      <c r="H836" s="635">
        <f ref="H836:H864" si="18" t="shared">E836-G836</f>
        <v>0</v>
      </c>
    </row>
    <row r="837" spans="1:8">
      <c r="A837" s="638" t="s">
        <v>1243</v>
      </c>
      <c r="B837" s="639">
        <v>242001</v>
      </c>
      <c r="C837" s="638" t="s">
        <v>1591</v>
      </c>
      <c r="D837" s="639" t="s">
        <v>49</v>
      </c>
      <c r="E837" s="636"/>
      <c r="F837" s="650" t="s">
        <v>2233</v>
      </c>
      <c r="G837" s="636"/>
      <c r="H837" s="635">
        <f si="18" t="shared"/>
        <v>0</v>
      </c>
    </row>
    <row r="838" spans="1:8">
      <c r="A838" s="638" t="s">
        <v>1243</v>
      </c>
      <c r="B838" s="639">
        <v>25</v>
      </c>
      <c r="C838" s="638" t="s">
        <v>1590</v>
      </c>
      <c r="D838" s="639" t="s">
        <v>49</v>
      </c>
      <c r="E838" s="636"/>
      <c r="F838" s="650" t="s">
        <v>2233</v>
      </c>
      <c r="G838" s="636"/>
      <c r="H838" s="635">
        <f si="18" t="shared"/>
        <v>0</v>
      </c>
    </row>
    <row r="839" spans="1:8">
      <c r="A839" s="638" t="s">
        <v>1243</v>
      </c>
      <c r="B839" s="639">
        <v>250001</v>
      </c>
      <c r="C839" s="638" t="s">
        <v>1589</v>
      </c>
      <c r="D839" s="639" t="s">
        <v>49</v>
      </c>
      <c r="E839" s="636"/>
      <c r="F839" s="650" t="s">
        <v>2233</v>
      </c>
      <c r="G839" s="636"/>
      <c r="H839" s="635">
        <f si="18" t="shared"/>
        <v>0</v>
      </c>
    </row>
    <row r="840" spans="1:8">
      <c r="A840" s="638" t="s">
        <v>1243</v>
      </c>
      <c r="B840" s="639">
        <v>250002</v>
      </c>
      <c r="C840" s="638" t="s">
        <v>1588</v>
      </c>
      <c r="D840" s="639" t="s">
        <v>49</v>
      </c>
      <c r="E840" s="636"/>
      <c r="F840" s="650" t="s">
        <v>2233</v>
      </c>
      <c r="G840" s="636"/>
      <c r="H840" s="635">
        <f si="18" t="shared"/>
        <v>0</v>
      </c>
    </row>
    <row r="841" spans="1:8">
      <c r="A841" s="638" t="s">
        <v>1243</v>
      </c>
      <c r="B841" s="639">
        <v>250003</v>
      </c>
      <c r="C841" s="638" t="s">
        <v>1587</v>
      </c>
      <c r="D841" s="639" t="s">
        <v>49</v>
      </c>
      <c r="E841" s="636"/>
      <c r="F841" s="650" t="s">
        <v>2233</v>
      </c>
      <c r="G841" s="636"/>
      <c r="H841" s="635">
        <f si="18" t="shared"/>
        <v>0</v>
      </c>
    </row>
    <row r="842" spans="1:8">
      <c r="A842" s="638" t="s">
        <v>1243</v>
      </c>
      <c r="B842" s="639">
        <v>250004</v>
      </c>
      <c r="C842" s="638" t="s">
        <v>1586</v>
      </c>
      <c r="D842" s="639" t="s">
        <v>49</v>
      </c>
      <c r="E842" s="636"/>
      <c r="F842" s="650" t="s">
        <v>2233</v>
      </c>
      <c r="G842" s="636"/>
      <c r="H842" s="635">
        <f si="18" t="shared"/>
        <v>0</v>
      </c>
    </row>
    <row r="843" spans="1:8">
      <c r="A843" s="638" t="s">
        <v>1243</v>
      </c>
      <c r="B843" s="639">
        <v>250005</v>
      </c>
      <c r="C843" s="638" t="s">
        <v>1585</v>
      </c>
      <c r="D843" s="639" t="s">
        <v>49</v>
      </c>
      <c r="E843" s="636"/>
      <c r="F843" s="650" t="s">
        <v>2233</v>
      </c>
      <c r="G843" s="636"/>
      <c r="H843" s="635">
        <f si="18" t="shared"/>
        <v>0</v>
      </c>
    </row>
    <row r="844" spans="1:8">
      <c r="A844" s="638" t="s">
        <v>1243</v>
      </c>
      <c r="B844" s="639">
        <v>7</v>
      </c>
      <c r="C844" s="638" t="s">
        <v>1355</v>
      </c>
      <c r="D844" s="639" t="s">
        <v>49</v>
      </c>
      <c r="E844" s="636"/>
      <c r="F844" s="650" t="s">
        <v>2233</v>
      </c>
      <c r="G844" s="636"/>
      <c r="H844" s="635">
        <f si="18" t="shared"/>
        <v>0</v>
      </c>
    </row>
    <row r="845" spans="1:8">
      <c r="A845" s="638" t="s">
        <v>1243</v>
      </c>
      <c r="B845" s="639">
        <v>8</v>
      </c>
      <c r="C845" s="640" t="s">
        <v>1356</v>
      </c>
      <c r="D845" s="639" t="s">
        <v>49</v>
      </c>
      <c r="E845" s="636"/>
      <c r="F845" s="650" t="s">
        <v>2233</v>
      </c>
      <c r="G845" s="636"/>
      <c r="H845" s="635">
        <f si="18" t="shared"/>
        <v>0</v>
      </c>
    </row>
    <row r="846" spans="1:8">
      <c r="A846" s="638" t="s">
        <v>1243</v>
      </c>
      <c r="B846" s="639">
        <v>9</v>
      </c>
      <c r="C846" s="640" t="s">
        <v>478</v>
      </c>
      <c r="D846" s="639" t="s">
        <v>49</v>
      </c>
      <c r="E846" s="636"/>
      <c r="F846" s="650" t="s">
        <v>2233</v>
      </c>
      <c r="G846" s="636"/>
      <c r="H846" s="635">
        <f si="18" t="shared"/>
        <v>0</v>
      </c>
    </row>
    <row r="847" spans="1:8">
      <c r="A847" s="638" t="s">
        <v>1243</v>
      </c>
      <c r="B847" s="639">
        <v>10</v>
      </c>
      <c r="C847" s="640" t="s">
        <v>479</v>
      </c>
      <c r="D847" s="639" t="s">
        <v>49</v>
      </c>
      <c r="E847" s="636"/>
      <c r="F847" s="650" t="s">
        <v>2233</v>
      </c>
      <c r="G847" s="636"/>
      <c r="H847" s="635">
        <f si="18" t="shared"/>
        <v>0</v>
      </c>
    </row>
    <row r="848" spans="1:8">
      <c r="A848" s="638" t="s">
        <v>1244</v>
      </c>
      <c r="B848" s="639" t="s">
        <v>1217</v>
      </c>
      <c r="C848" s="638" t="s">
        <v>1360</v>
      </c>
      <c r="D848" s="639" t="s">
        <v>49</v>
      </c>
      <c r="E848" s="636"/>
      <c r="F848" s="650" t="s">
        <v>2233</v>
      </c>
      <c r="G848" s="636"/>
      <c r="H848" s="635">
        <f si="18" t="shared"/>
        <v>0</v>
      </c>
    </row>
    <row r="849" spans="1:8">
      <c r="A849" s="638" t="s">
        <v>1244</v>
      </c>
      <c r="B849" s="639" t="s">
        <v>1218</v>
      </c>
      <c r="C849" s="638" t="s">
        <v>104</v>
      </c>
      <c r="D849" s="639" t="s">
        <v>49</v>
      </c>
      <c r="E849" s="636"/>
      <c r="F849" s="650" t="s">
        <v>2233</v>
      </c>
      <c r="G849" s="636"/>
      <c r="H849" s="635">
        <f si="18" t="shared"/>
        <v>0</v>
      </c>
    </row>
    <row r="850" spans="1:8">
      <c r="A850" s="638" t="s">
        <v>1244</v>
      </c>
      <c r="B850" s="639" t="s">
        <v>1219</v>
      </c>
      <c r="C850" s="638" t="s">
        <v>105</v>
      </c>
      <c r="D850" s="639" t="s">
        <v>49</v>
      </c>
      <c r="E850" s="636"/>
      <c r="F850" s="650" t="s">
        <v>2233</v>
      </c>
      <c r="G850" s="636"/>
      <c r="H850" s="635">
        <f si="18" t="shared"/>
        <v>0</v>
      </c>
    </row>
    <row r="851" spans="1:8">
      <c r="A851" s="638" t="s">
        <v>1244</v>
      </c>
      <c r="B851" s="639" t="s">
        <v>1220</v>
      </c>
      <c r="C851" s="638" t="s">
        <v>1361</v>
      </c>
      <c r="D851" s="639" t="s">
        <v>49</v>
      </c>
      <c r="E851" s="636"/>
      <c r="F851" s="650" t="s">
        <v>2233</v>
      </c>
      <c r="G851" s="636"/>
      <c r="H851" s="635">
        <f si="18" t="shared"/>
        <v>0</v>
      </c>
    </row>
    <row r="852" spans="1:8">
      <c r="A852" s="638" t="s">
        <v>1244</v>
      </c>
      <c r="B852" s="639" t="s">
        <v>1221</v>
      </c>
      <c r="C852" s="638" t="s">
        <v>1584</v>
      </c>
      <c r="D852" s="639" t="s">
        <v>49</v>
      </c>
      <c r="E852" s="636"/>
      <c r="F852" s="650" t="s">
        <v>2233</v>
      </c>
      <c r="G852" s="636"/>
      <c r="H852" s="635">
        <f si="18" t="shared"/>
        <v>0</v>
      </c>
    </row>
    <row r="853" spans="1:8">
      <c r="A853" s="638" t="s">
        <v>1244</v>
      </c>
      <c r="B853" s="639" t="s">
        <v>1222</v>
      </c>
      <c r="C853" s="638" t="s">
        <v>1363</v>
      </c>
      <c r="D853" s="639" t="s">
        <v>49</v>
      </c>
      <c r="E853" s="636"/>
      <c r="F853" s="650" t="s">
        <v>2233</v>
      </c>
      <c r="G853" s="636"/>
      <c r="H853" s="635">
        <f si="18" t="shared"/>
        <v>0</v>
      </c>
    </row>
    <row r="854" spans="1:8">
      <c r="A854" s="638" t="s">
        <v>1244</v>
      </c>
      <c r="B854" s="639" t="s">
        <v>1223</v>
      </c>
      <c r="C854" s="638" t="s">
        <v>103</v>
      </c>
      <c r="D854" s="639" t="s">
        <v>49</v>
      </c>
      <c r="E854" s="636"/>
      <c r="F854" s="650" t="s">
        <v>2233</v>
      </c>
      <c r="G854" s="636"/>
      <c r="H854" s="635">
        <f si="18" t="shared"/>
        <v>0</v>
      </c>
    </row>
    <row r="855" spans="1:8">
      <c r="A855" s="638" t="s">
        <v>1244</v>
      </c>
      <c r="B855" s="639" t="s">
        <v>1224</v>
      </c>
      <c r="C855" s="638" t="s">
        <v>1364</v>
      </c>
      <c r="D855" s="639" t="s">
        <v>49</v>
      </c>
      <c r="E855" s="636"/>
      <c r="F855" s="650" t="s">
        <v>2233</v>
      </c>
      <c r="G855" s="636"/>
      <c r="H855" s="635">
        <f si="18" t="shared"/>
        <v>0</v>
      </c>
    </row>
    <row r="856" spans="1:8">
      <c r="A856" s="638" t="s">
        <v>1244</v>
      </c>
      <c r="B856" s="639" t="s">
        <v>1225</v>
      </c>
      <c r="C856" s="638" t="s">
        <v>488</v>
      </c>
      <c r="D856" s="639" t="s">
        <v>49</v>
      </c>
      <c r="E856" s="636"/>
      <c r="F856" s="650" t="s">
        <v>2233</v>
      </c>
      <c r="G856" s="636"/>
      <c r="H856" s="635">
        <f si="18" t="shared"/>
        <v>0</v>
      </c>
    </row>
    <row r="857" spans="1:8">
      <c r="A857" s="638" t="s">
        <v>1244</v>
      </c>
      <c r="B857" s="639" t="s">
        <v>1226</v>
      </c>
      <c r="C857" s="638" t="s">
        <v>104</v>
      </c>
      <c r="D857" s="639" t="s">
        <v>49</v>
      </c>
      <c r="E857" s="636"/>
      <c r="F857" s="650" t="s">
        <v>2233</v>
      </c>
      <c r="G857" s="636"/>
      <c r="H857" s="635">
        <f si="18" t="shared"/>
        <v>0</v>
      </c>
    </row>
    <row r="858" spans="1:8">
      <c r="A858" s="638" t="s">
        <v>1244</v>
      </c>
      <c r="B858" s="639" t="s">
        <v>1227</v>
      </c>
      <c r="C858" s="638" t="s">
        <v>105</v>
      </c>
      <c r="D858" s="639" t="s">
        <v>49</v>
      </c>
      <c r="E858" s="636"/>
      <c r="F858" s="650" t="s">
        <v>2233</v>
      </c>
      <c r="G858" s="636"/>
      <c r="H858" s="635">
        <f si="18" t="shared"/>
        <v>0</v>
      </c>
    </row>
    <row r="859" spans="1:8">
      <c r="A859" s="638" t="s">
        <v>1244</v>
      </c>
      <c r="B859" s="639" t="s">
        <v>1228</v>
      </c>
      <c r="C859" s="638" t="s">
        <v>1583</v>
      </c>
      <c r="D859" s="639" t="s">
        <v>49</v>
      </c>
      <c r="E859" s="636"/>
      <c r="F859" s="650" t="s">
        <v>2233</v>
      </c>
      <c r="G859" s="636"/>
      <c r="H859" s="635">
        <f si="18" t="shared"/>
        <v>0</v>
      </c>
    </row>
    <row r="860" spans="1:8">
      <c r="A860" s="638" t="s">
        <v>1244</v>
      </c>
      <c r="B860" s="639" t="s">
        <v>1229</v>
      </c>
      <c r="C860" s="638" t="s">
        <v>1366</v>
      </c>
      <c r="D860" s="639" t="s">
        <v>49</v>
      </c>
      <c r="E860" s="636"/>
      <c r="F860" s="650" t="s">
        <v>2233</v>
      </c>
      <c r="G860" s="636"/>
      <c r="H860" s="635">
        <f si="18" t="shared"/>
        <v>0</v>
      </c>
    </row>
    <row r="861" spans="1:8">
      <c r="A861" s="638" t="s">
        <v>1244</v>
      </c>
      <c r="B861" s="639" t="s">
        <v>1230</v>
      </c>
      <c r="C861" s="638" t="s">
        <v>1363</v>
      </c>
      <c r="D861" s="639" t="s">
        <v>49</v>
      </c>
      <c r="E861" s="636"/>
      <c r="F861" s="650" t="s">
        <v>2233</v>
      </c>
      <c r="G861" s="636"/>
      <c r="H861" s="635">
        <f si="18" t="shared"/>
        <v>0</v>
      </c>
    </row>
    <row r="862" spans="1:8">
      <c r="A862" s="638" t="s">
        <v>1244</v>
      </c>
      <c r="B862" s="639" t="s">
        <v>1231</v>
      </c>
      <c r="C862" s="638" t="s">
        <v>1367</v>
      </c>
      <c r="D862" s="639" t="s">
        <v>49</v>
      </c>
      <c r="E862" s="636"/>
      <c r="F862" s="650" t="s">
        <v>2233</v>
      </c>
      <c r="G862" s="636"/>
      <c r="H862" s="635">
        <f si="18" t="shared"/>
        <v>0</v>
      </c>
    </row>
    <row r="863" spans="1:8">
      <c r="A863" s="638" t="s">
        <v>1244</v>
      </c>
      <c r="B863" s="639" t="s">
        <v>1232</v>
      </c>
      <c r="C863" s="638" t="s">
        <v>103</v>
      </c>
      <c r="D863" s="639" t="s">
        <v>49</v>
      </c>
      <c r="E863" s="636"/>
      <c r="F863" s="650" t="s">
        <v>2233</v>
      </c>
      <c r="G863" s="636"/>
      <c r="H863" s="635">
        <f si="18" t="shared"/>
        <v>0</v>
      </c>
    </row>
    <row r="864" spans="1:8">
      <c r="A864" s="638" t="s">
        <v>1244</v>
      </c>
      <c r="B864" s="639" t="s">
        <v>1233</v>
      </c>
      <c r="C864" s="638" t="s">
        <v>488</v>
      </c>
      <c r="D864" s="639" t="s">
        <v>49</v>
      </c>
      <c r="E864" s="636"/>
      <c r="F864" s="650" t="s">
        <v>2233</v>
      </c>
      <c r="G864" s="636"/>
      <c r="H864" s="635">
        <f si="18" t="shared"/>
        <v>0</v>
      </c>
    </row>
    <row r="865" spans="1:8">
      <c r="A865" s="638" t="s">
        <v>1241</v>
      </c>
      <c r="B865" s="639">
        <v>1</v>
      </c>
      <c r="C865" s="638" t="s">
        <v>121</v>
      </c>
      <c r="D865" s="637" t="s">
        <v>50</v>
      </c>
      <c r="E865" s="636">
        <f>'2.CT1A'!D8</f>
        <v>0</v>
      </c>
      <c r="F865" s="650" t="s">
        <v>2372</v>
      </c>
      <c r="G865" s="636">
        <f>+G866+G887+G891+G912+G924+G940</f>
        <v>0</v>
      </c>
      <c r="H865" s="635">
        <f>H866+H887+H891+H912+H924+H940</f>
        <v>0</v>
      </c>
    </row>
    <row r="866" spans="1:8">
      <c r="A866" s="638" t="s">
        <v>1241</v>
      </c>
      <c r="B866" s="639">
        <v>31</v>
      </c>
      <c r="C866" s="638" t="s">
        <v>1283</v>
      </c>
      <c r="D866" s="637" t="s">
        <v>50</v>
      </c>
      <c r="E866" s="636">
        <f>'2.CT1A'!D9</f>
        <v>0</v>
      </c>
      <c r="F866" s="650" t="s">
        <v>2373</v>
      </c>
      <c r="G866" s="636">
        <f>'6.CTT1'!F8</f>
        <v>0</v>
      </c>
      <c r="H866" s="635">
        <f ref="H866:H897" si="19" t="shared">+E866-G866</f>
        <v>0</v>
      </c>
    </row>
    <row ht="25.5" r="867" spans="1:8">
      <c r="A867" s="638" t="s">
        <v>1241</v>
      </c>
      <c r="B867" s="639">
        <v>311</v>
      </c>
      <c r="C867" s="638" t="s">
        <v>1578</v>
      </c>
      <c r="D867" s="637" t="s">
        <v>50</v>
      </c>
      <c r="E867" s="636">
        <f>'2.CT1A'!D10</f>
        <v>0</v>
      </c>
      <c r="F867" s="650" t="s">
        <v>2374</v>
      </c>
      <c r="G867" s="636">
        <f>'6.CTT1'!F9</f>
        <v>0</v>
      </c>
      <c r="H867" s="635">
        <f si="19" t="shared"/>
        <v>0</v>
      </c>
    </row>
    <row r="868" spans="1:8">
      <c r="A868" s="638" t="s">
        <v>1241</v>
      </c>
      <c r="B868" s="639">
        <v>31110</v>
      </c>
      <c r="C868" s="638" t="s">
        <v>1579</v>
      </c>
      <c r="D868" s="637" t="s">
        <v>50</v>
      </c>
      <c r="E868" s="636">
        <f>'2.CT1A'!D11</f>
        <v>0</v>
      </c>
      <c r="F868" s="650" t="s">
        <v>2375</v>
      </c>
      <c r="G868" s="636">
        <f>'6.CTT1'!F10</f>
        <v>0</v>
      </c>
      <c r="H868" s="635">
        <f si="19" t="shared"/>
        <v>0</v>
      </c>
    </row>
    <row r="869" spans="1:8">
      <c r="A869" s="638" t="s">
        <v>1241</v>
      </c>
      <c r="B869" s="639">
        <v>31120</v>
      </c>
      <c r="C869" s="638" t="s">
        <v>1580</v>
      </c>
      <c r="D869" s="637" t="s">
        <v>50</v>
      </c>
      <c r="E869" s="636">
        <f>'2.CT1A'!D12</f>
        <v>0</v>
      </c>
      <c r="F869" s="650" t="s">
        <v>2376</v>
      </c>
      <c r="G869" s="636">
        <f>'6.CTT1'!F11</f>
        <v>0</v>
      </c>
      <c r="H869" s="635">
        <f si="19" t="shared"/>
        <v>0</v>
      </c>
    </row>
    <row r="870" spans="1:8">
      <c r="A870" s="638" t="s">
        <v>1241</v>
      </c>
      <c r="B870" s="639">
        <v>31130</v>
      </c>
      <c r="C870" s="638" t="s">
        <v>96</v>
      </c>
      <c r="D870" s="637" t="s">
        <v>50</v>
      </c>
      <c r="E870" s="636">
        <f>'2.CT1A'!D13</f>
        <v>0</v>
      </c>
      <c r="F870" s="650" t="s">
        <v>2377</v>
      </c>
      <c r="G870" s="636">
        <f>'6.CTT1'!F12</f>
        <v>0</v>
      </c>
      <c r="H870" s="635">
        <f si="19" t="shared"/>
        <v>0</v>
      </c>
    </row>
    <row ht="25.5" r="871" spans="1:8">
      <c r="A871" s="638" t="s">
        <v>1241</v>
      </c>
      <c r="B871" s="639">
        <v>31140</v>
      </c>
      <c r="C871" s="638" t="s">
        <v>1581</v>
      </c>
      <c r="D871" s="637" t="s">
        <v>50</v>
      </c>
      <c r="E871" s="636">
        <f>'2.CT1A'!D14</f>
        <v>0</v>
      </c>
      <c r="F871" s="650" t="s">
        <v>2378</v>
      </c>
      <c r="G871" s="636">
        <f>'6.CTT1'!F13</f>
        <v>0</v>
      </c>
      <c r="H871" s="635">
        <f si="19" t="shared"/>
        <v>0</v>
      </c>
    </row>
    <row ht="25.5" r="872" spans="1:8">
      <c r="A872" s="638" t="s">
        <v>1241</v>
      </c>
      <c r="B872" s="639">
        <v>312</v>
      </c>
      <c r="C872" s="638" t="s">
        <v>1582</v>
      </c>
      <c r="D872" s="637" t="s">
        <v>50</v>
      </c>
      <c r="E872" s="636">
        <f>'2.CT1A'!D15</f>
        <v>0</v>
      </c>
      <c r="F872" s="650" t="s">
        <v>2379</v>
      </c>
      <c r="G872" s="636">
        <f>'6.CTT1'!F14</f>
        <v>0</v>
      </c>
      <c r="H872" s="635">
        <f si="19" t="shared"/>
        <v>0</v>
      </c>
    </row>
    <row r="873" spans="1:8">
      <c r="A873" s="638" t="s">
        <v>1241</v>
      </c>
      <c r="B873" s="639">
        <v>3121</v>
      </c>
      <c r="C873" s="638" t="s">
        <v>1579</v>
      </c>
      <c r="D873" s="637" t="s">
        <v>50</v>
      </c>
      <c r="E873" s="636">
        <f>'2.CT1A'!D16</f>
        <v>0</v>
      </c>
      <c r="F873" s="650" t="s">
        <v>2380</v>
      </c>
      <c r="G873" s="636">
        <f>'6.CTT1'!F15</f>
        <v>0</v>
      </c>
      <c r="H873" s="635">
        <f si="19" t="shared"/>
        <v>0</v>
      </c>
    </row>
    <row ht="25.5" r="874" spans="1:8">
      <c r="A874" s="638" t="s">
        <v>1241</v>
      </c>
      <c r="B874" s="639">
        <v>31211</v>
      </c>
      <c r="C874" s="638" t="s">
        <v>2110</v>
      </c>
      <c r="D874" s="637" t="s">
        <v>50</v>
      </c>
      <c r="E874" s="636">
        <f>'2.CT1A'!D17</f>
        <v>0</v>
      </c>
      <c r="F874" s="650" t="s">
        <v>2381</v>
      </c>
      <c r="G874" s="636">
        <f>'6.CTT1'!F16</f>
        <v>0</v>
      </c>
      <c r="H874" s="635">
        <f si="19" t="shared"/>
        <v>0</v>
      </c>
    </row>
    <row ht="25.5" r="875" spans="1:8">
      <c r="A875" s="638" t="s">
        <v>1241</v>
      </c>
      <c r="B875" s="639">
        <v>31212</v>
      </c>
      <c r="C875" s="638" t="s">
        <v>2111</v>
      </c>
      <c r="D875" s="637" t="s">
        <v>50</v>
      </c>
      <c r="E875" s="636">
        <f>'2.CT1A'!D18</f>
        <v>0</v>
      </c>
      <c r="F875" s="650" t="s">
        <v>2382</v>
      </c>
      <c r="G875" s="636">
        <f>'6.CTT1'!F17</f>
        <v>0</v>
      </c>
      <c r="H875" s="635">
        <f si="19" t="shared"/>
        <v>0</v>
      </c>
    </row>
    <row ht="25.5" r="876" spans="1:8">
      <c r="A876" s="638" t="s">
        <v>1241</v>
      </c>
      <c r="B876" s="639">
        <v>31213</v>
      </c>
      <c r="C876" s="638" t="s">
        <v>2109</v>
      </c>
      <c r="D876" s="637" t="s">
        <v>50</v>
      </c>
      <c r="E876" s="636">
        <f>'2.CT1A'!D19</f>
        <v>0</v>
      </c>
      <c r="F876" s="650" t="s">
        <v>2383</v>
      </c>
      <c r="G876" s="636">
        <f>'6.CTT1'!F18</f>
        <v>0</v>
      </c>
      <c r="H876" s="635">
        <f si="19" t="shared"/>
        <v>0</v>
      </c>
    </row>
    <row ht="25.5" r="877" spans="1:8">
      <c r="A877" s="638" t="s">
        <v>1241</v>
      </c>
      <c r="B877" s="639">
        <v>31214</v>
      </c>
      <c r="C877" s="638" t="s">
        <v>2108</v>
      </c>
      <c r="D877" s="637" t="s">
        <v>50</v>
      </c>
      <c r="E877" s="636">
        <f>'2.CT1A'!D20</f>
        <v>0</v>
      </c>
      <c r="F877" s="650" t="s">
        <v>2384</v>
      </c>
      <c r="G877" s="636">
        <f>'6.CTT1'!F19</f>
        <v>0</v>
      </c>
      <c r="H877" s="635">
        <f si="19" t="shared"/>
        <v>0</v>
      </c>
    </row>
    <row ht="25.5" r="878" spans="1:8">
      <c r="A878" s="638" t="s">
        <v>1241</v>
      </c>
      <c r="B878" s="639">
        <v>31215</v>
      </c>
      <c r="C878" s="638" t="s">
        <v>2112</v>
      </c>
      <c r="D878" s="637" t="s">
        <v>50</v>
      </c>
      <c r="E878" s="636">
        <f>'2.CT1A'!D21</f>
        <v>0</v>
      </c>
      <c r="F878" s="650" t="s">
        <v>2385</v>
      </c>
      <c r="G878" s="636">
        <f>'6.CTT1'!F20</f>
        <v>0</v>
      </c>
      <c r="H878" s="635">
        <f si="19" t="shared"/>
        <v>0</v>
      </c>
    </row>
    <row ht="25.5" r="879" spans="1:8">
      <c r="A879" s="638" t="s">
        <v>1241</v>
      </c>
      <c r="B879" s="639">
        <v>31216</v>
      </c>
      <c r="C879" s="638" t="s">
        <v>2113</v>
      </c>
      <c r="D879" s="637" t="s">
        <v>50</v>
      </c>
      <c r="E879" s="636">
        <f>'2.CT1A'!D22</f>
        <v>0</v>
      </c>
      <c r="F879" s="650" t="s">
        <v>2386</v>
      </c>
      <c r="G879" s="636">
        <f>'6.CTT1'!F21</f>
        <v>0</v>
      </c>
      <c r="H879" s="635">
        <f si="19" t="shared"/>
        <v>0</v>
      </c>
    </row>
    <row r="880" spans="1:8">
      <c r="A880" s="638" t="s">
        <v>1241</v>
      </c>
      <c r="B880" s="639">
        <v>3122</v>
      </c>
      <c r="C880" s="638" t="s">
        <v>1996</v>
      </c>
      <c r="D880" s="637" t="s">
        <v>50</v>
      </c>
      <c r="E880" s="636">
        <f>'2.CT1A'!D23</f>
        <v>0</v>
      </c>
      <c r="F880" s="650" t="s">
        <v>2387</v>
      </c>
      <c r="G880" s="636">
        <f>'6.CTT1'!F22</f>
        <v>0</v>
      </c>
      <c r="H880" s="635">
        <f si="19" t="shared"/>
        <v>0</v>
      </c>
    </row>
    <row ht="25.5" r="881" spans="1:8">
      <c r="A881" s="638" t="s">
        <v>1241</v>
      </c>
      <c r="B881" s="639">
        <v>31221</v>
      </c>
      <c r="C881" s="638" t="s">
        <v>2110</v>
      </c>
      <c r="D881" s="637" t="s">
        <v>50</v>
      </c>
      <c r="E881" s="636">
        <f>'2.CT1A'!D24</f>
        <v>0</v>
      </c>
      <c r="F881" s="650" t="s">
        <v>2388</v>
      </c>
      <c r="G881" s="636">
        <f>'6.CTT1'!F23</f>
        <v>0</v>
      </c>
      <c r="H881" s="635">
        <f si="19" t="shared"/>
        <v>0</v>
      </c>
    </row>
    <row ht="25.5" r="882" spans="1:8">
      <c r="A882" s="638" t="s">
        <v>1241</v>
      </c>
      <c r="B882" s="639">
        <v>31222</v>
      </c>
      <c r="C882" s="638" t="s">
        <v>2114</v>
      </c>
      <c r="D882" s="637" t="s">
        <v>50</v>
      </c>
      <c r="E882" s="636">
        <f>'2.CT1A'!D25</f>
        <v>0</v>
      </c>
      <c r="F882" s="650" t="s">
        <v>2389</v>
      </c>
      <c r="G882" s="636">
        <f>'6.CTT1'!F24</f>
        <v>0</v>
      </c>
      <c r="H882" s="635">
        <f si="19" t="shared"/>
        <v>0</v>
      </c>
    </row>
    <row ht="25.5" r="883" spans="1:8">
      <c r="A883" s="638" t="s">
        <v>1241</v>
      </c>
      <c r="B883" s="639">
        <v>31223</v>
      </c>
      <c r="C883" s="638" t="s">
        <v>2109</v>
      </c>
      <c r="D883" s="637" t="s">
        <v>50</v>
      </c>
      <c r="E883" s="636">
        <f>'2.CT1A'!D26</f>
        <v>0</v>
      </c>
      <c r="F883" s="650" t="s">
        <v>2390</v>
      </c>
      <c r="G883" s="636">
        <f>'6.CTT1'!F25</f>
        <v>0</v>
      </c>
      <c r="H883" s="635">
        <f si="19" t="shared"/>
        <v>0</v>
      </c>
    </row>
    <row ht="25.5" r="884" spans="1:8">
      <c r="A884" s="638" t="s">
        <v>1241</v>
      </c>
      <c r="B884" s="639">
        <v>31224</v>
      </c>
      <c r="C884" s="638" t="s">
        <v>2108</v>
      </c>
      <c r="D884" s="637" t="s">
        <v>50</v>
      </c>
      <c r="E884" s="636">
        <f>'2.CT1A'!D27</f>
        <v>0</v>
      </c>
      <c r="F884" s="650" t="s">
        <v>2391</v>
      </c>
      <c r="G884" s="636">
        <f>'6.CTT1'!F26</f>
        <v>0</v>
      </c>
      <c r="H884" s="635">
        <f si="19" t="shared"/>
        <v>0</v>
      </c>
    </row>
    <row ht="25.5" r="885" spans="1:8">
      <c r="A885" s="638" t="s">
        <v>1241</v>
      </c>
      <c r="B885" s="639">
        <v>31400</v>
      </c>
      <c r="C885" s="638" t="s">
        <v>2107</v>
      </c>
      <c r="D885" s="637" t="s">
        <v>50</v>
      </c>
      <c r="E885" s="636">
        <f>'2.CT1A'!D28</f>
        <v>0</v>
      </c>
      <c r="F885" s="650" t="s">
        <v>2392</v>
      </c>
      <c r="G885" s="636">
        <f>'6.CTT1'!F27</f>
        <v>0</v>
      </c>
      <c r="H885" s="635">
        <f si="19" t="shared"/>
        <v>0</v>
      </c>
    </row>
    <row r="886" spans="1:8">
      <c r="A886" s="638" t="s">
        <v>1241</v>
      </c>
      <c r="B886" s="639">
        <v>31500</v>
      </c>
      <c r="C886" s="638" t="s">
        <v>2106</v>
      </c>
      <c r="D886" s="637" t="s">
        <v>50</v>
      </c>
      <c r="E886" s="636">
        <f>'2.CT1A'!D29</f>
        <v>0</v>
      </c>
      <c r="F886" s="650" t="s">
        <v>2393</v>
      </c>
      <c r="G886" s="636">
        <f>'6.CTT1'!F28</f>
        <v>0</v>
      </c>
      <c r="H886" s="635">
        <f si="19" t="shared"/>
        <v>0</v>
      </c>
    </row>
    <row ht="25.5" r="887" spans="1:8">
      <c r="A887" s="638" t="s">
        <v>1241</v>
      </c>
      <c r="B887" s="639">
        <v>32</v>
      </c>
      <c r="C887" s="638" t="s">
        <v>2105</v>
      </c>
      <c r="D887" s="637" t="s">
        <v>50</v>
      </c>
      <c r="E887" s="636">
        <f>'2.CT1A'!D30</f>
        <v>0</v>
      </c>
      <c r="F887" s="650" t="s">
        <v>2394</v>
      </c>
      <c r="G887" s="636">
        <f>'7.CTT2'!F8</f>
        <v>0</v>
      </c>
      <c r="H887" s="635">
        <f si="19" t="shared"/>
        <v>0</v>
      </c>
    </row>
    <row r="888" spans="1:8">
      <c r="A888" s="638" t="s">
        <v>1241</v>
      </c>
      <c r="B888" s="639">
        <v>321</v>
      </c>
      <c r="C888" s="638" t="s">
        <v>2059</v>
      </c>
      <c r="D888" s="637" t="s">
        <v>50</v>
      </c>
      <c r="E888" s="636">
        <f>'2.CT1A'!D31</f>
        <v>0</v>
      </c>
      <c r="F888" s="650" t="s">
        <v>2395</v>
      </c>
      <c r="G888" s="636">
        <f>'7.CTT2'!F9</f>
        <v>0</v>
      </c>
      <c r="H888" s="635">
        <f si="19" t="shared"/>
        <v>0</v>
      </c>
    </row>
    <row r="889" spans="1:8">
      <c r="A889" s="638" t="s">
        <v>1241</v>
      </c>
      <c r="B889" s="639">
        <v>32110</v>
      </c>
      <c r="C889" s="638" t="s">
        <v>2004</v>
      </c>
      <c r="D889" s="637" t="s">
        <v>50</v>
      </c>
      <c r="E889" s="636">
        <f>'2.CT1A'!D32</f>
        <v>0</v>
      </c>
      <c r="F889" s="650" t="s">
        <v>2396</v>
      </c>
      <c r="G889" s="636">
        <f>'7.CTT2'!F10</f>
        <v>0</v>
      </c>
      <c r="H889" s="635">
        <f si="19" t="shared"/>
        <v>0</v>
      </c>
    </row>
    <row r="890" spans="1:8">
      <c r="A890" s="638" t="s">
        <v>1241</v>
      </c>
      <c r="B890" s="639">
        <v>32120</v>
      </c>
      <c r="C890" s="638" t="s">
        <v>1996</v>
      </c>
      <c r="D890" s="637" t="s">
        <v>50</v>
      </c>
      <c r="E890" s="636">
        <f>'2.CT1A'!D33</f>
        <v>0</v>
      </c>
      <c r="F890" s="650" t="s">
        <v>2397</v>
      </c>
      <c r="G890" s="636">
        <f>'7.CTT2'!F11</f>
        <v>0</v>
      </c>
      <c r="H890" s="635">
        <f si="19" t="shared"/>
        <v>0</v>
      </c>
    </row>
    <row r="891" spans="1:8">
      <c r="A891" s="638" t="s">
        <v>1241</v>
      </c>
      <c r="B891" s="639">
        <v>33</v>
      </c>
      <c r="C891" s="638" t="s">
        <v>2104</v>
      </c>
      <c r="D891" s="637" t="s">
        <v>50</v>
      </c>
      <c r="E891" s="636">
        <f>'2.CT1A'!D34</f>
        <v>0</v>
      </c>
      <c r="F891" s="650" t="s">
        <v>2398</v>
      </c>
      <c r="G891" s="636">
        <f>'8.CTT3'!F8</f>
        <v>0</v>
      </c>
      <c r="H891" s="635">
        <f si="19" t="shared"/>
        <v>0</v>
      </c>
    </row>
    <row ht="25.5" r="892" spans="1:8">
      <c r="A892" s="638" t="s">
        <v>1241</v>
      </c>
      <c r="B892" s="639">
        <v>33100</v>
      </c>
      <c r="C892" s="638" t="s">
        <v>2103</v>
      </c>
      <c r="D892" s="637" t="s">
        <v>50</v>
      </c>
      <c r="E892" s="636">
        <f>'2.CT1A'!D35</f>
        <v>0</v>
      </c>
      <c r="F892" s="650" t="s">
        <v>2399</v>
      </c>
      <c r="G892" s="636">
        <f>'8.CTT3'!F9</f>
        <v>0</v>
      </c>
      <c r="H892" s="635">
        <f si="19" t="shared"/>
        <v>0</v>
      </c>
    </row>
    <row ht="25.5" r="893" spans="1:8">
      <c r="A893" s="638" t="s">
        <v>1241</v>
      </c>
      <c r="B893" s="639">
        <v>33200</v>
      </c>
      <c r="C893" s="638" t="s">
        <v>2102</v>
      </c>
      <c r="D893" s="637" t="s">
        <v>50</v>
      </c>
      <c r="E893" s="636">
        <f>'2.CT1A'!D36</f>
        <v>0</v>
      </c>
      <c r="F893" s="650" t="s">
        <v>2400</v>
      </c>
      <c r="G893" s="636">
        <f>'8.CTT3'!F10</f>
        <v>0</v>
      </c>
      <c r="H893" s="635">
        <f si="19" t="shared"/>
        <v>0</v>
      </c>
    </row>
    <row ht="25.5" r="894" spans="1:8">
      <c r="A894" s="638" t="s">
        <v>1241</v>
      </c>
      <c r="B894" s="639">
        <v>33300</v>
      </c>
      <c r="C894" s="638" t="s">
        <v>2101</v>
      </c>
      <c r="D894" s="637" t="s">
        <v>50</v>
      </c>
      <c r="E894" s="636">
        <f>'2.CT1A'!D37</f>
        <v>0</v>
      </c>
      <c r="F894" s="650" t="s">
        <v>2401</v>
      </c>
      <c r="G894" s="636">
        <f>'8.CTT3'!F11</f>
        <v>0</v>
      </c>
      <c r="H894" s="635">
        <f si="19" t="shared"/>
        <v>0</v>
      </c>
    </row>
    <row ht="25.5" r="895" spans="1:8">
      <c r="A895" s="638" t="s">
        <v>1241</v>
      </c>
      <c r="B895" s="639">
        <v>33400</v>
      </c>
      <c r="C895" s="638" t="s">
        <v>2100</v>
      </c>
      <c r="D895" s="637" t="s">
        <v>50</v>
      </c>
      <c r="E895" s="636">
        <f>'2.CT1A'!D38</f>
        <v>0</v>
      </c>
      <c r="F895" s="650" t="s">
        <v>2402</v>
      </c>
      <c r="G895" s="636">
        <f>'8.CTT3'!F12</f>
        <v>0</v>
      </c>
      <c r="H895" s="635">
        <f si="19" t="shared"/>
        <v>0</v>
      </c>
    </row>
    <row ht="25.5" r="896" spans="1:8">
      <c r="A896" s="638" t="s">
        <v>1241</v>
      </c>
      <c r="B896" s="639">
        <v>33401</v>
      </c>
      <c r="C896" s="638" t="s">
        <v>2099</v>
      </c>
      <c r="D896" s="637" t="s">
        <v>50</v>
      </c>
      <c r="E896" s="636">
        <f>'2.CT1A'!D39</f>
        <v>0</v>
      </c>
      <c r="F896" s="650" t="s">
        <v>2403</v>
      </c>
      <c r="G896" s="636">
        <f>'8.CTT3'!F13</f>
        <v>0</v>
      </c>
      <c r="H896" s="635">
        <f si="19" t="shared"/>
        <v>0</v>
      </c>
    </row>
    <row ht="25.5" r="897" spans="1:8">
      <c r="A897" s="638" t="s">
        <v>1241</v>
      </c>
      <c r="B897" s="639">
        <v>33402</v>
      </c>
      <c r="C897" s="638" t="s">
        <v>2098</v>
      </c>
      <c r="D897" s="637" t="s">
        <v>50</v>
      </c>
      <c r="E897" s="636">
        <f>'2.CT1A'!D40</f>
        <v>0</v>
      </c>
      <c r="F897" s="650" t="s">
        <v>2404</v>
      </c>
      <c r="G897" s="636">
        <f>'8.CTT3'!F14</f>
        <v>0</v>
      </c>
      <c r="H897" s="635">
        <f si="19" t="shared"/>
        <v>0</v>
      </c>
    </row>
    <row r="898" spans="1:8">
      <c r="A898" s="638" t="s">
        <v>1241</v>
      </c>
      <c r="B898" s="639">
        <v>335</v>
      </c>
      <c r="C898" s="638" t="s">
        <v>2097</v>
      </c>
      <c r="D898" s="637" t="s">
        <v>50</v>
      </c>
      <c r="E898" s="636">
        <f>'2.CT1A'!D41</f>
        <v>0</v>
      </c>
      <c r="F898" s="650" t="s">
        <v>2405</v>
      </c>
      <c r="G898" s="636">
        <f>'8.CTT3'!F15</f>
        <v>0</v>
      </c>
      <c r="H898" s="635">
        <f ref="H898:H929" si="20" t="shared">+E898-G898</f>
        <v>0</v>
      </c>
    </row>
    <row ht="25.5" r="899" spans="1:8">
      <c r="A899" s="638" t="s">
        <v>1241</v>
      </c>
      <c r="B899" s="639">
        <v>3351</v>
      </c>
      <c r="C899" s="638" t="s">
        <v>2096</v>
      </c>
      <c r="D899" s="637" t="s">
        <v>50</v>
      </c>
      <c r="E899" s="636">
        <f>'2.CT1A'!D42</f>
        <v>0</v>
      </c>
      <c r="F899" s="650" t="s">
        <v>2406</v>
      </c>
      <c r="G899" s="636">
        <f>'8.CTT3'!F16</f>
        <v>0</v>
      </c>
      <c r="H899" s="635">
        <f si="20" t="shared"/>
        <v>0</v>
      </c>
    </row>
    <row ht="25.5" r="900" spans="1:8">
      <c r="A900" s="638" t="s">
        <v>1241</v>
      </c>
      <c r="B900" s="639">
        <v>3352</v>
      </c>
      <c r="C900" s="638" t="s">
        <v>2095</v>
      </c>
      <c r="D900" s="637" t="s">
        <v>50</v>
      </c>
      <c r="E900" s="636">
        <f>'2.CT1A'!D43</f>
        <v>0</v>
      </c>
      <c r="F900" s="650" t="s">
        <v>2407</v>
      </c>
      <c r="G900" s="636">
        <f>'8.CTT3'!F30</f>
        <v>0</v>
      </c>
      <c r="H900" s="635">
        <f si="20" t="shared"/>
        <v>0</v>
      </c>
    </row>
    <row r="901" spans="1:8">
      <c r="A901" s="638" t="s">
        <v>1241</v>
      </c>
      <c r="B901" s="639">
        <v>336</v>
      </c>
      <c r="C901" s="638" t="s">
        <v>1441</v>
      </c>
      <c r="D901" s="637" t="s">
        <v>50</v>
      </c>
      <c r="E901" s="636">
        <f>'2.CT1A'!D44</f>
        <v>0</v>
      </c>
      <c r="F901" s="650" t="s">
        <v>2408</v>
      </c>
      <c r="G901" s="636">
        <f>'8.CTT3'!F31</f>
        <v>0</v>
      </c>
      <c r="H901" s="635">
        <f si="20" t="shared"/>
        <v>0</v>
      </c>
    </row>
    <row ht="25.5" r="902" spans="1:8">
      <c r="A902" s="638" t="s">
        <v>1241</v>
      </c>
      <c r="B902" s="639">
        <v>3361</v>
      </c>
      <c r="C902" s="638" t="s">
        <v>2058</v>
      </c>
      <c r="D902" s="637" t="s">
        <v>50</v>
      </c>
      <c r="E902" s="636">
        <f>'2.CT1A'!D45</f>
        <v>0</v>
      </c>
      <c r="F902" s="650" t="s">
        <v>2409</v>
      </c>
      <c r="G902" s="636">
        <f>'8.CTT3'!F32</f>
        <v>0</v>
      </c>
      <c r="H902" s="635">
        <f si="20" t="shared"/>
        <v>0</v>
      </c>
    </row>
    <row ht="25.5" r="903" spans="1:8">
      <c r="A903" s="638" t="s">
        <v>1241</v>
      </c>
      <c r="B903" s="639">
        <v>33611</v>
      </c>
      <c r="C903" s="638" t="s">
        <v>2056</v>
      </c>
      <c r="D903" s="637" t="s">
        <v>50</v>
      </c>
      <c r="E903" s="636">
        <f>'2.CT1A'!D46</f>
        <v>0</v>
      </c>
      <c r="F903" s="650" t="s">
        <v>2410</v>
      </c>
      <c r="G903" s="636">
        <f>+'8.CTT3'!F33</f>
        <v>0</v>
      </c>
      <c r="H903" s="635">
        <f si="20" t="shared"/>
        <v>0</v>
      </c>
    </row>
    <row ht="25.5" r="904" spans="1:8">
      <c r="A904" s="638" t="s">
        <v>1241</v>
      </c>
      <c r="B904" s="639">
        <v>33612</v>
      </c>
      <c r="C904" s="638" t="s">
        <v>2028</v>
      </c>
      <c r="D904" s="637" t="s">
        <v>50</v>
      </c>
      <c r="E904" s="636">
        <f>'2.CT1A'!D47</f>
        <v>0</v>
      </c>
      <c r="F904" s="650" t="s">
        <v>2411</v>
      </c>
      <c r="G904" s="636">
        <f>+'8.CTT3'!F34</f>
        <v>0</v>
      </c>
      <c r="H904" s="635">
        <f si="20" t="shared"/>
        <v>0</v>
      </c>
    </row>
    <row ht="25.5" r="905" spans="1:8">
      <c r="A905" s="638" t="s">
        <v>1241</v>
      </c>
      <c r="B905" s="639">
        <v>33613</v>
      </c>
      <c r="C905" s="638" t="s">
        <v>2057</v>
      </c>
      <c r="D905" s="637" t="s">
        <v>50</v>
      </c>
      <c r="E905" s="636">
        <f>'2.CT1A'!D48</f>
        <v>0</v>
      </c>
      <c r="F905" s="650" t="s">
        <v>2412</v>
      </c>
      <c r="G905" s="636">
        <f>+'8.CTT3'!F35</f>
        <v>0</v>
      </c>
      <c r="H905" s="635">
        <f si="20" t="shared"/>
        <v>0</v>
      </c>
    </row>
    <row ht="25.5" r="906" spans="1:8">
      <c r="A906" s="638" t="s">
        <v>1241</v>
      </c>
      <c r="B906" s="639">
        <v>33614</v>
      </c>
      <c r="C906" s="638" t="s">
        <v>2055</v>
      </c>
      <c r="D906" s="637" t="s">
        <v>50</v>
      </c>
      <c r="E906" s="636">
        <f>'2.CT1A'!D49</f>
        <v>0</v>
      </c>
      <c r="F906" s="650" t="s">
        <v>2413</v>
      </c>
      <c r="G906" s="636">
        <f>+'8.CTT3'!F36</f>
        <v>0</v>
      </c>
      <c r="H906" s="635">
        <f si="20" t="shared"/>
        <v>0</v>
      </c>
    </row>
    <row ht="25.5" r="907" spans="1:8">
      <c r="A907" s="638" t="s">
        <v>1241</v>
      </c>
      <c r="B907" s="639">
        <v>33615</v>
      </c>
      <c r="C907" s="638" t="s">
        <v>2054</v>
      </c>
      <c r="D907" s="637" t="s">
        <v>50</v>
      </c>
      <c r="E907" s="636">
        <f>'2.CT1A'!D50</f>
        <v>0</v>
      </c>
      <c r="F907" s="650" t="s">
        <v>2414</v>
      </c>
      <c r="G907" s="636">
        <f>+'8.CTT3'!F37</f>
        <v>0</v>
      </c>
      <c r="H907" s="635">
        <f si="20" t="shared"/>
        <v>0</v>
      </c>
    </row>
    <row ht="25.5" r="908" spans="1:8">
      <c r="A908" s="638" t="s">
        <v>1241</v>
      </c>
      <c r="B908" s="639">
        <v>3362</v>
      </c>
      <c r="C908" s="638" t="s">
        <v>2094</v>
      </c>
      <c r="D908" s="637" t="s">
        <v>50</v>
      </c>
      <c r="E908" s="636">
        <f>'2.CT1A'!D51</f>
        <v>0</v>
      </c>
      <c r="F908" s="650" t="s">
        <v>2415</v>
      </c>
      <c r="G908" s="636">
        <f>'8.CTT3'!F38</f>
        <v>0</v>
      </c>
      <c r="H908" s="635">
        <f si="20" t="shared"/>
        <v>0</v>
      </c>
    </row>
    <row ht="25.5" r="909" spans="1:8">
      <c r="A909" s="638" t="s">
        <v>1241</v>
      </c>
      <c r="B909" s="639">
        <v>33621</v>
      </c>
      <c r="C909" s="638" t="s">
        <v>2056</v>
      </c>
      <c r="D909" s="637" t="s">
        <v>50</v>
      </c>
      <c r="E909" s="636">
        <f>'2.CT1A'!D52</f>
        <v>0</v>
      </c>
      <c r="F909" s="650" t="s">
        <v>2416</v>
      </c>
      <c r="G909" s="636">
        <f>'8.CTT3'!F39</f>
        <v>0</v>
      </c>
      <c r="H909" s="635">
        <f si="20" t="shared"/>
        <v>0</v>
      </c>
    </row>
    <row ht="25.5" r="910" spans="1:8">
      <c r="A910" s="638" t="s">
        <v>1241</v>
      </c>
      <c r="B910" s="639">
        <v>33622</v>
      </c>
      <c r="C910" s="638" t="s">
        <v>2055</v>
      </c>
      <c r="D910" s="637" t="s">
        <v>50</v>
      </c>
      <c r="E910" s="636">
        <f>'2.CT1A'!D53</f>
        <v>0</v>
      </c>
      <c r="F910" s="650" t="s">
        <v>2417</v>
      </c>
      <c r="G910" s="636">
        <f>'8.CTT3'!F40</f>
        <v>0</v>
      </c>
      <c r="H910" s="635">
        <f si="20" t="shared"/>
        <v>0</v>
      </c>
    </row>
    <row ht="25.5" r="911" spans="1:8">
      <c r="A911" s="638" t="s">
        <v>1241</v>
      </c>
      <c r="B911" s="639">
        <v>33623</v>
      </c>
      <c r="C911" s="638" t="s">
        <v>2054</v>
      </c>
      <c r="D911" s="637" t="s">
        <v>50</v>
      </c>
      <c r="E911" s="636">
        <f>'2.CT1A'!D54</f>
        <v>0</v>
      </c>
      <c r="F911" s="650" t="s">
        <v>2418</v>
      </c>
      <c r="G911" s="636">
        <f>'8.CTT3'!F41</f>
        <v>0</v>
      </c>
      <c r="H911" s="635">
        <f si="20" t="shared"/>
        <v>0</v>
      </c>
    </row>
    <row r="912" spans="1:8">
      <c r="A912" s="638" t="s">
        <v>1241</v>
      </c>
      <c r="B912" s="639">
        <v>34</v>
      </c>
      <c r="C912" s="638" t="s">
        <v>2093</v>
      </c>
      <c r="D912" s="637" t="s">
        <v>50</v>
      </c>
      <c r="E912" s="636">
        <f>'2.CT1A'!D55</f>
        <v>0</v>
      </c>
      <c r="F912" s="650" t="s">
        <v>2419</v>
      </c>
      <c r="G912" s="636">
        <f>'9.CTT4'!F8</f>
        <v>0</v>
      </c>
      <c r="H912" s="635">
        <f si="20" t="shared"/>
        <v>0</v>
      </c>
    </row>
    <row ht="25.5" r="913" spans="1:8">
      <c r="A913" s="638" t="s">
        <v>1241</v>
      </c>
      <c r="B913" s="639">
        <v>34100</v>
      </c>
      <c r="C913" s="638" t="s">
        <v>2056</v>
      </c>
      <c r="D913" s="637" t="s">
        <v>50</v>
      </c>
      <c r="E913" s="636">
        <f>'2.CT1A'!D56</f>
        <v>0</v>
      </c>
      <c r="F913" s="650" t="s">
        <v>2420</v>
      </c>
      <c r="G913" s="636">
        <f>'9.CTT4'!F9</f>
        <v>0</v>
      </c>
      <c r="H913" s="635">
        <f si="20" t="shared"/>
        <v>0</v>
      </c>
    </row>
    <row r="914" spans="1:8">
      <c r="A914" s="638" t="s">
        <v>1241</v>
      </c>
      <c r="B914" s="639">
        <v>34200</v>
      </c>
      <c r="C914" s="638" t="s">
        <v>2092</v>
      </c>
      <c r="D914" s="637" t="s">
        <v>50</v>
      </c>
      <c r="E914" s="636">
        <f>'2.CT1A'!D57</f>
        <v>0</v>
      </c>
      <c r="F914" s="650" t="s">
        <v>2421</v>
      </c>
      <c r="G914" s="636">
        <f>'9.CTT4'!F10</f>
        <v>0</v>
      </c>
      <c r="H914" s="635">
        <f si="20" t="shared"/>
        <v>0</v>
      </c>
    </row>
    <row ht="25.5" r="915" spans="1:8">
      <c r="A915" s="638" t="s">
        <v>1241</v>
      </c>
      <c r="B915" s="639">
        <v>34300</v>
      </c>
      <c r="C915" s="638" t="s">
        <v>2091</v>
      </c>
      <c r="D915" s="637" t="s">
        <v>50</v>
      </c>
      <c r="E915" s="636">
        <f>'2.CT1A'!D58</f>
        <v>0</v>
      </c>
      <c r="F915" s="650" t="s">
        <v>2422</v>
      </c>
      <c r="G915" s="636">
        <f>'9.CTT4'!F11</f>
        <v>0</v>
      </c>
      <c r="H915" s="635">
        <f si="20" t="shared"/>
        <v>0</v>
      </c>
    </row>
    <row ht="25.5" r="916" spans="1:8">
      <c r="A916" s="638" t="s">
        <v>1241</v>
      </c>
      <c r="B916" s="639">
        <v>34400</v>
      </c>
      <c r="C916" s="638" t="s">
        <v>2009</v>
      </c>
      <c r="D916" s="637" t="s">
        <v>50</v>
      </c>
      <c r="E916" s="636">
        <f>'2.CT1A'!D59</f>
        <v>0</v>
      </c>
      <c r="F916" s="650" t="s">
        <v>2423</v>
      </c>
      <c r="G916" s="636">
        <f>'9.CTT4'!F12</f>
        <v>0</v>
      </c>
      <c r="H916" s="635">
        <f si="20" t="shared"/>
        <v>0</v>
      </c>
    </row>
    <row ht="25.5" r="917" spans="1:8">
      <c r="A917" s="638" t="s">
        <v>1241</v>
      </c>
      <c r="B917" s="639">
        <v>34500</v>
      </c>
      <c r="C917" s="638" t="s">
        <v>2090</v>
      </c>
      <c r="D917" s="637" t="s">
        <v>50</v>
      </c>
      <c r="E917" s="636">
        <f>'2.CT1A'!D60</f>
        <v>0</v>
      </c>
      <c r="F917" s="650" t="s">
        <v>2424</v>
      </c>
      <c r="G917" s="636">
        <f>'9.CTT4'!F13</f>
        <v>0</v>
      </c>
      <c r="H917" s="635">
        <f si="20" t="shared"/>
        <v>0</v>
      </c>
    </row>
    <row ht="25.5" r="918" spans="1:8">
      <c r="A918" s="638" t="s">
        <v>1241</v>
      </c>
      <c r="B918" s="639">
        <v>34600</v>
      </c>
      <c r="C918" s="638" t="s">
        <v>2089</v>
      </c>
      <c r="D918" s="637" t="s">
        <v>50</v>
      </c>
      <c r="E918" s="636">
        <f>'2.CT1A'!D61</f>
        <v>0</v>
      </c>
      <c r="F918" s="650" t="s">
        <v>2425</v>
      </c>
      <c r="G918" s="636">
        <f>'9.CTT4'!F14</f>
        <v>0</v>
      </c>
      <c r="H918" s="635">
        <f si="20" t="shared"/>
        <v>0</v>
      </c>
    </row>
    <row r="919" spans="1:8">
      <c r="A919" s="638" t="s">
        <v>1241</v>
      </c>
      <c r="B919" s="639">
        <v>3471</v>
      </c>
      <c r="C919" s="638" t="s">
        <v>2088</v>
      </c>
      <c r="D919" s="637" t="s">
        <v>50</v>
      </c>
      <c r="E919" s="636">
        <f>'2.CT1A'!D62</f>
        <v>0</v>
      </c>
      <c r="F919" s="650" t="s">
        <v>2426</v>
      </c>
      <c r="G919" s="636">
        <f>'9.CTT4'!F15</f>
        <v>0</v>
      </c>
      <c r="H919" s="635">
        <f si="20" t="shared"/>
        <v>0</v>
      </c>
    </row>
    <row ht="25.5" r="920" spans="1:8">
      <c r="A920" s="638" t="s">
        <v>1241</v>
      </c>
      <c r="B920" s="639">
        <v>34711</v>
      </c>
      <c r="C920" s="638" t="s">
        <v>2087</v>
      </c>
      <c r="D920" s="637" t="s">
        <v>50</v>
      </c>
      <c r="E920" s="636">
        <f>'2.CT1A'!D63</f>
        <v>0</v>
      </c>
      <c r="F920" s="650" t="s">
        <v>2427</v>
      </c>
      <c r="G920" s="636">
        <f>'9.CTT4'!F16</f>
        <v>0</v>
      </c>
      <c r="H920" s="635">
        <f si="20" t="shared"/>
        <v>0</v>
      </c>
    </row>
    <row ht="25.5" r="921" spans="1:8">
      <c r="A921" s="638" t="s">
        <v>1241</v>
      </c>
      <c r="B921" s="639">
        <v>34712</v>
      </c>
      <c r="C921" s="638" t="s">
        <v>2086</v>
      </c>
      <c r="D921" s="637" t="s">
        <v>50</v>
      </c>
      <c r="E921" s="636">
        <f>'2.CT1A'!D64</f>
        <v>0</v>
      </c>
      <c r="F921" s="650" t="s">
        <v>2428</v>
      </c>
      <c r="G921" s="636">
        <f>'9.CTT4'!F17</f>
        <v>0</v>
      </c>
      <c r="H921" s="635">
        <f si="20" t="shared"/>
        <v>0</v>
      </c>
    </row>
    <row ht="25.5" r="922" spans="1:8">
      <c r="A922" s="638" t="s">
        <v>1241</v>
      </c>
      <c r="B922" s="639">
        <v>34713</v>
      </c>
      <c r="C922" s="638" t="s">
        <v>2085</v>
      </c>
      <c r="D922" s="637" t="s">
        <v>50</v>
      </c>
      <c r="E922" s="636">
        <f>'2.CT1A'!D65</f>
        <v>0</v>
      </c>
      <c r="F922" s="650" t="s">
        <v>2429</v>
      </c>
      <c r="G922" s="636">
        <f>'9.CTT4'!F18</f>
        <v>0</v>
      </c>
      <c r="H922" s="635">
        <f si="20" t="shared"/>
        <v>0</v>
      </c>
    </row>
    <row ht="25.5" r="923" spans="1:8">
      <c r="A923" s="638" t="s">
        <v>1241</v>
      </c>
      <c r="B923" s="639">
        <v>34714</v>
      </c>
      <c r="C923" s="638" t="s">
        <v>2084</v>
      </c>
      <c r="D923" s="637" t="s">
        <v>50</v>
      </c>
      <c r="E923" s="636">
        <f>'2.CT1A'!D66</f>
        <v>0</v>
      </c>
      <c r="F923" s="650" t="s">
        <v>2430</v>
      </c>
      <c r="G923" s="636">
        <f>'9.CTT4'!F19</f>
        <v>0</v>
      </c>
      <c r="H923" s="635">
        <f si="20" t="shared"/>
        <v>0</v>
      </c>
    </row>
    <row r="924" spans="1:8">
      <c r="A924" s="638" t="s">
        <v>1241</v>
      </c>
      <c r="B924" s="639">
        <v>35</v>
      </c>
      <c r="C924" s="638" t="s">
        <v>2083</v>
      </c>
      <c r="D924" s="637" t="s">
        <v>50</v>
      </c>
      <c r="E924" s="636">
        <f>'2.CT1A'!D67</f>
        <v>0</v>
      </c>
      <c r="F924" s="650" t="s">
        <v>2372</v>
      </c>
      <c r="G924" s="636">
        <f>G925+G928+G929+G930+G938+G939</f>
        <v>0</v>
      </c>
      <c r="H924" s="635">
        <f si="20" t="shared"/>
        <v>0</v>
      </c>
    </row>
    <row r="925" spans="1:8">
      <c r="A925" s="638" t="s">
        <v>1241</v>
      </c>
      <c r="B925" s="639">
        <v>351</v>
      </c>
      <c r="C925" s="638" t="s">
        <v>2082</v>
      </c>
      <c r="D925" s="637" t="s">
        <v>50</v>
      </c>
      <c r="E925" s="636">
        <f>'2.CT1A'!D68</f>
        <v>0</v>
      </c>
      <c r="F925" s="650" t="s">
        <v>2372</v>
      </c>
      <c r="G925" s="636">
        <f>G926+G927</f>
        <v>0</v>
      </c>
      <c r="H925" s="635">
        <f si="20" t="shared"/>
        <v>0</v>
      </c>
    </row>
    <row ht="25.5" r="926" spans="1:8">
      <c r="A926" s="638" t="s">
        <v>1241</v>
      </c>
      <c r="B926" s="639">
        <v>35110</v>
      </c>
      <c r="C926" s="638" t="s">
        <v>2081</v>
      </c>
      <c r="D926" s="637" t="s">
        <v>50</v>
      </c>
      <c r="E926" s="636">
        <f>'2.CT1A'!D69</f>
        <v>0</v>
      </c>
      <c r="F926" s="650" t="s">
        <v>2431</v>
      </c>
      <c r="G926" s="636">
        <f>'10.CTT5'!C$21</f>
        <v>0</v>
      </c>
      <c r="H926" s="635">
        <f si="20" t="shared"/>
        <v>0</v>
      </c>
    </row>
    <row r="927" spans="1:8">
      <c r="A927" s="644" t="s">
        <v>1241</v>
      </c>
      <c r="B927" s="645">
        <v>35130</v>
      </c>
      <c r="C927" s="644" t="s">
        <v>2080</v>
      </c>
      <c r="D927" s="637" t="s">
        <v>50</v>
      </c>
      <c r="E927" s="636">
        <f>'2.CT1A'!D70</f>
        <v>0</v>
      </c>
      <c r="F927" s="650" t="s">
        <v>2432</v>
      </c>
      <c r="G927" s="636">
        <f>'10.CTT5'!D$21</f>
        <v>0</v>
      </c>
      <c r="H927" s="635">
        <f si="20" t="shared"/>
        <v>0</v>
      </c>
    </row>
    <row ht="25.5" r="928" spans="1:8">
      <c r="A928" s="638" t="s">
        <v>1241</v>
      </c>
      <c r="B928" s="639">
        <v>35200</v>
      </c>
      <c r="C928" s="638" t="s">
        <v>556</v>
      </c>
      <c r="D928" s="637" t="s">
        <v>50</v>
      </c>
      <c r="E928" s="636">
        <f>'2.CT1A'!D71</f>
        <v>0</v>
      </c>
      <c r="F928" s="650" t="s">
        <v>2433</v>
      </c>
      <c r="G928" s="636">
        <f>'10.CTT5'!E$21</f>
        <v>0</v>
      </c>
      <c r="H928" s="635">
        <f si="20" t="shared"/>
        <v>0</v>
      </c>
    </row>
    <row ht="25.5" r="929" spans="1:8">
      <c r="A929" s="638" t="s">
        <v>1241</v>
      </c>
      <c r="B929" s="639">
        <v>35300</v>
      </c>
      <c r="C929" s="638" t="s">
        <v>557</v>
      </c>
      <c r="D929" s="637" t="s">
        <v>50</v>
      </c>
      <c r="E929" s="636">
        <f>'2.CT1A'!D72</f>
        <v>0</v>
      </c>
      <c r="F929" s="650" t="s">
        <v>2434</v>
      </c>
      <c r="G929" s="636">
        <f>'10.CTT5'!F$21</f>
        <v>0</v>
      </c>
      <c r="H929" s="635">
        <f si="20" t="shared"/>
        <v>0</v>
      </c>
    </row>
    <row r="930" spans="1:8">
      <c r="A930" s="638" t="s">
        <v>1241</v>
      </c>
      <c r="B930" s="639">
        <v>354</v>
      </c>
      <c r="C930" s="638" t="s">
        <v>2079</v>
      </c>
      <c r="D930" s="637" t="s">
        <v>50</v>
      </c>
      <c r="E930" s="636">
        <f>'2.CT1A'!D73</f>
        <v>0</v>
      </c>
      <c r="F930" s="650" t="s">
        <v>2435</v>
      </c>
      <c r="G930" s="636">
        <f>SUM(G931:G937)</f>
        <v>0</v>
      </c>
      <c r="H930" s="635">
        <f ref="H930:H940" si="21" t="shared">+E930-G930</f>
        <v>0</v>
      </c>
    </row>
    <row ht="25.5" r="931" spans="1:8">
      <c r="A931" s="644" t="s">
        <v>1241</v>
      </c>
      <c r="B931" s="645">
        <v>35410</v>
      </c>
      <c r="C931" s="644" t="s">
        <v>2078</v>
      </c>
      <c r="D931" s="637" t="s">
        <v>50</v>
      </c>
      <c r="E931" s="636">
        <f>'2.CT1A'!D74</f>
        <v>0</v>
      </c>
      <c r="F931" s="650" t="s">
        <v>2436</v>
      </c>
      <c r="G931" s="636">
        <f>'10.CTT5'!G$21</f>
        <v>0</v>
      </c>
      <c r="H931" s="635">
        <f si="21" t="shared"/>
        <v>0</v>
      </c>
    </row>
    <row r="932" spans="1:8">
      <c r="A932" s="638" t="s">
        <v>1241</v>
      </c>
      <c r="B932" s="639">
        <v>35420</v>
      </c>
      <c r="C932" s="638" t="s">
        <v>2077</v>
      </c>
      <c r="D932" s="637" t="s">
        <v>50</v>
      </c>
      <c r="E932" s="636">
        <f>'2.CT1A'!D75</f>
        <v>0</v>
      </c>
      <c r="F932" s="650" t="s">
        <v>2437</v>
      </c>
      <c r="G932" s="636">
        <f>'10.CTT5'!H$21</f>
        <v>0</v>
      </c>
      <c r="H932" s="635">
        <f si="21" t="shared"/>
        <v>0</v>
      </c>
    </row>
    <row r="933" spans="1:8">
      <c r="A933" s="638" t="s">
        <v>1241</v>
      </c>
      <c r="B933" s="639">
        <v>35430</v>
      </c>
      <c r="C933" s="638" t="s">
        <v>2076</v>
      </c>
      <c r="D933" s="637" t="s">
        <v>50</v>
      </c>
      <c r="E933" s="636">
        <f>'2.CT1A'!D76</f>
        <v>0</v>
      </c>
      <c r="F933" s="650" t="s">
        <v>2438</v>
      </c>
      <c r="G933" s="636">
        <f>'10.CTT5'!I$21</f>
        <v>0</v>
      </c>
      <c r="H933" s="635">
        <f si="21" t="shared"/>
        <v>0</v>
      </c>
    </row>
    <row ht="25.5" r="934" spans="1:8">
      <c r="A934" s="638" t="s">
        <v>1241</v>
      </c>
      <c r="B934" s="639">
        <v>35440</v>
      </c>
      <c r="C934" s="638" t="s">
        <v>2075</v>
      </c>
      <c r="D934" s="637" t="s">
        <v>50</v>
      </c>
      <c r="E934" s="636">
        <f>'2.CT1A'!D77</f>
        <v>0</v>
      </c>
      <c r="F934" s="650" t="s">
        <v>2439</v>
      </c>
      <c r="G934" s="636">
        <f>'10.CTT5'!J$21</f>
        <v>0</v>
      </c>
      <c r="H934" s="635">
        <f si="21" t="shared"/>
        <v>0</v>
      </c>
    </row>
    <row ht="25.5" r="935" spans="1:8">
      <c r="A935" s="644" t="s">
        <v>1241</v>
      </c>
      <c r="B935" s="645">
        <v>35450</v>
      </c>
      <c r="C935" s="644" t="s">
        <v>2074</v>
      </c>
      <c r="D935" s="637" t="s">
        <v>50</v>
      </c>
      <c r="E935" s="636">
        <f>'2.CT1A'!D78</f>
        <v>0</v>
      </c>
      <c r="F935" s="650" t="s">
        <v>2440</v>
      </c>
      <c r="G935" s="636">
        <f>'10.CTT5'!K$21</f>
        <v>0</v>
      </c>
      <c r="H935" s="635">
        <f si="21" t="shared"/>
        <v>0</v>
      </c>
    </row>
    <row r="936" spans="1:8">
      <c r="A936" s="638" t="s">
        <v>1241</v>
      </c>
      <c r="B936" s="639">
        <v>35460</v>
      </c>
      <c r="C936" s="638" t="s">
        <v>2073</v>
      </c>
      <c r="D936" s="637" t="s">
        <v>50</v>
      </c>
      <c r="E936" s="636">
        <f>'2.CT1A'!D79</f>
        <v>0</v>
      </c>
      <c r="F936" s="650" t="s">
        <v>2441</v>
      </c>
      <c r="G936" s="636">
        <f>'10.CTT5'!L$21</f>
        <v>0</v>
      </c>
      <c r="H936" s="635">
        <f si="21" t="shared"/>
        <v>0</v>
      </c>
    </row>
    <row ht="25.5" r="937" spans="1:8">
      <c r="A937" s="638" t="s">
        <v>1241</v>
      </c>
      <c r="B937" s="639">
        <v>35470</v>
      </c>
      <c r="C937" s="638" t="s">
        <v>2072</v>
      </c>
      <c r="D937" s="637" t="s">
        <v>50</v>
      </c>
      <c r="E937" s="636">
        <f>'2.CT1A'!D80</f>
        <v>0</v>
      </c>
      <c r="F937" s="650" t="s">
        <v>2442</v>
      </c>
      <c r="G937" s="636">
        <f>'10.CTT5'!M$21</f>
        <v>0</v>
      </c>
      <c r="H937" s="635">
        <f si="21" t="shared"/>
        <v>0</v>
      </c>
    </row>
    <row r="938" spans="1:8">
      <c r="A938" s="644" t="s">
        <v>1241</v>
      </c>
      <c r="B938" s="645">
        <v>35500</v>
      </c>
      <c r="C938" s="644" t="s">
        <v>560</v>
      </c>
      <c r="D938" s="637" t="s">
        <v>50</v>
      </c>
      <c r="E938" s="636">
        <f>'2.CT1A'!D81</f>
        <v>0</v>
      </c>
      <c r="F938" s="650" t="s">
        <v>2443</v>
      </c>
      <c r="G938" s="636">
        <f>'10.CTT5'!N$21</f>
        <v>0</v>
      </c>
      <c r="H938" s="635">
        <f si="21" t="shared"/>
        <v>0</v>
      </c>
    </row>
    <row r="939" spans="1:8">
      <c r="A939" s="638" t="s">
        <v>1241</v>
      </c>
      <c r="B939" s="639">
        <v>35600</v>
      </c>
      <c r="C939" s="638" t="s">
        <v>76</v>
      </c>
      <c r="D939" s="637" t="s">
        <v>50</v>
      </c>
      <c r="E939" s="636">
        <f>'2.CT1A'!D82</f>
        <v>0</v>
      </c>
      <c r="F939" s="650" t="s">
        <v>2444</v>
      </c>
      <c r="G939" s="636">
        <f>'10.CTT5'!O$21</f>
        <v>0</v>
      </c>
      <c r="H939" s="635">
        <f si="21" t="shared"/>
        <v>0</v>
      </c>
    </row>
    <row r="940" spans="1:8">
      <c r="A940" s="638" t="s">
        <v>1241</v>
      </c>
      <c r="B940" s="639">
        <v>36</v>
      </c>
      <c r="C940" s="638" t="s">
        <v>2071</v>
      </c>
      <c r="D940" s="637" t="s">
        <v>50</v>
      </c>
      <c r="E940" s="636">
        <f>'2.CT1A'!D83</f>
        <v>0</v>
      </c>
      <c r="F940" s="650" t="s">
        <v>2445</v>
      </c>
      <c r="G940" s="636">
        <f>'10.CTT5'!P$21</f>
        <v>0</v>
      </c>
      <c r="H940" s="635">
        <f si="21" t="shared"/>
        <v>0</v>
      </c>
    </row>
    <row r="941" spans="1:8">
      <c r="A941" s="638" t="s">
        <v>1241</v>
      </c>
      <c r="B941" s="639">
        <v>36100</v>
      </c>
      <c r="C941" s="638" t="s">
        <v>2070</v>
      </c>
      <c r="D941" s="637" t="s">
        <v>50</v>
      </c>
      <c r="E941" s="636"/>
      <c r="F941" s="650" t="s">
        <v>2372</v>
      </c>
      <c r="G941" s="636"/>
      <c r="H941" s="635"/>
    </row>
    <row r="942" spans="1:8">
      <c r="A942" s="638" t="s">
        <v>1241</v>
      </c>
      <c r="B942" s="639">
        <v>36200</v>
      </c>
      <c r="C942" s="638" t="s">
        <v>2069</v>
      </c>
      <c r="D942" s="637" t="s">
        <v>50</v>
      </c>
      <c r="E942" s="636"/>
      <c r="F942" s="650" t="s">
        <v>2372</v>
      </c>
      <c r="G942" s="636"/>
      <c r="H942" s="635"/>
    </row>
    <row r="943" spans="1:8">
      <c r="A943" s="638" t="s">
        <v>1241</v>
      </c>
      <c r="B943" s="639">
        <v>36300</v>
      </c>
      <c r="C943" s="638" t="s">
        <v>2068</v>
      </c>
      <c r="D943" s="637" t="s">
        <v>50</v>
      </c>
      <c r="E943" s="636"/>
      <c r="F943" s="650" t="s">
        <v>2372</v>
      </c>
      <c r="G943" s="636"/>
      <c r="H943" s="635"/>
    </row>
    <row r="944" spans="1:8">
      <c r="A944" s="638" t="s">
        <v>1241</v>
      </c>
      <c r="B944" s="639">
        <v>36400</v>
      </c>
      <c r="C944" s="638" t="s">
        <v>2067</v>
      </c>
      <c r="D944" s="637" t="s">
        <v>50</v>
      </c>
      <c r="E944" s="636"/>
      <c r="F944" s="650" t="s">
        <v>2372</v>
      </c>
      <c r="G944" s="636"/>
      <c r="H944" s="635"/>
    </row>
    <row r="945" spans="1:8">
      <c r="A945" s="638" t="s">
        <v>1241</v>
      </c>
      <c r="B945" s="639">
        <v>36500</v>
      </c>
      <c r="C945" s="638" t="s">
        <v>2066</v>
      </c>
      <c r="D945" s="637" t="s">
        <v>50</v>
      </c>
      <c r="E945" s="636"/>
      <c r="F945" s="650" t="s">
        <v>2372</v>
      </c>
      <c r="G945" s="636"/>
      <c r="H945" s="635"/>
    </row>
    <row r="946" spans="1:8">
      <c r="A946" s="638" t="s">
        <v>1241</v>
      </c>
      <c r="B946" s="639">
        <v>36600</v>
      </c>
      <c r="C946" s="638" t="s">
        <v>2065</v>
      </c>
      <c r="D946" s="637" t="s">
        <v>50</v>
      </c>
      <c r="E946" s="636"/>
      <c r="F946" s="650" t="s">
        <v>2372</v>
      </c>
      <c r="G946" s="636"/>
      <c r="H946" s="635"/>
    </row>
    <row r="947" spans="1:8">
      <c r="A947" s="638" t="s">
        <v>1241</v>
      </c>
      <c r="B947" s="639">
        <v>36700</v>
      </c>
      <c r="C947" s="638" t="s">
        <v>2064</v>
      </c>
      <c r="D947" s="637" t="s">
        <v>50</v>
      </c>
      <c r="E947" s="636"/>
      <c r="F947" s="650" t="s">
        <v>2372</v>
      </c>
      <c r="G947" s="636"/>
      <c r="H947" s="635"/>
    </row>
    <row r="948" spans="1:8">
      <c r="A948" s="638" t="s">
        <v>1241</v>
      </c>
      <c r="B948" s="639">
        <v>36800</v>
      </c>
      <c r="C948" s="638" t="s">
        <v>2063</v>
      </c>
      <c r="D948" s="637" t="s">
        <v>50</v>
      </c>
      <c r="E948" s="636"/>
      <c r="F948" s="650" t="s">
        <v>2372</v>
      </c>
      <c r="G948" s="636"/>
      <c r="H948" s="635"/>
    </row>
    <row r="949" spans="1:8">
      <c r="A949" s="638" t="s">
        <v>1241</v>
      </c>
      <c r="B949" s="639">
        <v>36900</v>
      </c>
      <c r="C949" s="638" t="s">
        <v>2062</v>
      </c>
      <c r="D949" s="637" t="s">
        <v>50</v>
      </c>
      <c r="E949" s="636"/>
      <c r="F949" s="650" t="s">
        <v>2372</v>
      </c>
      <c r="G949" s="636"/>
      <c r="H949" s="635"/>
    </row>
    <row r="950" spans="1:8">
      <c r="A950" s="638" t="s">
        <v>1241</v>
      </c>
      <c r="B950" s="639">
        <v>2</v>
      </c>
      <c r="C950" s="638" t="s">
        <v>209</v>
      </c>
      <c r="D950" s="637" t="s">
        <v>50</v>
      </c>
      <c r="E950" s="636">
        <f>'2.CT1A'!D93</f>
        <v>0</v>
      </c>
      <c r="F950" s="650" t="s">
        <v>2372</v>
      </c>
      <c r="G950" s="636">
        <f>G951+G970</f>
        <v>0</v>
      </c>
      <c r="H950" s="635">
        <f>H951+H970</f>
        <v>0</v>
      </c>
    </row>
    <row ht="25.5" r="951" spans="1:8">
      <c r="A951" s="638" t="s">
        <v>1241</v>
      </c>
      <c r="B951" s="639">
        <v>37</v>
      </c>
      <c r="C951" s="638" t="s">
        <v>2061</v>
      </c>
      <c r="D951" s="637" t="s">
        <v>50</v>
      </c>
      <c r="E951" s="636">
        <f>'2.CT1A'!D94</f>
        <v>0</v>
      </c>
      <c r="F951" s="650" t="s">
        <v>2446</v>
      </c>
      <c r="G951" s="636">
        <f>G952+G955+G958</f>
        <v>0</v>
      </c>
      <c r="H951" s="635">
        <f ref="H951:H982" si="22" t="shared">+E951-G951</f>
        <v>0</v>
      </c>
    </row>
    <row ht="25.5" r="952" spans="1:8">
      <c r="A952" s="638" t="s">
        <v>1241</v>
      </c>
      <c r="B952" s="639">
        <v>371</v>
      </c>
      <c r="C952" s="638" t="s">
        <v>2060</v>
      </c>
      <c r="D952" s="637" t="s">
        <v>50</v>
      </c>
      <c r="E952" s="636">
        <f>'2.CT1A'!D95</f>
        <v>0</v>
      </c>
      <c r="F952" s="650" t="s">
        <v>2447</v>
      </c>
      <c r="G952" s="636">
        <f>SUM(G953:G954)</f>
        <v>0</v>
      </c>
      <c r="H952" s="635">
        <f si="22" t="shared"/>
        <v>0</v>
      </c>
    </row>
    <row r="953" spans="1:8">
      <c r="A953" s="638" t="s">
        <v>1241</v>
      </c>
      <c r="B953" s="639">
        <v>37110</v>
      </c>
      <c r="C953" s="638" t="s">
        <v>2004</v>
      </c>
      <c r="D953" s="637" t="s">
        <v>50</v>
      </c>
      <c r="E953" s="636">
        <f>'2.CT1A'!D96</f>
        <v>0</v>
      </c>
      <c r="F953" s="650" t="s">
        <v>2448</v>
      </c>
      <c r="G953" s="636">
        <f>'11.CTT6'!F10</f>
        <v>0</v>
      </c>
      <c r="H953" s="635">
        <f si="22" t="shared"/>
        <v>0</v>
      </c>
    </row>
    <row r="954" spans="1:8">
      <c r="A954" s="638" t="s">
        <v>1241</v>
      </c>
      <c r="B954" s="639">
        <v>37120</v>
      </c>
      <c r="C954" s="638" t="s">
        <v>1996</v>
      </c>
      <c r="D954" s="637" t="s">
        <v>50</v>
      </c>
      <c r="E954" s="636">
        <f>'2.CT1A'!D97</f>
        <v>0</v>
      </c>
      <c r="F954" s="650" t="s">
        <v>2449</v>
      </c>
      <c r="G954" s="636">
        <f>'11.CTT6'!F11</f>
        <v>0</v>
      </c>
      <c r="H954" s="635">
        <f si="22" t="shared"/>
        <v>0</v>
      </c>
    </row>
    <row r="955" spans="1:8">
      <c r="A955" s="638" t="s">
        <v>1241</v>
      </c>
      <c r="B955" s="639">
        <v>372</v>
      </c>
      <c r="C955" s="638" t="s">
        <v>2059</v>
      </c>
      <c r="D955" s="637" t="s">
        <v>50</v>
      </c>
      <c r="E955" s="636">
        <f>'2.CT1A'!D98</f>
        <v>0</v>
      </c>
      <c r="F955" s="650" t="s">
        <v>2450</v>
      </c>
      <c r="G955" s="636">
        <f>'11.CTT6'!F12</f>
        <v>0</v>
      </c>
      <c r="H955" s="635">
        <f si="22" t="shared"/>
        <v>0</v>
      </c>
    </row>
    <row r="956" spans="1:8">
      <c r="A956" s="638" t="s">
        <v>1241</v>
      </c>
      <c r="B956" s="639">
        <v>37210</v>
      </c>
      <c r="C956" s="638" t="s">
        <v>2004</v>
      </c>
      <c r="D956" s="637" t="s">
        <v>50</v>
      </c>
      <c r="E956" s="636">
        <f>'2.CT1A'!D99</f>
        <v>0</v>
      </c>
      <c r="F956" s="650" t="s">
        <v>2451</v>
      </c>
      <c r="G956" s="636">
        <f>'11.CTT6'!F13</f>
        <v>0</v>
      </c>
      <c r="H956" s="635">
        <f si="22" t="shared"/>
        <v>0</v>
      </c>
    </row>
    <row r="957" spans="1:8">
      <c r="A957" s="638" t="s">
        <v>1241</v>
      </c>
      <c r="B957" s="639">
        <v>37220</v>
      </c>
      <c r="C957" s="638" t="s">
        <v>1996</v>
      </c>
      <c r="D957" s="637" t="s">
        <v>50</v>
      </c>
      <c r="E957" s="636">
        <f>'2.CT1A'!D100</f>
        <v>0</v>
      </c>
      <c r="F957" s="650" t="s">
        <v>2452</v>
      </c>
      <c r="G957" s="636">
        <f>'11.CTT6'!F14</f>
        <v>0</v>
      </c>
      <c r="H957" s="635">
        <f si="22" t="shared"/>
        <v>0</v>
      </c>
    </row>
    <row r="958" spans="1:8">
      <c r="A958" s="638" t="s">
        <v>1241</v>
      </c>
      <c r="B958" s="639">
        <v>373</v>
      </c>
      <c r="C958" s="638" t="s">
        <v>1240</v>
      </c>
      <c r="D958" s="637" t="s">
        <v>50</v>
      </c>
      <c r="E958" s="636">
        <f>'2.CT1A'!D101</f>
        <v>0</v>
      </c>
      <c r="F958" s="650" t="s">
        <v>2453</v>
      </c>
      <c r="G958" s="636">
        <f>'11.CTT6'!F15</f>
        <v>0</v>
      </c>
      <c r="H958" s="635">
        <f si="22" t="shared"/>
        <v>0</v>
      </c>
    </row>
    <row ht="25.5" r="959" spans="1:8">
      <c r="A959" s="638" t="s">
        <v>1241</v>
      </c>
      <c r="B959" s="639">
        <v>3731</v>
      </c>
      <c r="C959" s="638" t="s">
        <v>2058</v>
      </c>
      <c r="D959" s="637" t="s">
        <v>50</v>
      </c>
      <c r="E959" s="636">
        <f>'2.CT1A'!D102</f>
        <v>0</v>
      </c>
      <c r="F959" s="650" t="s">
        <v>2454</v>
      </c>
      <c r="G959" s="636">
        <f>'11.CTT6'!F16</f>
        <v>0</v>
      </c>
      <c r="H959" s="635">
        <f si="22" t="shared"/>
        <v>0</v>
      </c>
    </row>
    <row ht="25.5" r="960" spans="1:8">
      <c r="A960" s="638" t="s">
        <v>1241</v>
      </c>
      <c r="B960" s="639">
        <v>37311</v>
      </c>
      <c r="C960" s="638" t="s">
        <v>2056</v>
      </c>
      <c r="D960" s="637" t="s">
        <v>50</v>
      </c>
      <c r="E960" s="636">
        <f>'2.CT1A'!D103</f>
        <v>0</v>
      </c>
      <c r="F960" s="650" t="s">
        <v>2455</v>
      </c>
      <c r="G960" s="636">
        <f>'11.CTT6'!F17</f>
        <v>0</v>
      </c>
      <c r="H960" s="635">
        <f si="22" t="shared"/>
        <v>0</v>
      </c>
    </row>
    <row ht="25.5" r="961" spans="1:8">
      <c r="A961" s="638" t="s">
        <v>1241</v>
      </c>
      <c r="B961" s="639">
        <v>37312</v>
      </c>
      <c r="C961" s="638" t="s">
        <v>2028</v>
      </c>
      <c r="D961" s="637" t="s">
        <v>50</v>
      </c>
      <c r="E961" s="636">
        <f>'2.CT1A'!D104</f>
        <v>0</v>
      </c>
      <c r="F961" s="650" t="s">
        <v>2456</v>
      </c>
      <c r="G961" s="636">
        <f>'11.CTT6'!F18</f>
        <v>0</v>
      </c>
      <c r="H961" s="635">
        <f si="22" t="shared"/>
        <v>0</v>
      </c>
    </row>
    <row ht="25.5" r="962" spans="1:8">
      <c r="A962" s="638" t="s">
        <v>1241</v>
      </c>
      <c r="B962" s="639">
        <v>37313</v>
      </c>
      <c r="C962" s="638" t="s">
        <v>2057</v>
      </c>
      <c r="D962" s="637" t="s">
        <v>50</v>
      </c>
      <c r="E962" s="636">
        <f>'2.CT1A'!D105</f>
        <v>0</v>
      </c>
      <c r="F962" s="650" t="s">
        <v>2457</v>
      </c>
      <c r="G962" s="636">
        <f>'11.CTT6'!F19</f>
        <v>0</v>
      </c>
      <c r="H962" s="635">
        <f si="22" t="shared"/>
        <v>0</v>
      </c>
    </row>
    <row ht="25.5" r="963" spans="1:8">
      <c r="A963" s="638" t="s">
        <v>1241</v>
      </c>
      <c r="B963" s="639">
        <v>37314</v>
      </c>
      <c r="C963" s="638" t="s">
        <v>2055</v>
      </c>
      <c r="D963" s="637" t="s">
        <v>50</v>
      </c>
      <c r="E963" s="636">
        <f>'2.CT1A'!D106</f>
        <v>0</v>
      </c>
      <c r="F963" s="650" t="s">
        <v>2458</v>
      </c>
      <c r="G963" s="636">
        <f>'11.CTT6'!F20</f>
        <v>0</v>
      </c>
      <c r="H963" s="635">
        <f si="22" t="shared"/>
        <v>0</v>
      </c>
    </row>
    <row ht="25.5" r="964" spans="1:8">
      <c r="A964" s="638" t="s">
        <v>1241</v>
      </c>
      <c r="B964" s="639">
        <v>37315</v>
      </c>
      <c r="C964" s="638" t="s">
        <v>2054</v>
      </c>
      <c r="D964" s="637" t="s">
        <v>50</v>
      </c>
      <c r="E964" s="636">
        <f>'2.CT1A'!D107</f>
        <v>0</v>
      </c>
      <c r="F964" s="650" t="s">
        <v>2459</v>
      </c>
      <c r="G964" s="636">
        <f>'11.CTT6'!F21</f>
        <v>0</v>
      </c>
      <c r="H964" s="635">
        <f si="22" t="shared"/>
        <v>0</v>
      </c>
    </row>
    <row ht="25.5" r="965" spans="1:8">
      <c r="A965" s="638" t="s">
        <v>1241</v>
      </c>
      <c r="B965" s="639">
        <v>3732</v>
      </c>
      <c r="C965" s="638" t="s">
        <v>633</v>
      </c>
      <c r="D965" s="637" t="s">
        <v>50</v>
      </c>
      <c r="E965" s="636">
        <f>'2.CT1A'!D108</f>
        <v>0</v>
      </c>
      <c r="F965" s="650" t="s">
        <v>2460</v>
      </c>
      <c r="G965" s="636">
        <f>'11.CTT6'!F22</f>
        <v>0</v>
      </c>
      <c r="H965" s="635">
        <f si="22" t="shared"/>
        <v>0</v>
      </c>
    </row>
    <row ht="25.5" r="966" spans="1:8">
      <c r="A966" s="638" t="s">
        <v>1241</v>
      </c>
      <c r="B966" s="639">
        <v>37321</v>
      </c>
      <c r="C966" s="638" t="s">
        <v>2056</v>
      </c>
      <c r="D966" s="637" t="s">
        <v>50</v>
      </c>
      <c r="E966" s="636">
        <f>'2.CT1A'!D109</f>
        <v>0</v>
      </c>
      <c r="F966" s="650" t="s">
        <v>2461</v>
      </c>
      <c r="G966" s="636">
        <f>'11.CTT6'!F23</f>
        <v>0</v>
      </c>
      <c r="H966" s="635">
        <f si="22" t="shared"/>
        <v>0</v>
      </c>
    </row>
    <row ht="25.5" r="967" spans="1:8">
      <c r="A967" s="638" t="s">
        <v>1241</v>
      </c>
      <c r="B967" s="639">
        <v>37323</v>
      </c>
      <c r="C967" s="638" t="s">
        <v>2055</v>
      </c>
      <c r="D967" s="637" t="s">
        <v>50</v>
      </c>
      <c r="E967" s="636">
        <f>'2.CT1A'!D110</f>
        <v>0</v>
      </c>
      <c r="F967" s="650" t="s">
        <v>2462</v>
      </c>
      <c r="G967" s="636">
        <f>'11.CTT6'!F24</f>
        <v>0</v>
      </c>
      <c r="H967" s="635">
        <f si="22" t="shared"/>
        <v>0</v>
      </c>
    </row>
    <row ht="25.5" r="968" spans="1:8">
      <c r="A968" s="638" t="s">
        <v>1241</v>
      </c>
      <c r="B968" s="639">
        <v>37324</v>
      </c>
      <c r="C968" s="638" t="s">
        <v>2054</v>
      </c>
      <c r="D968" s="637" t="s">
        <v>50</v>
      </c>
      <c r="E968" s="636">
        <f>'2.CT1A'!D111</f>
        <v>0</v>
      </c>
      <c r="F968" s="650" t="s">
        <v>2463</v>
      </c>
      <c r="G968" s="636">
        <f>'11.CTT6'!F25</f>
        <v>0</v>
      </c>
      <c r="H968" s="635">
        <f si="22" t="shared"/>
        <v>0</v>
      </c>
    </row>
    <row ht="25.5" r="969" spans="1:8">
      <c r="A969" s="638" t="s">
        <v>1241</v>
      </c>
      <c r="B969" s="639">
        <v>37330</v>
      </c>
      <c r="C969" s="638" t="s">
        <v>2053</v>
      </c>
      <c r="D969" s="637" t="s">
        <v>50</v>
      </c>
      <c r="E969" s="636">
        <f>'2.CT1A'!D112</f>
        <v>0</v>
      </c>
      <c r="F969" s="650" t="s">
        <v>2464</v>
      </c>
      <c r="G969" s="636">
        <f>'11.CTT6'!F26</f>
        <v>0</v>
      </c>
      <c r="H969" s="635">
        <f si="22" t="shared"/>
        <v>0</v>
      </c>
    </row>
    <row r="970" spans="1:8">
      <c r="A970" s="638" t="s">
        <v>1241</v>
      </c>
      <c r="B970" s="639">
        <v>39</v>
      </c>
      <c r="C970" s="638" t="s">
        <v>2052</v>
      </c>
      <c r="D970" s="637" t="s">
        <v>50</v>
      </c>
      <c r="E970" s="636">
        <f>'2.CT1A'!D113</f>
        <v>0</v>
      </c>
      <c r="F970" s="650" t="s">
        <v>2372</v>
      </c>
      <c r="G970" s="636">
        <f>G971+G972+G990+G995</f>
        <v>0</v>
      </c>
      <c r="H970" s="635">
        <f si="22" t="shared"/>
        <v>0</v>
      </c>
    </row>
    <row r="971" spans="1:8">
      <c r="A971" s="638" t="s">
        <v>1241</v>
      </c>
      <c r="B971" s="639">
        <v>391</v>
      </c>
      <c r="C971" s="638" t="s">
        <v>2051</v>
      </c>
      <c r="D971" s="637" t="s">
        <v>50</v>
      </c>
      <c r="E971" s="636">
        <f>'2.CT1A'!D114</f>
        <v>0</v>
      </c>
      <c r="F971" s="650" t="s">
        <v>2372</v>
      </c>
      <c r="G971" s="636">
        <f>+E971</f>
        <v>0</v>
      </c>
      <c r="H971" s="635">
        <f si="22" t="shared"/>
        <v>0</v>
      </c>
    </row>
    <row r="972" spans="1:8">
      <c r="A972" s="638" t="s">
        <v>1241</v>
      </c>
      <c r="B972" s="639">
        <v>392</v>
      </c>
      <c r="C972" s="638" t="s">
        <v>2050</v>
      </c>
      <c r="D972" s="637" t="s">
        <v>50</v>
      </c>
      <c r="E972" s="636">
        <f>'2.CT1A'!D115</f>
        <v>0</v>
      </c>
      <c r="F972" s="650" t="s">
        <v>2372</v>
      </c>
      <c r="G972" s="636">
        <f>SUM(G973:G989)</f>
        <v>0</v>
      </c>
      <c r="H972" s="635">
        <f si="22" t="shared"/>
        <v>0</v>
      </c>
    </row>
    <row ht="25.5" r="973" spans="1:8">
      <c r="A973" s="638" t="s">
        <v>1241</v>
      </c>
      <c r="B973" s="639">
        <v>39201</v>
      </c>
      <c r="C973" s="638" t="s">
        <v>2049</v>
      </c>
      <c r="D973" s="637" t="s">
        <v>50</v>
      </c>
      <c r="E973" s="636">
        <f>'2.CT1A'!D116</f>
        <v>0</v>
      </c>
      <c r="F973" s="650" t="s">
        <v>2465</v>
      </c>
      <c r="G973" s="636">
        <f>'12.CTT7'!C25</f>
        <v>0</v>
      </c>
      <c r="H973" s="635">
        <f si="22" t="shared"/>
        <v>0</v>
      </c>
    </row>
    <row ht="25.5" r="974" spans="1:8">
      <c r="A974" s="638" t="s">
        <v>1241</v>
      </c>
      <c r="B974" s="639">
        <v>39202</v>
      </c>
      <c r="C974" s="638" t="s">
        <v>2036</v>
      </c>
      <c r="D974" s="637" t="s">
        <v>50</v>
      </c>
      <c r="E974" s="636">
        <f>'2.CT1A'!D117</f>
        <v>0</v>
      </c>
      <c r="F974" s="650" t="s">
        <v>2466</v>
      </c>
      <c r="G974" s="636">
        <f>-'12.CTT7'!$C34</f>
        <v>0</v>
      </c>
      <c r="H974" s="635">
        <f si="22" t="shared"/>
        <v>0</v>
      </c>
    </row>
    <row r="975" spans="1:8">
      <c r="A975" s="638" t="s">
        <v>1241</v>
      </c>
      <c r="B975" s="639">
        <v>39203</v>
      </c>
      <c r="C975" s="638" t="s">
        <v>2048</v>
      </c>
      <c r="D975" s="637" t="s">
        <v>50</v>
      </c>
      <c r="E975" s="636">
        <f>'2.CT1A'!D118</f>
        <v>0</v>
      </c>
      <c r="F975" s="650" t="s">
        <v>2467</v>
      </c>
      <c r="G975" s="636">
        <f>'12.CTT7'!$D25</f>
        <v>0</v>
      </c>
      <c r="H975" s="635">
        <f si="22" t="shared"/>
        <v>0</v>
      </c>
    </row>
    <row r="976" spans="1:8">
      <c r="A976" s="638" t="s">
        <v>1241</v>
      </c>
      <c r="B976" s="639">
        <v>39204</v>
      </c>
      <c r="C976" s="638" t="s">
        <v>2036</v>
      </c>
      <c r="D976" s="637" t="s">
        <v>50</v>
      </c>
      <c r="E976" s="636">
        <f>'2.CT1A'!D119</f>
        <v>0</v>
      </c>
      <c r="F976" s="650" t="s">
        <v>2468</v>
      </c>
      <c r="G976" s="636">
        <f>-'12.CTT7'!$D34</f>
        <v>0</v>
      </c>
      <c r="H976" s="635">
        <f si="22" t="shared"/>
        <v>0</v>
      </c>
    </row>
    <row ht="25.5" r="977" spans="1:8">
      <c r="A977" s="638" t="s">
        <v>1241</v>
      </c>
      <c r="B977" s="639">
        <v>39205</v>
      </c>
      <c r="C977" s="638" t="s">
        <v>2047</v>
      </c>
      <c r="D977" s="637" t="s">
        <v>50</v>
      </c>
      <c r="E977" s="636">
        <f>'2.CT1A'!D120</f>
        <v>0</v>
      </c>
      <c r="F977" s="650" t="s">
        <v>2469</v>
      </c>
      <c r="G977" s="636">
        <f>'12.CTT7'!$E25</f>
        <v>0</v>
      </c>
      <c r="H977" s="635">
        <f si="22" t="shared"/>
        <v>0</v>
      </c>
    </row>
    <row ht="25.5" r="978" spans="1:8">
      <c r="A978" s="638" t="s">
        <v>1241</v>
      </c>
      <c r="B978" s="639">
        <v>39206</v>
      </c>
      <c r="C978" s="638" t="s">
        <v>2036</v>
      </c>
      <c r="D978" s="637" t="s">
        <v>50</v>
      </c>
      <c r="E978" s="636">
        <f>'2.CT1A'!D121</f>
        <v>0</v>
      </c>
      <c r="F978" s="650" t="s">
        <v>2470</v>
      </c>
      <c r="G978" s="636">
        <f>-'12.CTT7'!$E34</f>
        <v>0</v>
      </c>
      <c r="H978" s="635">
        <f si="22" t="shared"/>
        <v>0</v>
      </c>
    </row>
    <row r="979" spans="1:8">
      <c r="A979" s="638" t="s">
        <v>1241</v>
      </c>
      <c r="B979" s="639">
        <v>39207</v>
      </c>
      <c r="C979" s="638" t="s">
        <v>2046</v>
      </c>
      <c r="D979" s="637" t="s">
        <v>50</v>
      </c>
      <c r="E979" s="636">
        <f>'2.CT1A'!D122</f>
        <v>0</v>
      </c>
      <c r="F979" s="650" t="s">
        <v>2471</v>
      </c>
      <c r="G979" s="636">
        <f>'12.CTT7'!$F25</f>
        <v>0</v>
      </c>
      <c r="H979" s="635">
        <f si="22" t="shared"/>
        <v>0</v>
      </c>
    </row>
    <row r="980" spans="1:8">
      <c r="A980" s="638" t="s">
        <v>1241</v>
      </c>
      <c r="B980" s="639">
        <v>39208</v>
      </c>
      <c r="C980" s="638" t="s">
        <v>2036</v>
      </c>
      <c r="D980" s="637" t="s">
        <v>50</v>
      </c>
      <c r="E980" s="636">
        <f>'2.CT1A'!D123</f>
        <v>0</v>
      </c>
      <c r="F980" s="650" t="s">
        <v>2472</v>
      </c>
      <c r="G980" s="636">
        <f>-'12.CTT7'!$F34</f>
        <v>0</v>
      </c>
      <c r="H980" s="635">
        <f si="22" t="shared"/>
        <v>0</v>
      </c>
    </row>
    <row ht="25.5" r="981" spans="1:8">
      <c r="A981" s="638" t="s">
        <v>1241</v>
      </c>
      <c r="B981" s="639">
        <v>39209</v>
      </c>
      <c r="C981" s="638" t="s">
        <v>2045</v>
      </c>
      <c r="D981" s="637" t="s">
        <v>50</v>
      </c>
      <c r="E981" s="636">
        <f>'2.CT1A'!D124</f>
        <v>0</v>
      </c>
      <c r="F981" s="650" t="s">
        <v>2473</v>
      </c>
      <c r="G981" s="636">
        <f>'12.CTT7'!$G25</f>
        <v>0</v>
      </c>
      <c r="H981" s="635">
        <f si="22" t="shared"/>
        <v>0</v>
      </c>
    </row>
    <row ht="25.5" r="982" spans="1:8">
      <c r="A982" s="638" t="s">
        <v>1241</v>
      </c>
      <c r="B982" s="639">
        <v>39210</v>
      </c>
      <c r="C982" s="638" t="s">
        <v>2036</v>
      </c>
      <c r="D982" s="637" t="s">
        <v>50</v>
      </c>
      <c r="E982" s="636">
        <f>'2.CT1A'!D125</f>
        <v>0</v>
      </c>
      <c r="F982" s="650" t="s">
        <v>2474</v>
      </c>
      <c r="G982" s="636">
        <f>-'12.CTT7'!$G34</f>
        <v>0</v>
      </c>
      <c r="H982" s="635">
        <f si="22" t="shared"/>
        <v>0</v>
      </c>
    </row>
    <row ht="25.5" r="983" spans="1:8">
      <c r="A983" s="638" t="s">
        <v>1241</v>
      </c>
      <c r="B983" s="639">
        <v>39211</v>
      </c>
      <c r="C983" s="638" t="s">
        <v>2044</v>
      </c>
      <c r="D983" s="637" t="s">
        <v>50</v>
      </c>
      <c r="E983" s="636">
        <f>'2.CT1A'!D126</f>
        <v>0</v>
      </c>
      <c r="F983" s="650" t="s">
        <v>2475</v>
      </c>
      <c r="G983" s="636">
        <f>'12.CTT7'!$H25</f>
        <v>0</v>
      </c>
      <c r="H983" s="635">
        <f ref="H983:H1014" si="23" t="shared">+E983-G983</f>
        <v>0</v>
      </c>
    </row>
    <row ht="25.5" r="984" spans="1:8">
      <c r="A984" s="638" t="s">
        <v>1241</v>
      </c>
      <c r="B984" s="639">
        <v>39212</v>
      </c>
      <c r="C984" s="638" t="s">
        <v>2036</v>
      </c>
      <c r="D984" s="637" t="s">
        <v>50</v>
      </c>
      <c r="E984" s="636">
        <f>'2.CT1A'!D127</f>
        <v>0</v>
      </c>
      <c r="F984" s="650" t="s">
        <v>2476</v>
      </c>
      <c r="G984" s="636">
        <f>-'12.CTT7'!$H34</f>
        <v>0</v>
      </c>
      <c r="H984" s="635">
        <f si="23" t="shared"/>
        <v>0</v>
      </c>
    </row>
    <row ht="25.5" r="985" spans="1:8">
      <c r="A985" s="638" t="s">
        <v>1241</v>
      </c>
      <c r="B985" s="639">
        <v>39213</v>
      </c>
      <c r="C985" s="638" t="s">
        <v>2043</v>
      </c>
      <c r="D985" s="637" t="s">
        <v>50</v>
      </c>
      <c r="E985" s="636">
        <f>'2.CT1A'!D128</f>
        <v>0</v>
      </c>
      <c r="F985" s="650" t="s">
        <v>2477</v>
      </c>
      <c r="G985" s="636">
        <f>'12.CTT7'!$I25</f>
        <v>0</v>
      </c>
      <c r="H985" s="635">
        <f si="23" t="shared"/>
        <v>0</v>
      </c>
    </row>
    <row ht="25.5" r="986" spans="1:8">
      <c r="A986" s="638" t="s">
        <v>1241</v>
      </c>
      <c r="B986" s="639">
        <v>39214</v>
      </c>
      <c r="C986" s="638" t="s">
        <v>2042</v>
      </c>
      <c r="D986" s="637" t="s">
        <v>50</v>
      </c>
      <c r="E986" s="636">
        <f>'2.CT1A'!D129</f>
        <v>0</v>
      </c>
      <c r="F986" s="650" t="s">
        <v>2478</v>
      </c>
      <c r="G986" s="636">
        <f>'12.CTT7'!$L25</f>
        <v>0</v>
      </c>
      <c r="H986" s="635">
        <f si="23" t="shared"/>
        <v>0</v>
      </c>
    </row>
    <row r="987" spans="1:8">
      <c r="A987" s="638" t="s">
        <v>1241</v>
      </c>
      <c r="B987" s="639">
        <v>39215</v>
      </c>
      <c r="C987" s="638" t="s">
        <v>2036</v>
      </c>
      <c r="D987" s="637" t="s">
        <v>50</v>
      </c>
      <c r="E987" s="636">
        <f>'2.CT1A'!D130</f>
        <v>0</v>
      </c>
      <c r="F987" s="650" t="s">
        <v>2479</v>
      </c>
      <c r="G987" s="636">
        <f>-'12.CTT7'!$L34</f>
        <v>0</v>
      </c>
      <c r="H987" s="635">
        <f si="23" t="shared"/>
        <v>0</v>
      </c>
    </row>
    <row ht="25.5" r="988" spans="1:8">
      <c r="A988" s="638" t="s">
        <v>1241</v>
      </c>
      <c r="B988" s="639">
        <v>39216</v>
      </c>
      <c r="C988" s="638" t="s">
        <v>2041</v>
      </c>
      <c r="D988" s="637" t="s">
        <v>50</v>
      </c>
      <c r="E988" s="636">
        <f>'2.CT1A'!D131</f>
        <v>0</v>
      </c>
      <c r="F988" s="650" t="s">
        <v>2480</v>
      </c>
      <c r="G988" s="636">
        <f>'12.CTT7'!$J25</f>
        <v>0</v>
      </c>
      <c r="H988" s="635">
        <f si="23" t="shared"/>
        <v>0</v>
      </c>
    </row>
    <row r="989" spans="1:8">
      <c r="A989" s="638" t="s">
        <v>1241</v>
      </c>
      <c r="B989" s="639">
        <v>39217</v>
      </c>
      <c r="C989" s="638" t="s">
        <v>2040</v>
      </c>
      <c r="D989" s="637" t="s">
        <v>50</v>
      </c>
      <c r="E989" s="636">
        <f>'2.CT1A'!D132</f>
        <v>0</v>
      </c>
      <c r="F989" s="650" t="s">
        <v>2481</v>
      </c>
      <c r="G989" s="636">
        <f>'12.CTT7'!$K25</f>
        <v>0</v>
      </c>
      <c r="H989" s="635">
        <f si="23" t="shared"/>
        <v>0</v>
      </c>
    </row>
    <row r="990" spans="1:8">
      <c r="A990" s="638" t="s">
        <v>1241</v>
      </c>
      <c r="B990" s="639">
        <v>393</v>
      </c>
      <c r="C990" s="638" t="s">
        <v>2039</v>
      </c>
      <c r="D990" s="637" t="s">
        <v>50</v>
      </c>
      <c r="E990" s="636">
        <f>'2.CT1A'!D133</f>
        <v>0</v>
      </c>
      <c r="F990" s="650" t="s">
        <v>2482</v>
      </c>
      <c r="G990" s="636">
        <f>SUM(G991:G994)</f>
        <v>0</v>
      </c>
      <c r="H990" s="635">
        <f si="23" t="shared"/>
        <v>0</v>
      </c>
    </row>
    <row r="991" spans="1:8">
      <c r="A991" s="638" t="s">
        <v>1241</v>
      </c>
      <c r="B991" s="639">
        <v>39301</v>
      </c>
      <c r="C991" s="638" t="s">
        <v>2038</v>
      </c>
      <c r="D991" s="637" t="s">
        <v>50</v>
      </c>
      <c r="E991" s="636">
        <f>'2.CT1A'!D134</f>
        <v>0</v>
      </c>
      <c r="F991" s="650" t="s">
        <v>2483</v>
      </c>
      <c r="G991" s="636">
        <f>'12.CTT7'!$M25</f>
        <v>0</v>
      </c>
      <c r="H991" s="635">
        <f si="23" t="shared"/>
        <v>0</v>
      </c>
    </row>
    <row r="992" spans="1:8">
      <c r="A992" s="638" t="s">
        <v>1241</v>
      </c>
      <c r="B992" s="639">
        <v>39302</v>
      </c>
      <c r="C992" s="638" t="s">
        <v>2036</v>
      </c>
      <c r="D992" s="637" t="s">
        <v>50</v>
      </c>
      <c r="E992" s="636">
        <f>'2.CT1A'!D135</f>
        <v>0</v>
      </c>
      <c r="F992" s="650" t="s">
        <v>2484</v>
      </c>
      <c r="G992" s="636">
        <f>-'12.CTT7'!$M34</f>
        <v>0</v>
      </c>
      <c r="H992" s="635">
        <f si="23" t="shared"/>
        <v>0</v>
      </c>
    </row>
    <row ht="25.5" r="993" spans="1:8">
      <c r="A993" s="638" t="s">
        <v>1241</v>
      </c>
      <c r="B993" s="639">
        <v>39303</v>
      </c>
      <c r="C993" s="638" t="s">
        <v>2037</v>
      </c>
      <c r="D993" s="637" t="s">
        <v>50</v>
      </c>
      <c r="E993" s="636">
        <f>'2.CT1A'!D136</f>
        <v>0</v>
      </c>
      <c r="F993" s="650" t="s">
        <v>2485</v>
      </c>
      <c r="G993" s="636">
        <f>'12.CTT7'!$N25</f>
        <v>0</v>
      </c>
      <c r="H993" s="635">
        <f si="23" t="shared"/>
        <v>0</v>
      </c>
    </row>
    <row r="994" spans="1:8">
      <c r="A994" s="638" t="s">
        <v>1241</v>
      </c>
      <c r="B994" s="639">
        <v>39304</v>
      </c>
      <c r="C994" s="638" t="s">
        <v>2036</v>
      </c>
      <c r="D994" s="637" t="s">
        <v>50</v>
      </c>
      <c r="E994" s="636">
        <f>'2.CT1A'!D137</f>
        <v>0</v>
      </c>
      <c r="F994" s="650" t="s">
        <v>2486</v>
      </c>
      <c r="G994" s="636">
        <f>-'12.CTT7'!$N34</f>
        <v>0</v>
      </c>
      <c r="H994" s="635">
        <f si="23" t="shared"/>
        <v>0</v>
      </c>
    </row>
    <row r="995" spans="1:8">
      <c r="A995" s="638" t="s">
        <v>1241</v>
      </c>
      <c r="B995" s="639">
        <v>394</v>
      </c>
      <c r="C995" s="638" t="s">
        <v>2035</v>
      </c>
      <c r="D995" s="637" t="s">
        <v>50</v>
      </c>
      <c r="E995" s="636">
        <f>'2.CT1A'!D138</f>
        <v>0</v>
      </c>
      <c r="F995" s="650" t="s">
        <v>2487</v>
      </c>
      <c r="G995" s="636">
        <f>'12.CTT7'!$O25</f>
        <v>0</v>
      </c>
      <c r="H995" s="635">
        <f si="23" t="shared"/>
        <v>0</v>
      </c>
    </row>
    <row r="996" spans="1:8">
      <c r="A996" s="638" t="s">
        <v>1241</v>
      </c>
      <c r="B996" s="639">
        <v>39401</v>
      </c>
      <c r="C996" s="638" t="s">
        <v>2034</v>
      </c>
      <c r="D996" s="637" t="s">
        <v>50</v>
      </c>
      <c r="E996" s="636">
        <f>'2.CT1A'!D139</f>
        <v>0</v>
      </c>
      <c r="F996" s="650" t="s">
        <v>2372</v>
      </c>
      <c r="G996" s="636"/>
      <c r="H996" s="635">
        <f si="23" t="shared"/>
        <v>0</v>
      </c>
    </row>
    <row r="997" spans="1:8">
      <c r="A997" s="638" t="s">
        <v>1241</v>
      </c>
      <c r="B997" s="639">
        <v>39402</v>
      </c>
      <c r="C997" s="638" t="s">
        <v>2033</v>
      </c>
      <c r="D997" s="637" t="s">
        <v>50</v>
      </c>
      <c r="E997" s="636">
        <f>'2.CT1A'!D140</f>
        <v>0</v>
      </c>
      <c r="F997" s="650" t="s">
        <v>2372</v>
      </c>
      <c r="G997" s="636"/>
      <c r="H997" s="635">
        <f si="23" t="shared"/>
        <v>0</v>
      </c>
    </row>
    <row r="998" spans="1:8">
      <c r="A998" s="638" t="s">
        <v>1241</v>
      </c>
      <c r="B998" s="639">
        <v>39403</v>
      </c>
      <c r="C998" s="638" t="s">
        <v>2032</v>
      </c>
      <c r="D998" s="637" t="s">
        <v>50</v>
      </c>
      <c r="E998" s="636">
        <f>'2.CT1A'!D141</f>
        <v>0</v>
      </c>
      <c r="F998" s="650" t="s">
        <v>2372</v>
      </c>
      <c r="G998" s="636"/>
      <c r="H998" s="635">
        <f si="23" t="shared"/>
        <v>0</v>
      </c>
    </row>
    <row r="999" spans="1:8">
      <c r="A999" s="638" t="s">
        <v>1241</v>
      </c>
      <c r="B999" s="639">
        <v>39404</v>
      </c>
      <c r="C999" s="638" t="s">
        <v>2031</v>
      </c>
      <c r="D999" s="637" t="s">
        <v>50</v>
      </c>
      <c r="E999" s="636">
        <f>'2.CT1A'!D142</f>
        <v>0</v>
      </c>
      <c r="F999" s="650" t="s">
        <v>2372</v>
      </c>
      <c r="G999" s="636"/>
      <c r="H999" s="635">
        <f si="23" t="shared"/>
        <v>0</v>
      </c>
    </row>
    <row r="1000" spans="1:8">
      <c r="A1000" s="638" t="s">
        <v>1241</v>
      </c>
      <c r="B1000" s="639">
        <v>39405</v>
      </c>
      <c r="C1000" s="638" t="s">
        <v>2030</v>
      </c>
      <c r="D1000" s="637" t="s">
        <v>50</v>
      </c>
      <c r="E1000" s="636">
        <f>'2.CT1A'!D143</f>
        <v>0</v>
      </c>
      <c r="F1000" s="650" t="s">
        <v>2372</v>
      </c>
      <c r="G1000" s="636"/>
      <c r="H1000" s="635">
        <f si="23" t="shared"/>
        <v>0</v>
      </c>
    </row>
    <row r="1001" spans="1:8">
      <c r="A1001" s="638" t="s">
        <v>1241</v>
      </c>
      <c r="B1001" s="639">
        <v>3</v>
      </c>
      <c r="C1001" s="638" t="s">
        <v>1269</v>
      </c>
      <c r="D1001" s="637" t="s">
        <v>50</v>
      </c>
      <c r="E1001" s="636">
        <f>'2.CT1A'!D144</f>
        <v>0</v>
      </c>
      <c r="F1001" s="650" t="s">
        <v>2372</v>
      </c>
      <c r="G1001" s="636">
        <f>G865+G950</f>
        <v>0</v>
      </c>
      <c r="H1001" s="635">
        <f si="23" t="shared"/>
        <v>0</v>
      </c>
    </row>
    <row r="1002" spans="1:8">
      <c r="A1002" s="638" t="s">
        <v>1241</v>
      </c>
      <c r="B1002" s="639">
        <v>4</v>
      </c>
      <c r="C1002" s="638" t="s">
        <v>243</v>
      </c>
      <c r="D1002" s="637" t="s">
        <v>50</v>
      </c>
      <c r="E1002" s="636">
        <f>'2.CT1A'!D145</f>
        <v>0</v>
      </c>
      <c r="F1002" s="650" t="s">
        <v>2372</v>
      </c>
      <c r="G1002" s="636">
        <f>G1003+G1047</f>
        <v>0</v>
      </c>
      <c r="H1002" s="635">
        <f si="23" t="shared"/>
        <v>0</v>
      </c>
    </row>
    <row ht="25.5" r="1003" spans="1:8">
      <c r="A1003" s="638" t="s">
        <v>1241</v>
      </c>
      <c r="B1003" s="639">
        <v>41</v>
      </c>
      <c r="C1003" s="638" t="s">
        <v>2029</v>
      </c>
      <c r="D1003" s="637" t="s">
        <v>50</v>
      </c>
      <c r="E1003" s="636">
        <f>'2.CT1A'!D146</f>
        <v>0</v>
      </c>
      <c r="F1003" s="650" t="s">
        <v>2488</v>
      </c>
      <c r="G1003" s="636">
        <f>G1004+G1013+G1028+G1041</f>
        <v>0</v>
      </c>
      <c r="H1003" s="635">
        <f si="23" t="shared"/>
        <v>0</v>
      </c>
    </row>
    <row ht="25.5" r="1004" spans="1:8">
      <c r="A1004" s="638" t="s">
        <v>1241</v>
      </c>
      <c r="B1004" s="639">
        <v>411</v>
      </c>
      <c r="C1004" s="638" t="s">
        <v>1237</v>
      </c>
      <c r="D1004" s="637" t="s">
        <v>50</v>
      </c>
      <c r="E1004" s="636">
        <f>'2.CT1A'!D147</f>
        <v>0</v>
      </c>
      <c r="F1004" s="650" t="s">
        <v>2489</v>
      </c>
      <c r="G1004" s="636">
        <f>G1005+G1009</f>
        <v>0</v>
      </c>
      <c r="H1004" s="635">
        <f si="23" t="shared"/>
        <v>0</v>
      </c>
    </row>
    <row r="1005" spans="1:8">
      <c r="A1005" s="638" t="s">
        <v>1241</v>
      </c>
      <c r="B1005" s="639">
        <v>4111</v>
      </c>
      <c r="C1005" s="638" t="s">
        <v>2004</v>
      </c>
      <c r="D1005" s="637" t="s">
        <v>50</v>
      </c>
      <c r="E1005" s="636">
        <f>'2.CT1A'!D148</f>
        <v>0</v>
      </c>
      <c r="F1005" s="650" t="s">
        <v>2490</v>
      </c>
      <c r="G1005" s="636">
        <f>SUM(G1006:G1008)</f>
        <v>0</v>
      </c>
      <c r="H1005" s="635">
        <f si="23" t="shared"/>
        <v>0</v>
      </c>
    </row>
    <row r="1006" spans="1:8">
      <c r="A1006" s="638" t="s">
        <v>1241</v>
      </c>
      <c r="B1006" s="639">
        <v>41111</v>
      </c>
      <c r="C1006" s="638" t="s">
        <v>2007</v>
      </c>
      <c r="D1006" s="637" t="s">
        <v>50</v>
      </c>
      <c r="E1006" s="636">
        <f>'2.CT1A'!D149</f>
        <v>0</v>
      </c>
      <c r="F1006" s="650" t="s">
        <v>2491</v>
      </c>
      <c r="G1006" s="636">
        <f>'13.CTT8'!F11</f>
        <v>0</v>
      </c>
      <c r="H1006" s="635">
        <f si="23" t="shared"/>
        <v>0</v>
      </c>
    </row>
    <row r="1007" spans="1:8">
      <c r="A1007" s="638" t="s">
        <v>1241</v>
      </c>
      <c r="B1007" s="639">
        <v>41112</v>
      </c>
      <c r="C1007" s="638" t="s">
        <v>2006</v>
      </c>
      <c r="D1007" s="637" t="s">
        <v>50</v>
      </c>
      <c r="E1007" s="636">
        <f>'2.CT1A'!D150</f>
        <v>0</v>
      </c>
      <c r="F1007" s="650" t="s">
        <v>2492</v>
      </c>
      <c r="G1007" s="636">
        <f>'13.CTT8'!F12</f>
        <v>0</v>
      </c>
      <c r="H1007" s="635">
        <f si="23" t="shared"/>
        <v>0</v>
      </c>
    </row>
    <row r="1008" spans="1:8">
      <c r="A1008" s="638" t="s">
        <v>1241</v>
      </c>
      <c r="B1008" s="639">
        <v>41113</v>
      </c>
      <c r="C1008" s="638" t="s">
        <v>2005</v>
      </c>
      <c r="D1008" s="637" t="s">
        <v>50</v>
      </c>
      <c r="E1008" s="636">
        <f>'2.CT1A'!D151</f>
        <v>0</v>
      </c>
      <c r="F1008" s="650" t="s">
        <v>2493</v>
      </c>
      <c r="G1008" s="636">
        <f>'13.CTT8'!F13</f>
        <v>0</v>
      </c>
      <c r="H1008" s="635">
        <f si="23" t="shared"/>
        <v>0</v>
      </c>
    </row>
    <row r="1009" spans="1:8">
      <c r="A1009" s="638" t="s">
        <v>1241</v>
      </c>
      <c r="B1009" s="639">
        <v>4112</v>
      </c>
      <c r="C1009" s="638" t="s">
        <v>1996</v>
      </c>
      <c r="D1009" s="637" t="s">
        <v>50</v>
      </c>
      <c r="E1009" s="636">
        <f>'2.CT1A'!D152</f>
        <v>0</v>
      </c>
      <c r="F1009" s="650" t="s">
        <v>2494</v>
      </c>
      <c r="G1009" s="636">
        <f>'13.CTT8'!F14</f>
        <v>0</v>
      </c>
      <c r="H1009" s="635">
        <f si="23" t="shared"/>
        <v>0</v>
      </c>
    </row>
    <row r="1010" spans="1:8">
      <c r="A1010" s="638" t="s">
        <v>1241</v>
      </c>
      <c r="B1010" s="639">
        <v>41121</v>
      </c>
      <c r="C1010" s="638" t="s">
        <v>2007</v>
      </c>
      <c r="D1010" s="637" t="s">
        <v>50</v>
      </c>
      <c r="E1010" s="636">
        <f>'2.CT1A'!D153</f>
        <v>0</v>
      </c>
      <c r="F1010" s="650" t="s">
        <v>2495</v>
      </c>
      <c r="G1010" s="636">
        <f>'13.CTT8'!F15</f>
        <v>0</v>
      </c>
      <c r="H1010" s="635">
        <f si="23" t="shared"/>
        <v>0</v>
      </c>
    </row>
    <row r="1011" spans="1:8">
      <c r="A1011" s="638" t="s">
        <v>1241</v>
      </c>
      <c r="B1011" s="639">
        <v>41122</v>
      </c>
      <c r="C1011" s="638" t="s">
        <v>2006</v>
      </c>
      <c r="D1011" s="637" t="s">
        <v>50</v>
      </c>
      <c r="E1011" s="636">
        <f>'2.CT1A'!D154</f>
        <v>0</v>
      </c>
      <c r="F1011" s="650" t="s">
        <v>2496</v>
      </c>
      <c r="G1011" s="636">
        <f>'13.CTT8'!F16</f>
        <v>0</v>
      </c>
      <c r="H1011" s="635">
        <f si="23" t="shared"/>
        <v>0</v>
      </c>
    </row>
    <row r="1012" spans="1:8">
      <c r="A1012" s="638" t="s">
        <v>1241</v>
      </c>
      <c r="B1012" s="639">
        <v>41123</v>
      </c>
      <c r="C1012" s="638" t="s">
        <v>2005</v>
      </c>
      <c r="D1012" s="637" t="s">
        <v>50</v>
      </c>
      <c r="E1012" s="636">
        <f>'2.CT1A'!D155</f>
        <v>0</v>
      </c>
      <c r="F1012" s="650" t="s">
        <v>2497</v>
      </c>
      <c r="G1012" s="636">
        <f>'13.CTT8'!F17</f>
        <v>0</v>
      </c>
      <c r="H1012" s="635">
        <f si="23" t="shared"/>
        <v>0</v>
      </c>
    </row>
    <row ht="25.5" r="1013" spans="1:8">
      <c r="A1013" s="638" t="s">
        <v>1241</v>
      </c>
      <c r="B1013" s="639">
        <v>412</v>
      </c>
      <c r="C1013" s="638" t="s">
        <v>1238</v>
      </c>
      <c r="D1013" s="637" t="s">
        <v>50</v>
      </c>
      <c r="E1013" s="636">
        <f>'2.CT1A'!D156</f>
        <v>0</v>
      </c>
      <c r="F1013" s="650" t="s">
        <v>2498</v>
      </c>
      <c r="G1013" s="636">
        <f>'13.CTT8'!F18</f>
        <v>0</v>
      </c>
      <c r="H1013" s="635">
        <f si="23" t="shared"/>
        <v>0</v>
      </c>
    </row>
    <row r="1014" spans="1:8">
      <c r="A1014" s="638" t="s">
        <v>1241</v>
      </c>
      <c r="B1014" s="639">
        <v>4121</v>
      </c>
      <c r="C1014" s="638" t="s">
        <v>2004</v>
      </c>
      <c r="D1014" s="637" t="s">
        <v>50</v>
      </c>
      <c r="E1014" s="636">
        <f>'2.CT1A'!D157</f>
        <v>0</v>
      </c>
      <c r="F1014" s="650" t="s">
        <v>2499</v>
      </c>
      <c r="G1014" s="636">
        <f>'13.CTT8'!F19</f>
        <v>0</v>
      </c>
      <c r="H1014" s="635">
        <f si="23" t="shared"/>
        <v>0</v>
      </c>
    </row>
    <row ht="25.5" r="1015" spans="1:8">
      <c r="A1015" s="638" t="s">
        <v>1241</v>
      </c>
      <c r="B1015" s="639">
        <v>41211</v>
      </c>
      <c r="C1015" s="638" t="s">
        <v>2003</v>
      </c>
      <c r="D1015" s="637" t="s">
        <v>50</v>
      </c>
      <c r="E1015" s="636">
        <f>'2.CT1A'!D158</f>
        <v>0</v>
      </c>
      <c r="F1015" s="650" t="s">
        <v>2500</v>
      </c>
      <c r="G1015" s="636">
        <f>'13.CTT8'!F20</f>
        <v>0</v>
      </c>
      <c r="H1015" s="635">
        <f ref="H1015:H1046" si="24" t="shared">+E1015-G1015</f>
        <v>0</v>
      </c>
    </row>
    <row ht="25.5" r="1016" spans="1:8">
      <c r="A1016" s="638" t="s">
        <v>1241</v>
      </c>
      <c r="B1016" s="639">
        <v>41212</v>
      </c>
      <c r="C1016" s="638" t="s">
        <v>2028</v>
      </c>
      <c r="D1016" s="637" t="s">
        <v>50</v>
      </c>
      <c r="E1016" s="636">
        <f>'2.CT1A'!D159</f>
        <v>0</v>
      </c>
      <c r="F1016" s="650" t="s">
        <v>2501</v>
      </c>
      <c r="G1016" s="636">
        <f>'13.CTT8'!F21</f>
        <v>0</v>
      </c>
      <c r="H1016" s="635">
        <f si="24" t="shared"/>
        <v>0</v>
      </c>
    </row>
    <row ht="25.5" r="1017" spans="1:8">
      <c r="A1017" s="638" t="s">
        <v>1241</v>
      </c>
      <c r="B1017" s="639">
        <v>41213</v>
      </c>
      <c r="C1017" s="638" t="s">
        <v>2001</v>
      </c>
      <c r="D1017" s="637" t="s">
        <v>50</v>
      </c>
      <c r="E1017" s="636">
        <f>'2.CT1A'!D160</f>
        <v>0</v>
      </c>
      <c r="F1017" s="650" t="s">
        <v>2502</v>
      </c>
      <c r="G1017" s="636">
        <f>'13.CTT8'!F22</f>
        <v>0</v>
      </c>
      <c r="H1017" s="635">
        <f si="24" t="shared"/>
        <v>0</v>
      </c>
    </row>
    <row ht="25.5" r="1018" spans="1:8">
      <c r="A1018" s="638" t="s">
        <v>1241</v>
      </c>
      <c r="B1018" s="639">
        <v>41214</v>
      </c>
      <c r="C1018" s="638" t="s">
        <v>2000</v>
      </c>
      <c r="D1018" s="637" t="s">
        <v>50</v>
      </c>
      <c r="E1018" s="636">
        <f>'2.CT1A'!D161</f>
        <v>0</v>
      </c>
      <c r="F1018" s="650" t="s">
        <v>2503</v>
      </c>
      <c r="G1018" s="636">
        <f>'13.CTT8'!F23</f>
        <v>0</v>
      </c>
      <c r="H1018" s="635">
        <f si="24" t="shared"/>
        <v>0</v>
      </c>
    </row>
    <row r="1019" spans="1:8">
      <c r="A1019" s="638" t="s">
        <v>1241</v>
      </c>
      <c r="B1019" s="639">
        <v>41215</v>
      </c>
      <c r="C1019" s="638" t="s">
        <v>1999</v>
      </c>
      <c r="D1019" s="637" t="s">
        <v>50</v>
      </c>
      <c r="E1019" s="636">
        <f>'2.CT1A'!D162</f>
        <v>0</v>
      </c>
      <c r="F1019" s="650" t="s">
        <v>2504</v>
      </c>
      <c r="G1019" s="636">
        <f>'13.CTT8'!F24</f>
        <v>0</v>
      </c>
      <c r="H1019" s="635">
        <f si="24" t="shared"/>
        <v>0</v>
      </c>
    </row>
    <row r="1020" spans="1:8">
      <c r="A1020" s="638" t="s">
        <v>1241</v>
      </c>
      <c r="B1020" s="639">
        <v>41216</v>
      </c>
      <c r="C1020" s="638" t="s">
        <v>1998</v>
      </c>
      <c r="D1020" s="637" t="s">
        <v>50</v>
      </c>
      <c r="E1020" s="636">
        <f>'2.CT1A'!D163</f>
        <v>0</v>
      </c>
      <c r="F1020" s="650" t="s">
        <v>2505</v>
      </c>
      <c r="G1020" s="636">
        <f>'13.CTT8'!F25</f>
        <v>0</v>
      </c>
      <c r="H1020" s="635">
        <f si="24" t="shared"/>
        <v>0</v>
      </c>
    </row>
    <row ht="25.5" r="1021" spans="1:8">
      <c r="A1021" s="638" t="s">
        <v>1241</v>
      </c>
      <c r="B1021" s="639">
        <v>41217</v>
      </c>
      <c r="C1021" s="638" t="s">
        <v>1997</v>
      </c>
      <c r="D1021" s="637" t="s">
        <v>50</v>
      </c>
      <c r="E1021" s="636">
        <f>'2.CT1A'!D164</f>
        <v>0</v>
      </c>
      <c r="F1021" s="650" t="s">
        <v>2506</v>
      </c>
      <c r="G1021" s="636">
        <f>'13.CTT8'!F26</f>
        <v>0</v>
      </c>
      <c r="H1021" s="635">
        <f si="24" t="shared"/>
        <v>0</v>
      </c>
    </row>
    <row r="1022" spans="1:8">
      <c r="A1022" s="638" t="s">
        <v>1241</v>
      </c>
      <c r="B1022" s="639">
        <v>4122</v>
      </c>
      <c r="C1022" s="638" t="s">
        <v>1996</v>
      </c>
      <c r="D1022" s="637" t="s">
        <v>50</v>
      </c>
      <c r="E1022" s="636">
        <f>'2.CT1A'!D165</f>
        <v>0</v>
      </c>
      <c r="F1022" s="650" t="s">
        <v>2507</v>
      </c>
      <c r="G1022" s="636">
        <f>'13.CTT8'!F27</f>
        <v>0</v>
      </c>
      <c r="H1022" s="635">
        <f si="24" t="shared"/>
        <v>0</v>
      </c>
    </row>
    <row ht="25.5" r="1023" spans="1:8">
      <c r="A1023" s="638" t="s">
        <v>1241</v>
      </c>
      <c r="B1023" s="639">
        <v>41221</v>
      </c>
      <c r="C1023" s="638" t="s">
        <v>2027</v>
      </c>
      <c r="D1023" s="637" t="s">
        <v>50</v>
      </c>
      <c r="E1023" s="636">
        <f>'2.CT1A'!D166</f>
        <v>0</v>
      </c>
      <c r="F1023" s="650" t="s">
        <v>2508</v>
      </c>
      <c r="G1023" s="636">
        <f>'13.CTT8'!F28</f>
        <v>0</v>
      </c>
      <c r="H1023" s="635">
        <f si="24" t="shared"/>
        <v>0</v>
      </c>
    </row>
    <row ht="25.5" r="1024" spans="1:8">
      <c r="A1024" s="638" t="s">
        <v>1241</v>
      </c>
      <c r="B1024" s="639">
        <v>41222</v>
      </c>
      <c r="C1024" s="638" t="s">
        <v>2026</v>
      </c>
      <c r="D1024" s="637" t="s">
        <v>50</v>
      </c>
      <c r="E1024" s="636">
        <f>'2.CT1A'!D167</f>
        <v>0</v>
      </c>
      <c r="F1024" s="650" t="s">
        <v>2509</v>
      </c>
      <c r="G1024" s="636">
        <f>'13.CTT8'!F29</f>
        <v>0</v>
      </c>
      <c r="H1024" s="635">
        <f si="24" t="shared"/>
        <v>0</v>
      </c>
    </row>
    <row r="1025" spans="1:8">
      <c r="A1025" s="638" t="s">
        <v>1241</v>
      </c>
      <c r="B1025" s="639">
        <v>41223</v>
      </c>
      <c r="C1025" s="638" t="s">
        <v>1993</v>
      </c>
      <c r="D1025" s="637" t="s">
        <v>50</v>
      </c>
      <c r="E1025" s="636">
        <f>'2.CT1A'!D168</f>
        <v>0</v>
      </c>
      <c r="F1025" s="650" t="s">
        <v>2510</v>
      </c>
      <c r="G1025" s="636">
        <f>'13.CTT8'!F30</f>
        <v>0</v>
      </c>
      <c r="H1025" s="635">
        <f si="24" t="shared"/>
        <v>0</v>
      </c>
    </row>
    <row r="1026" spans="1:8">
      <c r="A1026" s="638" t="s">
        <v>1241</v>
      </c>
      <c r="B1026" s="639">
        <v>41224</v>
      </c>
      <c r="C1026" s="638" t="s">
        <v>1992</v>
      </c>
      <c r="D1026" s="637" t="s">
        <v>50</v>
      </c>
      <c r="E1026" s="636">
        <f>'2.CT1A'!D169</f>
        <v>0</v>
      </c>
      <c r="F1026" s="650" t="s">
        <v>2511</v>
      </c>
      <c r="G1026" s="636">
        <f>'13.CTT8'!F31</f>
        <v>0</v>
      </c>
      <c r="H1026" s="635">
        <f si="24" t="shared"/>
        <v>0</v>
      </c>
    </row>
    <row ht="25.5" r="1027" spans="1:8">
      <c r="A1027" s="638" t="s">
        <v>1241</v>
      </c>
      <c r="B1027" s="639">
        <v>41225</v>
      </c>
      <c r="C1027" s="638" t="s">
        <v>2025</v>
      </c>
      <c r="D1027" s="637" t="s">
        <v>50</v>
      </c>
      <c r="E1027" s="636">
        <f>'2.CT1A'!D170</f>
        <v>0</v>
      </c>
      <c r="F1027" s="650" t="s">
        <v>2512</v>
      </c>
      <c r="G1027" s="636">
        <f>'13.CTT8'!F32</f>
        <v>0</v>
      </c>
      <c r="H1027" s="635">
        <f si="24" t="shared"/>
        <v>0</v>
      </c>
    </row>
    <row r="1028" spans="1:8">
      <c r="A1028" s="638" t="s">
        <v>1241</v>
      </c>
      <c r="B1028" s="639">
        <v>413</v>
      </c>
      <c r="C1028" s="638" t="s">
        <v>1268</v>
      </c>
      <c r="D1028" s="637" t="s">
        <v>50</v>
      </c>
      <c r="E1028" s="636">
        <f>'2.CT1A'!D171</f>
        <v>0</v>
      </c>
      <c r="F1028" s="650" t="s">
        <v>2513</v>
      </c>
      <c r="G1028" s="636">
        <f>SUM(G1029:G1034)</f>
        <v>0</v>
      </c>
      <c r="H1028" s="635">
        <f si="24" t="shared"/>
        <v>0</v>
      </c>
    </row>
    <row ht="25.5" r="1029" spans="1:8">
      <c r="A1029" s="638" t="s">
        <v>1241</v>
      </c>
      <c r="B1029" s="639">
        <v>41310</v>
      </c>
      <c r="C1029" s="638" t="s">
        <v>2024</v>
      </c>
      <c r="D1029" s="637" t="s">
        <v>50</v>
      </c>
      <c r="E1029" s="636">
        <f>'2.CT1A'!D172</f>
        <v>0</v>
      </c>
      <c r="F1029" s="650" t="s">
        <v>2514</v>
      </c>
      <c r="G1029" s="636">
        <f>'13.CTT8'!F34</f>
        <v>0</v>
      </c>
      <c r="H1029" s="635">
        <f si="24" t="shared"/>
        <v>0</v>
      </c>
    </row>
    <row ht="25.5" r="1030" spans="1:8">
      <c r="A1030" s="638" t="s">
        <v>1241</v>
      </c>
      <c r="B1030" s="639">
        <v>41320</v>
      </c>
      <c r="C1030" s="638" t="s">
        <v>2023</v>
      </c>
      <c r="D1030" s="637" t="s">
        <v>50</v>
      </c>
      <c r="E1030" s="636">
        <f>'2.CT1A'!D173</f>
        <v>0</v>
      </c>
      <c r="F1030" s="650" t="s">
        <v>2515</v>
      </c>
      <c r="G1030" s="636">
        <f>'13.CTT8'!F39</f>
        <v>0</v>
      </c>
      <c r="H1030" s="635">
        <f si="24" t="shared"/>
        <v>0</v>
      </c>
    </row>
    <row ht="25.5" r="1031" spans="1:8">
      <c r="A1031" s="638" t="s">
        <v>1241</v>
      </c>
      <c r="B1031" s="639">
        <v>41330</v>
      </c>
      <c r="C1031" s="638" t="s">
        <v>2022</v>
      </c>
      <c r="D1031" s="637" t="s">
        <v>50</v>
      </c>
      <c r="E1031" s="636">
        <f>'2.CT1A'!D174</f>
        <v>0</v>
      </c>
      <c r="F1031" s="650" t="s">
        <v>2516</v>
      </c>
      <c r="G1031" s="636">
        <f>'13.CTT8'!F53</f>
        <v>0</v>
      </c>
      <c r="H1031" s="635">
        <f si="24" t="shared"/>
        <v>0</v>
      </c>
    </row>
    <row ht="25.5" r="1032" spans="1:8">
      <c r="A1032" s="638" t="s">
        <v>1241</v>
      </c>
      <c r="B1032" s="639">
        <v>41340</v>
      </c>
      <c r="C1032" s="638" t="s">
        <v>2021</v>
      </c>
      <c r="D1032" s="637" t="s">
        <v>50</v>
      </c>
      <c r="E1032" s="636">
        <f>'2.CT1A'!D175</f>
        <v>0</v>
      </c>
      <c r="F1032" s="650" t="s">
        <v>2517</v>
      </c>
      <c r="G1032" s="636">
        <f>'13.CTT8'!F54</f>
        <v>0</v>
      </c>
      <c r="H1032" s="635">
        <f si="24" t="shared"/>
        <v>0</v>
      </c>
    </row>
    <row ht="25.5" r="1033" spans="1:8">
      <c r="A1033" s="638" t="s">
        <v>1241</v>
      </c>
      <c r="B1033" s="639">
        <v>41350</v>
      </c>
      <c r="C1033" s="638" t="s">
        <v>2020</v>
      </c>
      <c r="D1033" s="637" t="s">
        <v>50</v>
      </c>
      <c r="E1033" s="636">
        <f>'2.CT1A'!D176</f>
        <v>0</v>
      </c>
      <c r="F1033" s="650" t="s">
        <v>2518</v>
      </c>
      <c r="G1033" s="636">
        <f>'13.CTT8'!F55</f>
        <v>0</v>
      </c>
      <c r="H1033" s="635">
        <f si="24" t="shared"/>
        <v>0</v>
      </c>
    </row>
    <row r="1034" spans="1:8">
      <c r="A1034" s="638" t="s">
        <v>1241</v>
      </c>
      <c r="B1034" s="639">
        <v>4136</v>
      </c>
      <c r="C1034" s="638" t="s">
        <v>2019</v>
      </c>
      <c r="D1034" s="637" t="s">
        <v>50</v>
      </c>
      <c r="E1034" s="636">
        <f>'2.CT1A'!D177</f>
        <v>0</v>
      </c>
      <c r="F1034" s="650" t="s">
        <v>2519</v>
      </c>
      <c r="G1034" s="636">
        <f>'13.CTT8'!F56</f>
        <v>0</v>
      </c>
      <c r="H1034" s="635">
        <f si="24" t="shared"/>
        <v>0</v>
      </c>
    </row>
    <row ht="25.5" r="1035" spans="1:8">
      <c r="A1035" s="638" t="s">
        <v>1241</v>
      </c>
      <c r="B1035" s="639">
        <v>41361</v>
      </c>
      <c r="C1035" s="638" t="s">
        <v>2018</v>
      </c>
      <c r="D1035" s="637" t="s">
        <v>50</v>
      </c>
      <c r="E1035" s="636">
        <f>'2.CT1A'!D178</f>
        <v>0</v>
      </c>
      <c r="F1035" s="650" t="s">
        <v>2520</v>
      </c>
      <c r="G1035" s="636">
        <f>'13.CTT8'!F57</f>
        <v>0</v>
      </c>
      <c r="H1035" s="635">
        <f si="24" t="shared"/>
        <v>0</v>
      </c>
    </row>
    <row ht="25.5" r="1036" spans="1:8">
      <c r="A1036" s="638" t="s">
        <v>1241</v>
      </c>
      <c r="B1036" s="639">
        <v>41362</v>
      </c>
      <c r="C1036" s="638" t="s">
        <v>2017</v>
      </c>
      <c r="D1036" s="637" t="s">
        <v>50</v>
      </c>
      <c r="E1036" s="636">
        <f>'2.CT1A'!D179</f>
        <v>0</v>
      </c>
      <c r="F1036" s="650" t="s">
        <v>2521</v>
      </c>
      <c r="G1036" s="636">
        <f>'13.CTT8'!F58</f>
        <v>0</v>
      </c>
      <c r="H1036" s="635">
        <f si="24" t="shared"/>
        <v>0</v>
      </c>
    </row>
    <row ht="25.5" r="1037" spans="1:8">
      <c r="A1037" s="638" t="s">
        <v>1241</v>
      </c>
      <c r="B1037" s="639">
        <v>41363</v>
      </c>
      <c r="C1037" s="638" t="s">
        <v>2016</v>
      </c>
      <c r="D1037" s="637" t="s">
        <v>50</v>
      </c>
      <c r="E1037" s="636">
        <f>'2.CT1A'!D180</f>
        <v>0</v>
      </c>
      <c r="F1037" s="650" t="s">
        <v>2522</v>
      </c>
      <c r="G1037" s="636">
        <f>'13.CTT8'!F59</f>
        <v>0</v>
      </c>
      <c r="H1037" s="635">
        <f si="24" t="shared"/>
        <v>0</v>
      </c>
    </row>
    <row ht="25.5" r="1038" spans="1:8">
      <c r="A1038" s="638" t="s">
        <v>1241</v>
      </c>
      <c r="B1038" s="639">
        <v>41364</v>
      </c>
      <c r="C1038" s="638" t="s">
        <v>2015</v>
      </c>
      <c r="D1038" s="637" t="s">
        <v>50</v>
      </c>
      <c r="E1038" s="636">
        <f>'2.CT1A'!D181</f>
        <v>0</v>
      </c>
      <c r="F1038" s="650" t="s">
        <v>2523</v>
      </c>
      <c r="G1038" s="636">
        <f>'13.CTT8'!F60</f>
        <v>0</v>
      </c>
      <c r="H1038" s="635">
        <f si="24" t="shared"/>
        <v>0</v>
      </c>
    </row>
    <row ht="25.5" r="1039" spans="1:8">
      <c r="A1039" s="638" t="s">
        <v>1241</v>
      </c>
      <c r="B1039" s="639">
        <v>41365</v>
      </c>
      <c r="C1039" s="638" t="s">
        <v>2014</v>
      </c>
      <c r="D1039" s="637" t="s">
        <v>50</v>
      </c>
      <c r="E1039" s="636">
        <f>'2.CT1A'!D182</f>
        <v>0</v>
      </c>
      <c r="F1039" s="650" t="s">
        <v>2524</v>
      </c>
      <c r="G1039" s="636">
        <f>'13.CTT8'!F61</f>
        <v>0</v>
      </c>
      <c r="H1039" s="635">
        <f si="24" t="shared"/>
        <v>0</v>
      </c>
    </row>
    <row ht="25.5" r="1040" spans="1:8">
      <c r="A1040" s="638" t="s">
        <v>1241</v>
      </c>
      <c r="B1040" s="639">
        <v>41366</v>
      </c>
      <c r="C1040" s="638" t="s">
        <v>2013</v>
      </c>
      <c r="D1040" s="637" t="s">
        <v>50</v>
      </c>
      <c r="E1040" s="636">
        <f>'2.CT1A'!D183</f>
        <v>0</v>
      </c>
      <c r="F1040" s="650" t="s">
        <v>2525</v>
      </c>
      <c r="G1040" s="636">
        <f>'13.CTT8'!F62</f>
        <v>0</v>
      </c>
      <c r="H1040" s="635">
        <f si="24" t="shared"/>
        <v>0</v>
      </c>
    </row>
    <row ht="25.5" r="1041" spans="1:8">
      <c r="A1041" s="638" t="s">
        <v>1241</v>
      </c>
      <c r="B1041" s="639">
        <v>414</v>
      </c>
      <c r="C1041" s="638" t="s">
        <v>1443</v>
      </c>
      <c r="D1041" s="637" t="s">
        <v>50</v>
      </c>
      <c r="E1041" s="636">
        <f>'2.CT1A'!D184</f>
        <v>0</v>
      </c>
      <c r="F1041" s="650" t="s">
        <v>2526</v>
      </c>
      <c r="G1041" s="636">
        <f>'13.CTT8'!F63</f>
        <v>0</v>
      </c>
      <c r="H1041" s="635">
        <f si="24" t="shared"/>
        <v>0</v>
      </c>
    </row>
    <row ht="25.5" r="1042" spans="1:8">
      <c r="A1042" s="638" t="s">
        <v>1241</v>
      </c>
      <c r="B1042" s="639">
        <v>41410</v>
      </c>
      <c r="C1042" s="638" t="s">
        <v>2003</v>
      </c>
      <c r="D1042" s="637" t="s">
        <v>50</v>
      </c>
      <c r="E1042" s="636">
        <f>'2.CT1A'!D185</f>
        <v>0</v>
      </c>
      <c r="F1042" s="650" t="s">
        <v>2527</v>
      </c>
      <c r="G1042" s="636">
        <f>'13.CTT8'!F64</f>
        <v>0</v>
      </c>
      <c r="H1042" s="635">
        <f si="24" t="shared"/>
        <v>0</v>
      </c>
    </row>
    <row ht="25.5" r="1043" spans="1:8">
      <c r="A1043" s="638" t="s">
        <v>1241</v>
      </c>
      <c r="B1043" s="639">
        <v>41420</v>
      </c>
      <c r="C1043" s="638" t="s">
        <v>2012</v>
      </c>
      <c r="D1043" s="637" t="s">
        <v>50</v>
      </c>
      <c r="E1043" s="636">
        <f>'2.CT1A'!D186</f>
        <v>0</v>
      </c>
      <c r="F1043" s="650" t="s">
        <v>2528</v>
      </c>
      <c r="G1043" s="636">
        <f>'13.CTT8'!F65</f>
        <v>0</v>
      </c>
      <c r="H1043" s="635">
        <f si="24" t="shared"/>
        <v>0</v>
      </c>
    </row>
    <row ht="25.5" r="1044" spans="1:8">
      <c r="A1044" s="638" t="s">
        <v>1241</v>
      </c>
      <c r="B1044" s="639">
        <v>41430</v>
      </c>
      <c r="C1044" s="638" t="s">
        <v>2011</v>
      </c>
      <c r="D1044" s="637" t="s">
        <v>50</v>
      </c>
      <c r="E1044" s="636">
        <f>'2.CT1A'!D187</f>
        <v>0</v>
      </c>
      <c r="F1044" s="650" t="s">
        <v>2529</v>
      </c>
      <c r="G1044" s="636">
        <f>'13.CTT8'!F66</f>
        <v>0</v>
      </c>
      <c r="H1044" s="635">
        <f si="24" t="shared"/>
        <v>0</v>
      </c>
    </row>
    <row ht="25.5" r="1045" spans="1:8">
      <c r="A1045" s="638" t="s">
        <v>1241</v>
      </c>
      <c r="B1045" s="639">
        <v>41440</v>
      </c>
      <c r="C1045" s="638" t="s">
        <v>2010</v>
      </c>
      <c r="D1045" s="637" t="s">
        <v>50</v>
      </c>
      <c r="E1045" s="636">
        <f>'2.CT1A'!D188</f>
        <v>0</v>
      </c>
      <c r="F1045" s="650" t="s">
        <v>2530</v>
      </c>
      <c r="G1045" s="636">
        <f>'13.CTT8'!F67</f>
        <v>0</v>
      </c>
      <c r="H1045" s="635">
        <f si="24" t="shared"/>
        <v>0</v>
      </c>
    </row>
    <row ht="25.5" r="1046" spans="1:8">
      <c r="A1046" s="638" t="s">
        <v>1241</v>
      </c>
      <c r="B1046" s="639">
        <v>41450</v>
      </c>
      <c r="C1046" s="638" t="s">
        <v>2009</v>
      </c>
      <c r="D1046" s="637" t="s">
        <v>50</v>
      </c>
      <c r="E1046" s="636">
        <f>'2.CT1A'!D189</f>
        <v>0</v>
      </c>
      <c r="F1046" s="650" t="s">
        <v>2531</v>
      </c>
      <c r="G1046" s="636">
        <f>'13.CTT8'!F68</f>
        <v>0</v>
      </c>
      <c r="H1046" s="635">
        <f si="24" t="shared"/>
        <v>0</v>
      </c>
    </row>
    <row ht="25.5" r="1047" spans="1:8">
      <c r="A1047" s="638" t="s">
        <v>1241</v>
      </c>
      <c r="B1047" s="639">
        <v>42</v>
      </c>
      <c r="C1047" s="638" t="s">
        <v>2008</v>
      </c>
      <c r="D1047" s="637" t="s">
        <v>50</v>
      </c>
      <c r="E1047" s="636">
        <f>'2.CT1A'!D190</f>
        <v>0</v>
      </c>
      <c r="F1047" s="650" t="s">
        <v>2532</v>
      </c>
      <c r="G1047" s="636">
        <f>'14.CTT9'!F8</f>
        <v>0</v>
      </c>
      <c r="H1047" s="635">
        <f ref="H1047:H1078" si="25" t="shared">+E1047-G1047</f>
        <v>0</v>
      </c>
    </row>
    <row ht="25.5" r="1048" spans="1:8">
      <c r="A1048" s="638" t="s">
        <v>1241</v>
      </c>
      <c r="B1048" s="639">
        <v>421</v>
      </c>
      <c r="C1048" s="638" t="s">
        <v>1239</v>
      </c>
      <c r="D1048" s="637" t="s">
        <v>50</v>
      </c>
      <c r="E1048" s="636">
        <f>'2.CT1A'!D191</f>
        <v>0</v>
      </c>
      <c r="F1048" s="650" t="s">
        <v>2533</v>
      </c>
      <c r="G1048" s="636">
        <f>'14.CTT9'!F9</f>
        <v>0</v>
      </c>
      <c r="H1048" s="635">
        <f si="25" t="shared"/>
        <v>0</v>
      </c>
    </row>
    <row r="1049" spans="1:8">
      <c r="A1049" s="638" t="s">
        <v>1241</v>
      </c>
      <c r="B1049" s="639">
        <v>4211</v>
      </c>
      <c r="C1049" s="638" t="s">
        <v>2004</v>
      </c>
      <c r="D1049" s="637" t="s">
        <v>50</v>
      </c>
      <c r="E1049" s="636">
        <f>'2.CT1A'!D192</f>
        <v>0</v>
      </c>
      <c r="F1049" s="650" t="s">
        <v>2534</v>
      </c>
      <c r="G1049" s="636">
        <f>'14.CTT9'!F10</f>
        <v>0</v>
      </c>
      <c r="H1049" s="635">
        <f si="25" t="shared"/>
        <v>0</v>
      </c>
    </row>
    <row r="1050" spans="1:8">
      <c r="A1050" s="638" t="s">
        <v>1241</v>
      </c>
      <c r="B1050" s="639">
        <v>42111</v>
      </c>
      <c r="C1050" s="638" t="s">
        <v>2007</v>
      </c>
      <c r="D1050" s="637" t="s">
        <v>50</v>
      </c>
      <c r="E1050" s="636">
        <f>'2.CT1A'!D193</f>
        <v>0</v>
      </c>
      <c r="F1050" s="650" t="s">
        <v>2535</v>
      </c>
      <c r="G1050" s="636">
        <f>'14.CTT9'!F11</f>
        <v>0</v>
      </c>
      <c r="H1050" s="635">
        <f si="25" t="shared"/>
        <v>0</v>
      </c>
    </row>
    <row r="1051" spans="1:8">
      <c r="A1051" s="638" t="s">
        <v>1241</v>
      </c>
      <c r="B1051" s="639">
        <v>42112</v>
      </c>
      <c r="C1051" s="638" t="s">
        <v>2006</v>
      </c>
      <c r="D1051" s="637" t="s">
        <v>50</v>
      </c>
      <c r="E1051" s="636">
        <f>'2.CT1A'!D194</f>
        <v>0</v>
      </c>
      <c r="F1051" s="650" t="s">
        <v>2536</v>
      </c>
      <c r="G1051" s="636">
        <f>'14.CTT9'!F12</f>
        <v>0</v>
      </c>
      <c r="H1051" s="635">
        <f si="25" t="shared"/>
        <v>0</v>
      </c>
    </row>
    <row r="1052" spans="1:8">
      <c r="A1052" s="638" t="s">
        <v>1241</v>
      </c>
      <c r="B1052" s="639">
        <v>42113</v>
      </c>
      <c r="C1052" s="638" t="s">
        <v>2005</v>
      </c>
      <c r="D1052" s="637" t="s">
        <v>50</v>
      </c>
      <c r="E1052" s="636">
        <f>'2.CT1A'!D195</f>
        <v>0</v>
      </c>
      <c r="F1052" s="650" t="s">
        <v>2537</v>
      </c>
      <c r="G1052" s="636">
        <f>'14.CTT9'!F13</f>
        <v>0</v>
      </c>
      <c r="H1052" s="635">
        <f si="25" t="shared"/>
        <v>0</v>
      </c>
    </row>
    <row r="1053" spans="1:8">
      <c r="A1053" s="638" t="s">
        <v>1241</v>
      </c>
      <c r="B1053" s="639">
        <v>4212</v>
      </c>
      <c r="C1053" s="638" t="s">
        <v>1996</v>
      </c>
      <c r="D1053" s="637" t="s">
        <v>50</v>
      </c>
      <c r="E1053" s="636">
        <f>'2.CT1A'!D196</f>
        <v>0</v>
      </c>
      <c r="F1053" s="650" t="s">
        <v>2538</v>
      </c>
      <c r="G1053" s="636">
        <f>'14.CTT9'!F14</f>
        <v>0</v>
      </c>
      <c r="H1053" s="635">
        <f si="25" t="shared"/>
        <v>0</v>
      </c>
    </row>
    <row r="1054" spans="1:8">
      <c r="A1054" s="638" t="s">
        <v>1241</v>
      </c>
      <c r="B1054" s="639">
        <v>42121</v>
      </c>
      <c r="C1054" s="638" t="s">
        <v>2007</v>
      </c>
      <c r="D1054" s="637" t="s">
        <v>50</v>
      </c>
      <c r="E1054" s="636">
        <f>'2.CT1A'!D197</f>
        <v>0</v>
      </c>
      <c r="F1054" s="650" t="s">
        <v>2539</v>
      </c>
      <c r="G1054" s="636">
        <f>'14.CTT9'!F15</f>
        <v>0</v>
      </c>
      <c r="H1054" s="635">
        <f si="25" t="shared"/>
        <v>0</v>
      </c>
    </row>
    <row r="1055" spans="1:8">
      <c r="A1055" s="638" t="s">
        <v>1241</v>
      </c>
      <c r="B1055" s="639">
        <v>42122</v>
      </c>
      <c r="C1055" s="638" t="s">
        <v>2006</v>
      </c>
      <c r="D1055" s="637" t="s">
        <v>50</v>
      </c>
      <c r="E1055" s="636">
        <f>'2.CT1A'!D198</f>
        <v>0</v>
      </c>
      <c r="F1055" s="650" t="s">
        <v>2540</v>
      </c>
      <c r="G1055" s="636">
        <f>'14.CTT9'!F16</f>
        <v>0</v>
      </c>
      <c r="H1055" s="635">
        <f si="25" t="shared"/>
        <v>0</v>
      </c>
    </row>
    <row r="1056" spans="1:8">
      <c r="A1056" s="638" t="s">
        <v>1241</v>
      </c>
      <c r="B1056" s="639">
        <v>42123</v>
      </c>
      <c r="C1056" s="638" t="s">
        <v>2005</v>
      </c>
      <c r="D1056" s="637" t="s">
        <v>50</v>
      </c>
      <c r="E1056" s="636">
        <f>'2.CT1A'!D199</f>
        <v>0</v>
      </c>
      <c r="F1056" s="650" t="s">
        <v>2541</v>
      </c>
      <c r="G1056" s="636">
        <f>'14.CTT9'!F17</f>
        <v>0</v>
      </c>
      <c r="H1056" s="635">
        <f si="25" t="shared"/>
        <v>0</v>
      </c>
    </row>
    <row r="1057" spans="1:8">
      <c r="A1057" s="638" t="s">
        <v>1241</v>
      </c>
      <c r="B1057" s="639">
        <v>422</v>
      </c>
      <c r="C1057" s="638" t="s">
        <v>1240</v>
      </c>
      <c r="D1057" s="637" t="s">
        <v>50</v>
      </c>
      <c r="E1057" s="636">
        <f>'2.CT1A'!D200</f>
        <v>0</v>
      </c>
      <c r="F1057" s="650" t="s">
        <v>2542</v>
      </c>
      <c r="G1057" s="636">
        <f>'14.CTT9'!F18</f>
        <v>0</v>
      </c>
      <c r="H1057" s="635">
        <f si="25" t="shared"/>
        <v>0</v>
      </c>
    </row>
    <row r="1058" spans="1:8">
      <c r="A1058" s="638" t="s">
        <v>1241</v>
      </c>
      <c r="B1058" s="639">
        <v>4221</v>
      </c>
      <c r="C1058" s="638" t="s">
        <v>2004</v>
      </c>
      <c r="D1058" s="637" t="s">
        <v>50</v>
      </c>
      <c r="E1058" s="636">
        <f>'2.CT1A'!D201</f>
        <v>0</v>
      </c>
      <c r="F1058" s="650" t="s">
        <v>2543</v>
      </c>
      <c r="G1058" s="636">
        <f>'14.CTT9'!F19</f>
        <v>0</v>
      </c>
      <c r="H1058" s="635">
        <f si="25" t="shared"/>
        <v>0</v>
      </c>
    </row>
    <row ht="25.5" r="1059" spans="1:8">
      <c r="A1059" s="638" t="s">
        <v>1241</v>
      </c>
      <c r="B1059" s="639">
        <v>42211</v>
      </c>
      <c r="C1059" s="638" t="s">
        <v>2003</v>
      </c>
      <c r="D1059" s="637" t="s">
        <v>50</v>
      </c>
      <c r="E1059" s="636">
        <f>'2.CT1A'!D202</f>
        <v>0</v>
      </c>
      <c r="F1059" s="650" t="s">
        <v>2544</v>
      </c>
      <c r="G1059" s="636">
        <f>'14.CTT9'!F20</f>
        <v>0</v>
      </c>
      <c r="H1059" s="635">
        <f si="25" t="shared"/>
        <v>0</v>
      </c>
    </row>
    <row ht="25.5" r="1060" spans="1:8">
      <c r="A1060" s="638" t="s">
        <v>1241</v>
      </c>
      <c r="B1060" s="639">
        <v>42212</v>
      </c>
      <c r="C1060" s="638" t="s">
        <v>2002</v>
      </c>
      <c r="D1060" s="637" t="s">
        <v>50</v>
      </c>
      <c r="E1060" s="636">
        <f>'2.CT1A'!D203</f>
        <v>0</v>
      </c>
      <c r="F1060" s="650" t="s">
        <v>2545</v>
      </c>
      <c r="G1060" s="636">
        <f>'14.CTT9'!F21</f>
        <v>0</v>
      </c>
      <c r="H1060" s="635">
        <f si="25" t="shared"/>
        <v>0</v>
      </c>
    </row>
    <row ht="25.5" r="1061" spans="1:8">
      <c r="A1061" s="638" t="s">
        <v>1241</v>
      </c>
      <c r="B1061" s="639">
        <v>42213</v>
      </c>
      <c r="C1061" s="638" t="s">
        <v>2001</v>
      </c>
      <c r="D1061" s="637" t="s">
        <v>50</v>
      </c>
      <c r="E1061" s="636">
        <f>'2.CT1A'!D204</f>
        <v>0</v>
      </c>
      <c r="F1061" s="650" t="s">
        <v>2546</v>
      </c>
      <c r="G1061" s="636">
        <f>'14.CTT9'!F22</f>
        <v>0</v>
      </c>
      <c r="H1061" s="635">
        <f si="25" t="shared"/>
        <v>0</v>
      </c>
    </row>
    <row ht="25.5" r="1062" spans="1:8">
      <c r="A1062" s="638" t="s">
        <v>1241</v>
      </c>
      <c r="B1062" s="639">
        <v>42214</v>
      </c>
      <c r="C1062" s="638" t="s">
        <v>2000</v>
      </c>
      <c r="D1062" s="637" t="s">
        <v>50</v>
      </c>
      <c r="E1062" s="636">
        <f>'2.CT1A'!D205</f>
        <v>0</v>
      </c>
      <c r="F1062" s="650" t="s">
        <v>2547</v>
      </c>
      <c r="G1062" s="636">
        <f>'14.CTT9'!F23</f>
        <v>0</v>
      </c>
      <c r="H1062" s="635">
        <f si="25" t="shared"/>
        <v>0</v>
      </c>
    </row>
    <row r="1063" spans="1:8">
      <c r="A1063" s="638" t="s">
        <v>1241</v>
      </c>
      <c r="B1063" s="639">
        <v>42215</v>
      </c>
      <c r="C1063" s="638" t="s">
        <v>1999</v>
      </c>
      <c r="D1063" s="637" t="s">
        <v>50</v>
      </c>
      <c r="E1063" s="636">
        <f>'2.CT1A'!D206</f>
        <v>0</v>
      </c>
      <c r="F1063" s="650" t="s">
        <v>2548</v>
      </c>
      <c r="G1063" s="636">
        <f>'14.CTT9'!F24</f>
        <v>0</v>
      </c>
      <c r="H1063" s="635">
        <f si="25" t="shared"/>
        <v>0</v>
      </c>
    </row>
    <row r="1064" spans="1:8">
      <c r="A1064" s="638" t="s">
        <v>1241</v>
      </c>
      <c r="B1064" s="639">
        <v>42216</v>
      </c>
      <c r="C1064" s="638" t="s">
        <v>1998</v>
      </c>
      <c r="D1064" s="637" t="s">
        <v>50</v>
      </c>
      <c r="E1064" s="636">
        <f>'2.CT1A'!D207</f>
        <v>0</v>
      </c>
      <c r="F1064" s="650" t="s">
        <v>2549</v>
      </c>
      <c r="G1064" s="636">
        <f>'14.CTT9'!F25</f>
        <v>0</v>
      </c>
      <c r="H1064" s="635">
        <f si="25" t="shared"/>
        <v>0</v>
      </c>
    </row>
    <row ht="25.5" r="1065" spans="1:8">
      <c r="A1065" s="638" t="s">
        <v>1241</v>
      </c>
      <c r="B1065" s="639">
        <v>42217</v>
      </c>
      <c r="C1065" s="638" t="s">
        <v>1997</v>
      </c>
      <c r="D1065" s="637" t="s">
        <v>50</v>
      </c>
      <c r="E1065" s="636">
        <f>'2.CT1A'!D208</f>
        <v>0</v>
      </c>
      <c r="F1065" s="650" t="s">
        <v>2550</v>
      </c>
      <c r="G1065" s="636">
        <f>'14.CTT9'!F26</f>
        <v>0</v>
      </c>
      <c r="H1065" s="635">
        <f si="25" t="shared"/>
        <v>0</v>
      </c>
    </row>
    <row r="1066" spans="1:8">
      <c r="A1066" s="638" t="s">
        <v>1241</v>
      </c>
      <c r="B1066" s="639">
        <v>4222</v>
      </c>
      <c r="C1066" s="638" t="s">
        <v>1996</v>
      </c>
      <c r="D1066" s="637" t="s">
        <v>50</v>
      </c>
      <c r="E1066" s="636">
        <f>'2.CT1A'!D209</f>
        <v>0</v>
      </c>
      <c r="F1066" s="650" t="s">
        <v>2551</v>
      </c>
      <c r="G1066" s="636">
        <f>'14.CTT9'!F27</f>
        <v>0</v>
      </c>
      <c r="H1066" s="635">
        <f si="25" t="shared"/>
        <v>0</v>
      </c>
    </row>
    <row ht="25.5" r="1067" spans="1:8">
      <c r="A1067" s="638" t="s">
        <v>1241</v>
      </c>
      <c r="B1067" s="639">
        <v>42221</v>
      </c>
      <c r="C1067" s="638" t="s">
        <v>1995</v>
      </c>
      <c r="D1067" s="637" t="s">
        <v>50</v>
      </c>
      <c r="E1067" s="636">
        <f>'2.CT1A'!D210</f>
        <v>0</v>
      </c>
      <c r="F1067" s="650" t="s">
        <v>2552</v>
      </c>
      <c r="G1067" s="636">
        <f>'14.CTT9'!F28</f>
        <v>0</v>
      </c>
      <c r="H1067" s="635">
        <f si="25" t="shared"/>
        <v>0</v>
      </c>
    </row>
    <row ht="25.5" r="1068" spans="1:8">
      <c r="A1068" s="638" t="s">
        <v>1241</v>
      </c>
      <c r="B1068" s="639">
        <v>42222</v>
      </c>
      <c r="C1068" s="638" t="s">
        <v>1994</v>
      </c>
      <c r="D1068" s="637" t="s">
        <v>50</v>
      </c>
      <c r="E1068" s="636">
        <f>'2.CT1A'!D211</f>
        <v>0</v>
      </c>
      <c r="F1068" s="650" t="s">
        <v>2553</v>
      </c>
      <c r="G1068" s="636">
        <f>'14.CTT9'!F29</f>
        <v>0</v>
      </c>
      <c r="H1068" s="635">
        <f si="25" t="shared"/>
        <v>0</v>
      </c>
    </row>
    <row r="1069" spans="1:8">
      <c r="A1069" s="638" t="s">
        <v>1241</v>
      </c>
      <c r="B1069" s="639">
        <v>42223</v>
      </c>
      <c r="C1069" s="638" t="s">
        <v>1993</v>
      </c>
      <c r="D1069" s="637" t="s">
        <v>50</v>
      </c>
      <c r="E1069" s="636">
        <f>'2.CT1A'!D212</f>
        <v>0</v>
      </c>
      <c r="F1069" s="650" t="s">
        <v>2554</v>
      </c>
      <c r="G1069" s="636">
        <f>'14.CTT9'!F30</f>
        <v>0</v>
      </c>
      <c r="H1069" s="635">
        <f si="25" t="shared"/>
        <v>0</v>
      </c>
    </row>
    <row r="1070" spans="1:8">
      <c r="A1070" s="638" t="s">
        <v>1241</v>
      </c>
      <c r="B1070" s="639">
        <v>42224</v>
      </c>
      <c r="C1070" s="638" t="s">
        <v>1992</v>
      </c>
      <c r="D1070" s="637" t="s">
        <v>50</v>
      </c>
      <c r="E1070" s="636">
        <f>'2.CT1A'!D213</f>
        <v>0</v>
      </c>
      <c r="F1070" s="650" t="s">
        <v>2555</v>
      </c>
      <c r="G1070" s="636">
        <f>'14.CTT9'!F31</f>
        <v>0</v>
      </c>
      <c r="H1070" s="635">
        <f si="25" t="shared"/>
        <v>0</v>
      </c>
    </row>
    <row ht="25.5" r="1071" spans="1:8">
      <c r="A1071" s="638" t="s">
        <v>1241</v>
      </c>
      <c r="B1071" s="639">
        <v>42225</v>
      </c>
      <c r="C1071" s="638" t="s">
        <v>1991</v>
      </c>
      <c r="D1071" s="637" t="s">
        <v>50</v>
      </c>
      <c r="E1071" s="636">
        <f>'2.CT1A'!D214</f>
        <v>0</v>
      </c>
      <c r="F1071" s="650" t="s">
        <v>2556</v>
      </c>
      <c r="G1071" s="636">
        <f>'14.CTT9'!F32</f>
        <v>0</v>
      </c>
      <c r="H1071" s="635">
        <f si="25" t="shared"/>
        <v>0</v>
      </c>
    </row>
    <row ht="25.5" r="1072" spans="1:8">
      <c r="A1072" s="638" t="s">
        <v>1241</v>
      </c>
      <c r="B1072" s="639">
        <v>42226</v>
      </c>
      <c r="C1072" s="638" t="s">
        <v>1990</v>
      </c>
      <c r="D1072" s="637" t="s">
        <v>50</v>
      </c>
      <c r="E1072" s="636">
        <f>'2.CT1A'!D215</f>
        <v>0</v>
      </c>
      <c r="F1072" s="650" t="s">
        <v>2557</v>
      </c>
      <c r="G1072" s="636">
        <f>'14.CTT9'!F33</f>
        <v>0</v>
      </c>
      <c r="H1072" s="635">
        <f si="25" t="shared"/>
        <v>0</v>
      </c>
    </row>
    <row r="1073" spans="1:8">
      <c r="A1073" s="638" t="s">
        <v>1241</v>
      </c>
      <c r="B1073" s="639">
        <v>42227</v>
      </c>
      <c r="C1073" s="643" t="s">
        <v>1989</v>
      </c>
      <c r="D1073" s="637" t="s">
        <v>50</v>
      </c>
      <c r="E1073" s="636">
        <f>'2.CT1A'!D216</f>
        <v>0</v>
      </c>
      <c r="F1073" s="650" t="s">
        <v>2558</v>
      </c>
      <c r="G1073" s="636">
        <f>'14.CTT9'!F34</f>
        <v>0</v>
      </c>
      <c r="H1073" s="635">
        <f si="25" t="shared"/>
        <v>0</v>
      </c>
    </row>
    <row ht="25.5" r="1074" spans="1:8">
      <c r="A1074" s="638" t="s">
        <v>1241</v>
      </c>
      <c r="B1074" s="639">
        <v>42228</v>
      </c>
      <c r="C1074" s="643" t="s">
        <v>1988</v>
      </c>
      <c r="D1074" s="637" t="s">
        <v>50</v>
      </c>
      <c r="E1074" s="636">
        <f>'2.CT1A'!D217</f>
        <v>0</v>
      </c>
      <c r="F1074" s="650" t="s">
        <v>2559</v>
      </c>
      <c r="G1074" s="636">
        <f>'14.CTT9'!F35</f>
        <v>0</v>
      </c>
      <c r="H1074" s="635">
        <f si="25" t="shared"/>
        <v>0</v>
      </c>
    </row>
    <row ht="25.5" r="1075" spans="1:8">
      <c r="A1075" s="638" t="s">
        <v>1241</v>
      </c>
      <c r="B1075" s="639">
        <v>42229</v>
      </c>
      <c r="C1075" s="643" t="s">
        <v>1987</v>
      </c>
      <c r="D1075" s="637" t="s">
        <v>50</v>
      </c>
      <c r="E1075" s="636">
        <f>'2.CT1A'!D218</f>
        <v>0</v>
      </c>
      <c r="F1075" s="650" t="s">
        <v>2560</v>
      </c>
      <c r="G1075" s="636">
        <f>'14.CTT9'!F36</f>
        <v>0</v>
      </c>
      <c r="H1075" s="635">
        <f si="25" t="shared"/>
        <v>0</v>
      </c>
    </row>
    <row ht="25.5" r="1076" spans="1:8">
      <c r="A1076" s="638" t="s">
        <v>1241</v>
      </c>
      <c r="B1076" s="639">
        <v>42230</v>
      </c>
      <c r="C1076" s="643" t="s">
        <v>1986</v>
      </c>
      <c r="D1076" s="637" t="s">
        <v>50</v>
      </c>
      <c r="E1076" s="636">
        <f>'2.CT1A'!D219</f>
        <v>0</v>
      </c>
      <c r="F1076" s="650" t="s">
        <v>2561</v>
      </c>
      <c r="G1076" s="636">
        <f>'14.CTT9'!F37</f>
        <v>0</v>
      </c>
      <c r="H1076" s="635">
        <f si="25" t="shared"/>
        <v>0</v>
      </c>
    </row>
    <row ht="25.5" r="1077" spans="1:8">
      <c r="A1077" s="638" t="s">
        <v>1241</v>
      </c>
      <c r="B1077" s="639">
        <v>42231</v>
      </c>
      <c r="C1077" s="643" t="s">
        <v>2115</v>
      </c>
      <c r="D1077" s="637" t="s">
        <v>50</v>
      </c>
      <c r="E1077" s="636">
        <f>'2.CT1A'!D220</f>
        <v>0</v>
      </c>
      <c r="F1077" s="650" t="s">
        <v>2562</v>
      </c>
      <c r="G1077" s="636">
        <f>'14.CTT9'!F38</f>
        <v>0</v>
      </c>
      <c r="H1077" s="635">
        <f si="25" t="shared"/>
        <v>0</v>
      </c>
    </row>
    <row ht="25.5" r="1078" spans="1:8">
      <c r="A1078" s="638" t="s">
        <v>1241</v>
      </c>
      <c r="B1078" s="639">
        <v>5</v>
      </c>
      <c r="C1078" s="638" t="s">
        <v>281</v>
      </c>
      <c r="D1078" s="637" t="s">
        <v>50</v>
      </c>
      <c r="E1078" s="636">
        <f>'2.CT1A'!D221</f>
        <v>0</v>
      </c>
      <c r="F1078" s="650" t="s">
        <v>2568</v>
      </c>
      <c r="G1078" s="636">
        <f>SUM(G1079)</f>
        <v>0</v>
      </c>
      <c r="H1078" s="635">
        <f si="25" t="shared"/>
        <v>0</v>
      </c>
    </row>
    <row r="1079" spans="1:8">
      <c r="A1079" s="638" t="s">
        <v>1241</v>
      </c>
      <c r="B1079" s="639">
        <v>51</v>
      </c>
      <c r="C1079" s="638" t="s">
        <v>1985</v>
      </c>
      <c r="D1079" s="637" t="s">
        <v>50</v>
      </c>
      <c r="E1079" s="636">
        <f>'2.CT1A'!D222</f>
        <v>0</v>
      </c>
      <c r="F1079" s="650" t="s">
        <v>2372</v>
      </c>
      <c r="G1079" s="636">
        <f>'5.CT4A'!G24</f>
        <v>0</v>
      </c>
      <c r="H1079" s="635">
        <f ref="H1079" si="26" t="shared">+E1079-G1079</f>
        <v>0</v>
      </c>
    </row>
    <row ht="25.5" r="1080" spans="1:8">
      <c r="A1080" s="638" t="s">
        <v>1241</v>
      </c>
      <c r="B1080" s="639">
        <v>511</v>
      </c>
      <c r="C1080" s="638" t="s">
        <v>1984</v>
      </c>
      <c r="D1080" s="637" t="s">
        <v>50</v>
      </c>
      <c r="E1080" s="636"/>
      <c r="F1080" s="650" t="s">
        <v>2567</v>
      </c>
      <c r="G1080" s="636"/>
      <c r="H1080" s="635"/>
    </row>
    <row r="1081" spans="1:8">
      <c r="A1081" s="638" t="s">
        <v>1241</v>
      </c>
      <c r="B1081" s="639">
        <v>51101</v>
      </c>
      <c r="C1081" s="638" t="s">
        <v>1983</v>
      </c>
      <c r="D1081" s="637" t="s">
        <v>50</v>
      </c>
      <c r="E1081" s="636"/>
      <c r="F1081" s="650" t="s">
        <v>2372</v>
      </c>
      <c r="G1081" s="636"/>
      <c r="H1081" s="635"/>
    </row>
    <row r="1082" spans="1:8">
      <c r="A1082" s="638" t="s">
        <v>1241</v>
      </c>
      <c r="B1082" s="639">
        <v>51102</v>
      </c>
      <c r="C1082" s="638" t="s">
        <v>1982</v>
      </c>
      <c r="D1082" s="637" t="s">
        <v>50</v>
      </c>
      <c r="E1082" s="636"/>
      <c r="F1082" s="650" t="s">
        <v>2372</v>
      </c>
      <c r="G1082" s="636"/>
      <c r="H1082" s="635"/>
    </row>
    <row r="1083" spans="1:8">
      <c r="A1083" s="638" t="s">
        <v>1241</v>
      </c>
      <c r="B1083" s="639">
        <v>51103</v>
      </c>
      <c r="C1083" s="638" t="s">
        <v>1981</v>
      </c>
      <c r="D1083" s="637" t="s">
        <v>50</v>
      </c>
      <c r="E1083" s="636"/>
      <c r="F1083" s="650" t="s">
        <v>2372</v>
      </c>
      <c r="G1083" s="636"/>
      <c r="H1083" s="635"/>
    </row>
    <row r="1084" spans="1:8">
      <c r="A1084" s="638" t="s">
        <v>1241</v>
      </c>
      <c r="B1084" s="639">
        <v>51104</v>
      </c>
      <c r="C1084" s="638" t="s">
        <v>1980</v>
      </c>
      <c r="D1084" s="637" t="s">
        <v>50</v>
      </c>
      <c r="E1084" s="636"/>
      <c r="F1084" s="650" t="s">
        <v>2372</v>
      </c>
      <c r="G1084" s="636"/>
      <c r="H1084" s="635"/>
    </row>
    <row r="1085" spans="1:8">
      <c r="A1085" s="638" t="s">
        <v>1241</v>
      </c>
      <c r="B1085" s="639">
        <v>51105</v>
      </c>
      <c r="C1085" s="638" t="s">
        <v>1979</v>
      </c>
      <c r="D1085" s="637" t="s">
        <v>50</v>
      </c>
      <c r="E1085" s="636"/>
      <c r="F1085" s="650" t="s">
        <v>2372</v>
      </c>
      <c r="G1085" s="636"/>
      <c r="H1085" s="635"/>
    </row>
    <row r="1086" spans="1:8">
      <c r="A1086" s="638" t="s">
        <v>1241</v>
      </c>
      <c r="B1086" s="639">
        <v>51106</v>
      </c>
      <c r="C1086" s="638" t="s">
        <v>1978</v>
      </c>
      <c r="D1086" s="637" t="s">
        <v>50</v>
      </c>
      <c r="E1086" s="636"/>
      <c r="F1086" s="650" t="s">
        <v>2372</v>
      </c>
      <c r="G1086" s="636"/>
      <c r="H1086" s="635"/>
    </row>
    <row r="1087" spans="1:8">
      <c r="A1087" s="638" t="s">
        <v>1241</v>
      </c>
      <c r="B1087" s="639">
        <v>512</v>
      </c>
      <c r="C1087" s="638" t="s">
        <v>1539</v>
      </c>
      <c r="D1087" s="637" t="s">
        <v>50</v>
      </c>
      <c r="E1087" s="636">
        <f>'2.CT1A'!D230</f>
        <v>0</v>
      </c>
      <c r="F1087" s="650" t="s">
        <v>2569</v>
      </c>
      <c r="G1087" s="636">
        <f>'5.CT4A'!$E$24</f>
        <v>0</v>
      </c>
      <c r="H1087" s="635">
        <f ref="H1087:H1089" si="27" t="shared">+E1087-G1087</f>
        <v>0</v>
      </c>
    </row>
    <row r="1088" spans="1:8">
      <c r="A1088" s="638" t="s">
        <v>1241</v>
      </c>
      <c r="B1088" s="639">
        <v>51210</v>
      </c>
      <c r="C1088" s="638" t="s">
        <v>1977</v>
      </c>
      <c r="D1088" s="637" t="s">
        <v>50</v>
      </c>
      <c r="E1088" s="636">
        <f>'2.CT1A'!D231</f>
        <v>0</v>
      </c>
      <c r="F1088" s="650" t="s">
        <v>2563</v>
      </c>
      <c r="G1088" s="636">
        <f>'5.CT4A'!$E$18</f>
        <v>0</v>
      </c>
      <c r="H1088" s="635"/>
    </row>
    <row r="1089" spans="1:8">
      <c r="A1089" s="638" t="s">
        <v>1241</v>
      </c>
      <c r="B1089" s="639">
        <v>51220</v>
      </c>
      <c r="C1089" s="638" t="s">
        <v>1976</v>
      </c>
      <c r="D1089" s="637" t="s">
        <v>50</v>
      </c>
      <c r="E1089" s="636">
        <f>'2.CT1A'!D232</f>
        <v>0</v>
      </c>
      <c r="F1089" s="650" t="s">
        <v>2570</v>
      </c>
      <c r="G1089" s="636">
        <f>'5.CT4A'!$E$23</f>
        <v>0</v>
      </c>
      <c r="H1089" s="635">
        <f si="27" t="shared"/>
        <v>0</v>
      </c>
    </row>
    <row r="1090" spans="1:8">
      <c r="A1090" s="638" t="s">
        <v>1241</v>
      </c>
      <c r="B1090" s="639">
        <v>51230</v>
      </c>
      <c r="C1090" s="638" t="s">
        <v>1975</v>
      </c>
      <c r="D1090" s="637" t="s">
        <v>50</v>
      </c>
      <c r="E1090" s="636">
        <f>'2.CT1A'!D233</f>
        <v>0</v>
      </c>
      <c r="F1090" s="650" t="s">
        <v>2372</v>
      </c>
      <c r="G1090" s="636"/>
      <c r="H1090" s="635">
        <v>0</v>
      </c>
    </row>
    <row ht="25.5" r="1091" spans="1:8">
      <c r="A1091" s="638" t="s">
        <v>1241</v>
      </c>
      <c r="B1091" s="639">
        <v>51300</v>
      </c>
      <c r="C1091" s="638" t="s">
        <v>1974</v>
      </c>
      <c r="D1091" s="637" t="s">
        <v>50</v>
      </c>
      <c r="E1091" s="636">
        <f>'2.CT1A'!D234</f>
        <v>0</v>
      </c>
      <c r="F1091" s="650" t="s">
        <v>2564</v>
      </c>
      <c r="G1091" s="636">
        <f>'5.CT4A'!D24</f>
        <v>0</v>
      </c>
      <c r="H1091" s="635">
        <f>+E1091-G1091</f>
        <v>0</v>
      </c>
    </row>
    <row r="1092" spans="1:8">
      <c r="A1092" s="638" t="s">
        <v>1241</v>
      </c>
      <c r="B1092" s="639">
        <v>51400</v>
      </c>
      <c r="C1092" s="638" t="s">
        <v>1367</v>
      </c>
      <c r="D1092" s="637" t="s">
        <v>50</v>
      </c>
      <c r="E1092" s="636">
        <f>'2.CT1A'!D235</f>
        <v>0</v>
      </c>
      <c r="F1092" s="650" t="s">
        <v>2372</v>
      </c>
      <c r="G1092" s="636"/>
      <c r="H1092" s="635">
        <v>0</v>
      </c>
    </row>
    <row r="1093" spans="1:8">
      <c r="A1093" s="638" t="s">
        <v>1241</v>
      </c>
      <c r="B1093" s="639">
        <v>51500</v>
      </c>
      <c r="C1093" s="638" t="s">
        <v>1973</v>
      </c>
      <c r="D1093" s="637" t="s">
        <v>50</v>
      </c>
      <c r="E1093" s="636">
        <f>'2.CT1A'!D236</f>
        <v>0</v>
      </c>
      <c r="F1093" s="650" t="s">
        <v>2372</v>
      </c>
      <c r="G1093" s="636"/>
      <c r="H1093" s="635">
        <v>0</v>
      </c>
    </row>
    <row r="1094" spans="1:8">
      <c r="A1094" s="638" t="s">
        <v>1241</v>
      </c>
      <c r="B1094" s="639">
        <v>51600</v>
      </c>
      <c r="C1094" s="638" t="s">
        <v>1972</v>
      </c>
      <c r="D1094" s="637" t="s">
        <v>50</v>
      </c>
      <c r="E1094" s="636">
        <f>'2.CT1A'!D237</f>
        <v>0</v>
      </c>
      <c r="F1094" s="650" t="s">
        <v>2372</v>
      </c>
      <c r="G1094" s="636"/>
      <c r="H1094" s="635">
        <v>0</v>
      </c>
    </row>
    <row r="1095" spans="1:8">
      <c r="A1095" s="638" t="s">
        <v>1241</v>
      </c>
      <c r="B1095" s="639">
        <v>6</v>
      </c>
      <c r="C1095" s="638" t="s">
        <v>291</v>
      </c>
      <c r="D1095" s="637" t="s">
        <v>50</v>
      </c>
      <c r="E1095" s="636">
        <f>'2.CT1A'!D238</f>
        <v>0</v>
      </c>
      <c r="F1095" s="650" t="s">
        <v>2372</v>
      </c>
      <c r="G1095" s="642">
        <f>G1002+G1078</f>
        <v>0</v>
      </c>
      <c r="H1095" s="635">
        <f ref="H1095:H1158" si="28" t="shared">+E1095-G1095</f>
        <v>0</v>
      </c>
    </row>
    <row r="1096" spans="1:8">
      <c r="A1096" s="638" t="s">
        <v>1242</v>
      </c>
      <c r="B1096" s="639">
        <v>1</v>
      </c>
      <c r="C1096" s="638" t="s">
        <v>293</v>
      </c>
      <c r="D1096" s="637" t="s">
        <v>50</v>
      </c>
      <c r="E1096" s="636"/>
      <c r="F1096" s="650" t="s">
        <v>2372</v>
      </c>
      <c r="G1096" s="636"/>
      <c r="H1096" s="635">
        <f si="28" t="shared"/>
        <v>0</v>
      </c>
    </row>
    <row r="1097" spans="1:8">
      <c r="A1097" s="638" t="s">
        <v>1242</v>
      </c>
      <c r="B1097" s="639">
        <v>11</v>
      </c>
      <c r="C1097" s="638" t="s">
        <v>800</v>
      </c>
      <c r="D1097" s="637" t="s">
        <v>50</v>
      </c>
      <c r="E1097" s="636"/>
      <c r="F1097" s="650" t="s">
        <v>2372</v>
      </c>
      <c r="G1097" s="636"/>
      <c r="H1097" s="635">
        <f si="28" t="shared"/>
        <v>0</v>
      </c>
    </row>
    <row r="1098" spans="1:8">
      <c r="A1098" s="638" t="s">
        <v>1242</v>
      </c>
      <c r="B1098" s="639">
        <v>110</v>
      </c>
      <c r="C1098" s="638" t="s">
        <v>1971</v>
      </c>
      <c r="D1098" s="637" t="s">
        <v>50</v>
      </c>
      <c r="E1098" s="636"/>
      <c r="F1098" s="650" t="s">
        <v>2372</v>
      </c>
      <c r="G1098" s="636"/>
      <c r="H1098" s="635">
        <f si="28" t="shared"/>
        <v>0</v>
      </c>
    </row>
    <row r="1099" spans="1:8">
      <c r="A1099" s="638" t="s">
        <v>1242</v>
      </c>
      <c r="B1099" s="639">
        <v>1100</v>
      </c>
      <c r="C1099" s="638" t="s">
        <v>1845</v>
      </c>
      <c r="D1099" s="637" t="s">
        <v>50</v>
      </c>
      <c r="E1099" s="636"/>
      <c r="F1099" s="650" t="s">
        <v>2372</v>
      </c>
      <c r="G1099" s="636"/>
      <c r="H1099" s="635">
        <f si="28" t="shared"/>
        <v>0</v>
      </c>
    </row>
    <row r="1100" spans="1:8">
      <c r="A1100" s="638" t="s">
        <v>1242</v>
      </c>
      <c r="B1100" s="639">
        <v>110001</v>
      </c>
      <c r="C1100" s="638" t="s">
        <v>1844</v>
      </c>
      <c r="D1100" s="637" t="s">
        <v>50</v>
      </c>
      <c r="E1100" s="636"/>
      <c r="F1100" s="650" t="s">
        <v>2372</v>
      </c>
      <c r="G1100" s="636"/>
      <c r="H1100" s="635">
        <f si="28" t="shared"/>
        <v>0</v>
      </c>
    </row>
    <row r="1101" spans="1:8">
      <c r="A1101" s="638" t="s">
        <v>1242</v>
      </c>
      <c r="B1101" s="639">
        <v>110002</v>
      </c>
      <c r="C1101" s="638" t="s">
        <v>1843</v>
      </c>
      <c r="D1101" s="637" t="s">
        <v>50</v>
      </c>
      <c r="E1101" s="636"/>
      <c r="F1101" s="650" t="s">
        <v>2372</v>
      </c>
      <c r="G1101" s="636"/>
      <c r="H1101" s="635">
        <f si="28" t="shared"/>
        <v>0</v>
      </c>
    </row>
    <row r="1102" spans="1:8">
      <c r="A1102" s="638" t="s">
        <v>1242</v>
      </c>
      <c r="B1102" s="639">
        <v>110003</v>
      </c>
      <c r="C1102" s="638" t="s">
        <v>1842</v>
      </c>
      <c r="D1102" s="637" t="s">
        <v>50</v>
      </c>
      <c r="E1102" s="636"/>
      <c r="F1102" s="650" t="s">
        <v>2372</v>
      </c>
      <c r="G1102" s="636"/>
      <c r="H1102" s="635">
        <f si="28" t="shared"/>
        <v>0</v>
      </c>
    </row>
    <row r="1103" spans="1:8">
      <c r="A1103" s="638" t="s">
        <v>1242</v>
      </c>
      <c r="B1103" s="639">
        <v>110004</v>
      </c>
      <c r="C1103" s="638" t="s">
        <v>1841</v>
      </c>
      <c r="D1103" s="637" t="s">
        <v>50</v>
      </c>
      <c r="E1103" s="636"/>
      <c r="F1103" s="650" t="s">
        <v>2372</v>
      </c>
      <c r="G1103" s="636"/>
      <c r="H1103" s="635">
        <f si="28" t="shared"/>
        <v>0</v>
      </c>
    </row>
    <row ht="102" r="1104" spans="1:8">
      <c r="A1104" s="638" t="s">
        <v>1242</v>
      </c>
      <c r="B1104" s="639">
        <v>110005</v>
      </c>
      <c r="C1104" s="641" t="s">
        <v>2138</v>
      </c>
      <c r="D1104" s="637" t="s">
        <v>50</v>
      </c>
      <c r="E1104" s="636"/>
      <c r="F1104" s="650" t="s">
        <v>2372</v>
      </c>
      <c r="G1104" s="636"/>
      <c r="H1104" s="635">
        <f si="28" t="shared"/>
        <v>0</v>
      </c>
    </row>
    <row r="1105" spans="1:8">
      <c r="A1105" s="638" t="s">
        <v>1242</v>
      </c>
      <c r="B1105" s="639">
        <v>110006</v>
      </c>
      <c r="C1105" s="638" t="s">
        <v>1970</v>
      </c>
      <c r="D1105" s="637" t="s">
        <v>50</v>
      </c>
      <c r="E1105" s="636"/>
      <c r="F1105" s="650" t="s">
        <v>2372</v>
      </c>
      <c r="G1105" s="636"/>
      <c r="H1105" s="635">
        <f si="28" t="shared"/>
        <v>0</v>
      </c>
    </row>
    <row r="1106" spans="1:8">
      <c r="A1106" s="638" t="s">
        <v>1242</v>
      </c>
      <c r="B1106" s="639">
        <v>110007</v>
      </c>
      <c r="C1106" s="638" t="s">
        <v>1969</v>
      </c>
      <c r="D1106" s="637" t="s">
        <v>50</v>
      </c>
      <c r="E1106" s="636"/>
      <c r="F1106" s="650" t="s">
        <v>2372</v>
      </c>
      <c r="G1106" s="636"/>
      <c r="H1106" s="635">
        <f si="28" t="shared"/>
        <v>0</v>
      </c>
    </row>
    <row r="1107" spans="1:8">
      <c r="A1107" s="638" t="s">
        <v>1242</v>
      </c>
      <c r="B1107" s="639">
        <v>110008</v>
      </c>
      <c r="C1107" s="638" t="s">
        <v>1968</v>
      </c>
      <c r="D1107" s="637" t="s">
        <v>50</v>
      </c>
      <c r="E1107" s="636"/>
      <c r="F1107" s="650" t="s">
        <v>2372</v>
      </c>
      <c r="G1107" s="636"/>
      <c r="H1107" s="635">
        <f si="28" t="shared"/>
        <v>0</v>
      </c>
    </row>
    <row r="1108" spans="1:8">
      <c r="A1108" s="638" t="s">
        <v>1242</v>
      </c>
      <c r="B1108" s="639">
        <v>1101</v>
      </c>
      <c r="C1108" s="638" t="s">
        <v>1836</v>
      </c>
      <c r="D1108" s="637" t="s">
        <v>50</v>
      </c>
      <c r="E1108" s="636"/>
      <c r="F1108" s="650" t="s">
        <v>2372</v>
      </c>
      <c r="G1108" s="636"/>
      <c r="H1108" s="635">
        <f si="28" t="shared"/>
        <v>0</v>
      </c>
    </row>
    <row r="1109" spans="1:8">
      <c r="A1109" s="638" t="s">
        <v>1242</v>
      </c>
      <c r="B1109" s="639">
        <v>110101</v>
      </c>
      <c r="C1109" s="638" t="s">
        <v>1967</v>
      </c>
      <c r="D1109" s="637" t="s">
        <v>50</v>
      </c>
      <c r="E1109" s="636"/>
      <c r="F1109" s="650" t="s">
        <v>2372</v>
      </c>
      <c r="G1109" s="636"/>
      <c r="H1109" s="635">
        <f si="28" t="shared"/>
        <v>0</v>
      </c>
    </row>
    <row r="1110" spans="1:8">
      <c r="A1110" s="638" t="s">
        <v>1242</v>
      </c>
      <c r="B1110" s="639">
        <v>1102</v>
      </c>
      <c r="C1110" s="638" t="s">
        <v>1835</v>
      </c>
      <c r="D1110" s="637" t="s">
        <v>50</v>
      </c>
      <c r="E1110" s="636"/>
      <c r="F1110" s="650" t="s">
        <v>2372</v>
      </c>
      <c r="G1110" s="636"/>
      <c r="H1110" s="635">
        <f si="28" t="shared"/>
        <v>0</v>
      </c>
    </row>
    <row r="1111" spans="1:8">
      <c r="A1111" s="638" t="s">
        <v>1242</v>
      </c>
      <c r="B1111" s="639">
        <v>110201</v>
      </c>
      <c r="C1111" s="638" t="s">
        <v>1834</v>
      </c>
      <c r="D1111" s="637" t="s">
        <v>50</v>
      </c>
      <c r="E1111" s="636"/>
      <c r="F1111" s="650" t="s">
        <v>2372</v>
      </c>
      <c r="G1111" s="636"/>
      <c r="H1111" s="635">
        <f si="28" t="shared"/>
        <v>0</v>
      </c>
    </row>
    <row r="1112" spans="1:8">
      <c r="A1112" s="638" t="s">
        <v>1242</v>
      </c>
      <c r="B1112" s="639">
        <v>1103</v>
      </c>
      <c r="C1112" s="638" t="s">
        <v>1833</v>
      </c>
      <c r="D1112" s="637" t="s">
        <v>50</v>
      </c>
      <c r="E1112" s="636"/>
      <c r="F1112" s="650" t="s">
        <v>2372</v>
      </c>
      <c r="G1112" s="636"/>
      <c r="H1112" s="635">
        <f si="28" t="shared"/>
        <v>0</v>
      </c>
    </row>
    <row r="1113" spans="1:8">
      <c r="A1113" s="638" t="s">
        <v>1242</v>
      </c>
      <c r="B1113" s="639">
        <v>110301</v>
      </c>
      <c r="C1113" s="638" t="s">
        <v>1966</v>
      </c>
      <c r="D1113" s="637" t="s">
        <v>50</v>
      </c>
      <c r="E1113" s="636"/>
      <c r="F1113" s="650" t="s">
        <v>2372</v>
      </c>
      <c r="G1113" s="636"/>
      <c r="H1113" s="635">
        <f si="28" t="shared"/>
        <v>0</v>
      </c>
    </row>
    <row r="1114" spans="1:8">
      <c r="A1114" s="638" t="s">
        <v>1242</v>
      </c>
      <c r="B1114" s="639">
        <v>1104</v>
      </c>
      <c r="C1114" s="638" t="s">
        <v>1832</v>
      </c>
      <c r="D1114" s="637" t="s">
        <v>50</v>
      </c>
      <c r="E1114" s="636"/>
      <c r="F1114" s="650" t="s">
        <v>2372</v>
      </c>
      <c r="G1114" s="636"/>
      <c r="H1114" s="635">
        <f si="28" t="shared"/>
        <v>0</v>
      </c>
    </row>
    <row r="1115" spans="1:8">
      <c r="A1115" s="638" t="s">
        <v>1242</v>
      </c>
      <c r="B1115" s="639">
        <v>110401</v>
      </c>
      <c r="C1115" s="638" t="s">
        <v>1832</v>
      </c>
      <c r="D1115" s="637" t="s">
        <v>50</v>
      </c>
      <c r="E1115" s="636"/>
      <c r="F1115" s="650" t="s">
        <v>2372</v>
      </c>
      <c r="G1115" s="636"/>
      <c r="H1115" s="635">
        <f si="28" t="shared"/>
        <v>0</v>
      </c>
    </row>
    <row r="1116" spans="1:8">
      <c r="A1116" s="638" t="s">
        <v>1242</v>
      </c>
      <c r="B1116" s="639">
        <v>112</v>
      </c>
      <c r="C1116" s="638" t="s">
        <v>1831</v>
      </c>
      <c r="D1116" s="637" t="s">
        <v>50</v>
      </c>
      <c r="E1116" s="636"/>
      <c r="F1116" s="650" t="s">
        <v>2372</v>
      </c>
      <c r="G1116" s="636"/>
      <c r="H1116" s="635">
        <f si="28" t="shared"/>
        <v>0</v>
      </c>
    </row>
    <row r="1117" spans="1:8">
      <c r="A1117" s="638" t="s">
        <v>1242</v>
      </c>
      <c r="B1117" s="639">
        <v>112001</v>
      </c>
      <c r="C1117" s="638" t="s">
        <v>1965</v>
      </c>
      <c r="D1117" s="637" t="s">
        <v>50</v>
      </c>
      <c r="E1117" s="636"/>
      <c r="F1117" s="650" t="s">
        <v>2372</v>
      </c>
      <c r="G1117" s="636"/>
      <c r="H1117" s="635">
        <f si="28" t="shared"/>
        <v>0</v>
      </c>
    </row>
    <row r="1118" spans="1:8">
      <c r="A1118" s="638" t="s">
        <v>1242</v>
      </c>
      <c r="B1118" s="639">
        <v>112002</v>
      </c>
      <c r="C1118" s="638" t="s">
        <v>1964</v>
      </c>
      <c r="D1118" s="637" t="s">
        <v>50</v>
      </c>
      <c r="E1118" s="636"/>
      <c r="F1118" s="650" t="s">
        <v>2372</v>
      </c>
      <c r="G1118" s="636"/>
      <c r="H1118" s="635">
        <f si="28" t="shared"/>
        <v>0</v>
      </c>
    </row>
    <row r="1119" spans="1:8">
      <c r="A1119" s="638" t="s">
        <v>1242</v>
      </c>
      <c r="B1119" s="639">
        <v>112003</v>
      </c>
      <c r="C1119" s="638" t="s">
        <v>1963</v>
      </c>
      <c r="D1119" s="637" t="s">
        <v>50</v>
      </c>
      <c r="E1119" s="636"/>
      <c r="F1119" s="650" t="s">
        <v>2372</v>
      </c>
      <c r="G1119" s="636"/>
      <c r="H1119" s="635">
        <f si="28" t="shared"/>
        <v>0</v>
      </c>
    </row>
    <row r="1120" spans="1:8">
      <c r="A1120" s="638" t="s">
        <v>1242</v>
      </c>
      <c r="B1120" s="639">
        <v>112004</v>
      </c>
      <c r="C1120" s="638" t="s">
        <v>1962</v>
      </c>
      <c r="D1120" s="637" t="s">
        <v>50</v>
      </c>
      <c r="E1120" s="636"/>
      <c r="F1120" s="650" t="s">
        <v>2372</v>
      </c>
      <c r="G1120" s="636"/>
      <c r="H1120" s="635">
        <f si="28" t="shared"/>
        <v>0</v>
      </c>
    </row>
    <row r="1121" spans="1:8">
      <c r="A1121" s="638" t="s">
        <v>1242</v>
      </c>
      <c r="B1121" s="639">
        <v>112005</v>
      </c>
      <c r="C1121" s="638" t="s">
        <v>1961</v>
      </c>
      <c r="D1121" s="637" t="s">
        <v>50</v>
      </c>
      <c r="E1121" s="636"/>
      <c r="F1121" s="650" t="s">
        <v>2372</v>
      </c>
      <c r="G1121" s="636"/>
      <c r="H1121" s="635">
        <f si="28" t="shared"/>
        <v>0</v>
      </c>
    </row>
    <row r="1122" spans="1:8">
      <c r="A1122" s="638" t="s">
        <v>1242</v>
      </c>
      <c r="B1122" s="639">
        <v>113</v>
      </c>
      <c r="C1122" s="638" t="s">
        <v>1825</v>
      </c>
      <c r="D1122" s="637" t="s">
        <v>50</v>
      </c>
      <c r="E1122" s="636"/>
      <c r="F1122" s="650" t="s">
        <v>2372</v>
      </c>
      <c r="G1122" s="636"/>
      <c r="H1122" s="635">
        <f si="28" t="shared"/>
        <v>0</v>
      </c>
    </row>
    <row r="1123" spans="1:8">
      <c r="A1123" s="638" t="s">
        <v>1242</v>
      </c>
      <c r="B1123" s="639">
        <v>113001</v>
      </c>
      <c r="C1123" s="638" t="s">
        <v>1960</v>
      </c>
      <c r="D1123" s="637" t="s">
        <v>50</v>
      </c>
      <c r="E1123" s="636"/>
      <c r="F1123" s="650" t="s">
        <v>2372</v>
      </c>
      <c r="G1123" s="636"/>
      <c r="H1123" s="635">
        <f si="28" t="shared"/>
        <v>0</v>
      </c>
    </row>
    <row r="1124" spans="1:8">
      <c r="A1124" s="638" t="s">
        <v>1242</v>
      </c>
      <c r="B1124" s="639">
        <v>113002</v>
      </c>
      <c r="C1124" s="638" t="s">
        <v>1959</v>
      </c>
      <c r="D1124" s="637" t="s">
        <v>50</v>
      </c>
      <c r="E1124" s="636"/>
      <c r="F1124" s="650" t="s">
        <v>2372</v>
      </c>
      <c r="G1124" s="636"/>
      <c r="H1124" s="635">
        <f si="28" t="shared"/>
        <v>0</v>
      </c>
    </row>
    <row r="1125" spans="1:8">
      <c r="A1125" s="638" t="s">
        <v>1242</v>
      </c>
      <c r="B1125" s="639">
        <v>113003</v>
      </c>
      <c r="C1125" s="638" t="s">
        <v>1958</v>
      </c>
      <c r="D1125" s="637" t="s">
        <v>50</v>
      </c>
      <c r="E1125" s="636"/>
      <c r="F1125" s="650" t="s">
        <v>2372</v>
      </c>
      <c r="G1125" s="636"/>
      <c r="H1125" s="635">
        <f si="28" t="shared"/>
        <v>0</v>
      </c>
    </row>
    <row r="1126" spans="1:8">
      <c r="A1126" s="638" t="s">
        <v>1242</v>
      </c>
      <c r="B1126" s="639">
        <v>113004</v>
      </c>
      <c r="C1126" s="638" t="s">
        <v>1957</v>
      </c>
      <c r="D1126" s="637" t="s">
        <v>50</v>
      </c>
      <c r="E1126" s="636"/>
      <c r="F1126" s="650" t="s">
        <v>2372</v>
      </c>
      <c r="G1126" s="636"/>
      <c r="H1126" s="635">
        <f si="28" t="shared"/>
        <v>0</v>
      </c>
    </row>
    <row r="1127" spans="1:8">
      <c r="A1127" s="638" t="s">
        <v>1242</v>
      </c>
      <c r="B1127" s="639">
        <v>114</v>
      </c>
      <c r="C1127" s="638" t="s">
        <v>1820</v>
      </c>
      <c r="D1127" s="637" t="s">
        <v>50</v>
      </c>
      <c r="E1127" s="636"/>
      <c r="F1127" s="650" t="s">
        <v>2372</v>
      </c>
      <c r="G1127" s="636"/>
      <c r="H1127" s="635">
        <f si="28" t="shared"/>
        <v>0</v>
      </c>
    </row>
    <row r="1128" spans="1:8">
      <c r="A1128" s="638" t="s">
        <v>1242</v>
      </c>
      <c r="B1128" s="639">
        <v>114001</v>
      </c>
      <c r="C1128" s="638" t="s">
        <v>1956</v>
      </c>
      <c r="D1128" s="637" t="s">
        <v>50</v>
      </c>
      <c r="E1128" s="636"/>
      <c r="F1128" s="650" t="s">
        <v>2372</v>
      </c>
      <c r="G1128" s="636"/>
      <c r="H1128" s="635">
        <f si="28" t="shared"/>
        <v>0</v>
      </c>
    </row>
    <row r="1129" spans="1:8">
      <c r="A1129" s="638" t="s">
        <v>1242</v>
      </c>
      <c r="B1129" s="639">
        <v>114002</v>
      </c>
      <c r="C1129" s="638" t="s">
        <v>1955</v>
      </c>
      <c r="D1129" s="637" t="s">
        <v>50</v>
      </c>
      <c r="E1129" s="636"/>
      <c r="F1129" s="650" t="s">
        <v>2372</v>
      </c>
      <c r="G1129" s="636"/>
      <c r="H1129" s="635">
        <f si="28" t="shared"/>
        <v>0</v>
      </c>
    </row>
    <row r="1130" spans="1:8">
      <c r="A1130" s="638" t="s">
        <v>1242</v>
      </c>
      <c r="B1130" s="639">
        <v>114003</v>
      </c>
      <c r="C1130" s="638" t="s">
        <v>1954</v>
      </c>
      <c r="D1130" s="637" t="s">
        <v>50</v>
      </c>
      <c r="E1130" s="636"/>
      <c r="F1130" s="650" t="s">
        <v>2372</v>
      </c>
      <c r="G1130" s="636"/>
      <c r="H1130" s="635">
        <f si="28" t="shared"/>
        <v>0</v>
      </c>
    </row>
    <row r="1131" spans="1:8">
      <c r="A1131" s="638" t="s">
        <v>1242</v>
      </c>
      <c r="B1131" s="639">
        <v>115</v>
      </c>
      <c r="C1131" s="638" t="s">
        <v>1816</v>
      </c>
      <c r="D1131" s="637" t="s">
        <v>50</v>
      </c>
      <c r="E1131" s="636"/>
      <c r="F1131" s="650" t="s">
        <v>2372</v>
      </c>
      <c r="G1131" s="636"/>
      <c r="H1131" s="635">
        <f si="28" t="shared"/>
        <v>0</v>
      </c>
    </row>
    <row r="1132" spans="1:8">
      <c r="A1132" s="638" t="s">
        <v>1242</v>
      </c>
      <c r="B1132" s="639">
        <v>115001</v>
      </c>
      <c r="C1132" s="638" t="s">
        <v>1953</v>
      </c>
      <c r="D1132" s="637" t="s">
        <v>50</v>
      </c>
      <c r="E1132" s="636"/>
      <c r="F1132" s="650" t="s">
        <v>2372</v>
      </c>
      <c r="G1132" s="636"/>
      <c r="H1132" s="635">
        <f si="28" t="shared"/>
        <v>0</v>
      </c>
    </row>
    <row r="1133" spans="1:8">
      <c r="A1133" s="638" t="s">
        <v>1242</v>
      </c>
      <c r="B1133" s="639">
        <v>115002</v>
      </c>
      <c r="C1133" s="638" t="s">
        <v>1952</v>
      </c>
      <c r="D1133" s="637" t="s">
        <v>50</v>
      </c>
      <c r="E1133" s="636"/>
      <c r="F1133" s="650" t="s">
        <v>2372</v>
      </c>
      <c r="G1133" s="636"/>
      <c r="H1133" s="635">
        <f si="28" t="shared"/>
        <v>0</v>
      </c>
    </row>
    <row r="1134" spans="1:8">
      <c r="A1134" s="638" t="s">
        <v>1242</v>
      </c>
      <c r="B1134" s="639">
        <v>115003</v>
      </c>
      <c r="C1134" s="638" t="s">
        <v>1951</v>
      </c>
      <c r="D1134" s="637" t="s">
        <v>50</v>
      </c>
      <c r="E1134" s="636"/>
      <c r="F1134" s="650" t="s">
        <v>2372</v>
      </c>
      <c r="G1134" s="636"/>
      <c r="H1134" s="635">
        <f si="28" t="shared"/>
        <v>0</v>
      </c>
    </row>
    <row r="1135" spans="1:8">
      <c r="A1135" s="638" t="s">
        <v>1242</v>
      </c>
      <c r="B1135" s="639">
        <v>115004</v>
      </c>
      <c r="C1135" s="638" t="s">
        <v>1950</v>
      </c>
      <c r="D1135" s="637" t="s">
        <v>50</v>
      </c>
      <c r="E1135" s="636"/>
      <c r="F1135" s="650" t="s">
        <v>2372</v>
      </c>
      <c r="G1135" s="636"/>
      <c r="H1135" s="635">
        <f si="28" t="shared"/>
        <v>0</v>
      </c>
    </row>
    <row r="1136" spans="1:8">
      <c r="A1136" s="638" t="s">
        <v>1242</v>
      </c>
      <c r="B1136" s="639">
        <v>115005</v>
      </c>
      <c r="C1136" s="638" t="s">
        <v>1949</v>
      </c>
      <c r="D1136" s="637" t="s">
        <v>50</v>
      </c>
      <c r="E1136" s="636"/>
      <c r="F1136" s="650" t="s">
        <v>2372</v>
      </c>
      <c r="G1136" s="636"/>
      <c r="H1136" s="635">
        <f si="28" t="shared"/>
        <v>0</v>
      </c>
    </row>
    <row r="1137" spans="1:8">
      <c r="A1137" s="638" t="s">
        <v>1242</v>
      </c>
      <c r="B1137" s="639">
        <v>115006</v>
      </c>
      <c r="C1137" s="638" t="s">
        <v>1948</v>
      </c>
      <c r="D1137" s="637" t="s">
        <v>50</v>
      </c>
      <c r="E1137" s="636"/>
      <c r="F1137" s="650" t="s">
        <v>2372</v>
      </c>
      <c r="G1137" s="636"/>
      <c r="H1137" s="635">
        <f si="28" t="shared"/>
        <v>0</v>
      </c>
    </row>
    <row r="1138" spans="1:8">
      <c r="A1138" s="638" t="s">
        <v>1242</v>
      </c>
      <c r="B1138" s="639">
        <v>115007</v>
      </c>
      <c r="C1138" s="638" t="s">
        <v>1947</v>
      </c>
      <c r="D1138" s="637" t="s">
        <v>50</v>
      </c>
      <c r="E1138" s="636"/>
      <c r="F1138" s="650" t="s">
        <v>2372</v>
      </c>
      <c r="G1138" s="636"/>
      <c r="H1138" s="635">
        <f si="28" t="shared"/>
        <v>0</v>
      </c>
    </row>
    <row r="1139" spans="1:8">
      <c r="A1139" s="638" t="s">
        <v>1242</v>
      </c>
      <c r="B1139" s="639">
        <v>115008</v>
      </c>
      <c r="C1139" s="638" t="s">
        <v>1946</v>
      </c>
      <c r="D1139" s="637" t="s">
        <v>50</v>
      </c>
      <c r="E1139" s="636"/>
      <c r="F1139" s="650" t="s">
        <v>2372</v>
      </c>
      <c r="G1139" s="636"/>
      <c r="H1139" s="635">
        <f si="28" t="shared"/>
        <v>0</v>
      </c>
    </row>
    <row r="1140" spans="1:8">
      <c r="A1140" s="638" t="s">
        <v>1242</v>
      </c>
      <c r="B1140" s="639">
        <v>116</v>
      </c>
      <c r="C1140" s="638" t="s">
        <v>1807</v>
      </c>
      <c r="D1140" s="637" t="s">
        <v>50</v>
      </c>
      <c r="E1140" s="636"/>
      <c r="F1140" s="650" t="s">
        <v>2372</v>
      </c>
      <c r="G1140" s="636"/>
      <c r="H1140" s="635">
        <f si="28" t="shared"/>
        <v>0</v>
      </c>
    </row>
    <row r="1141" spans="1:8">
      <c r="A1141" s="638" t="s">
        <v>1242</v>
      </c>
      <c r="B1141" s="639">
        <v>116001</v>
      </c>
      <c r="C1141" s="638" t="s">
        <v>1945</v>
      </c>
      <c r="D1141" s="637" t="s">
        <v>50</v>
      </c>
      <c r="E1141" s="636"/>
      <c r="F1141" s="650" t="s">
        <v>2372</v>
      </c>
      <c r="G1141" s="636"/>
      <c r="H1141" s="635">
        <f si="28" t="shared"/>
        <v>0</v>
      </c>
    </row>
    <row r="1142" spans="1:8">
      <c r="A1142" s="638" t="s">
        <v>1242</v>
      </c>
      <c r="B1142" s="639">
        <v>117</v>
      </c>
      <c r="C1142" s="638" t="s">
        <v>1805</v>
      </c>
      <c r="D1142" s="637" t="s">
        <v>50</v>
      </c>
      <c r="E1142" s="636"/>
      <c r="F1142" s="650" t="s">
        <v>2372</v>
      </c>
      <c r="G1142" s="636"/>
      <c r="H1142" s="635">
        <f si="28" t="shared"/>
        <v>0</v>
      </c>
    </row>
    <row r="1143" spans="1:8">
      <c r="A1143" s="638" t="s">
        <v>1242</v>
      </c>
      <c r="B1143" s="639">
        <v>117001</v>
      </c>
      <c r="C1143" s="638" t="s">
        <v>1944</v>
      </c>
      <c r="D1143" s="637" t="s">
        <v>50</v>
      </c>
      <c r="E1143" s="636"/>
      <c r="F1143" s="650" t="s">
        <v>2372</v>
      </c>
      <c r="G1143" s="636"/>
      <c r="H1143" s="635">
        <f si="28" t="shared"/>
        <v>0</v>
      </c>
    </row>
    <row r="1144" spans="1:8">
      <c r="A1144" s="638" t="s">
        <v>1242</v>
      </c>
      <c r="B1144" s="639">
        <v>117002</v>
      </c>
      <c r="C1144" s="638" t="s">
        <v>1943</v>
      </c>
      <c r="D1144" s="637" t="s">
        <v>50</v>
      </c>
      <c r="E1144" s="636"/>
      <c r="F1144" s="650" t="s">
        <v>2372</v>
      </c>
      <c r="G1144" s="636"/>
      <c r="H1144" s="635">
        <f si="28" t="shared"/>
        <v>0</v>
      </c>
    </row>
    <row r="1145" spans="1:8">
      <c r="A1145" s="638" t="s">
        <v>1242</v>
      </c>
      <c r="B1145" s="639">
        <v>118</v>
      </c>
      <c r="C1145" s="638" t="s">
        <v>1802</v>
      </c>
      <c r="D1145" s="637" t="s">
        <v>50</v>
      </c>
      <c r="E1145" s="636"/>
      <c r="F1145" s="650" t="s">
        <v>2372</v>
      </c>
      <c r="G1145" s="636"/>
      <c r="H1145" s="635">
        <f si="28" t="shared"/>
        <v>0</v>
      </c>
    </row>
    <row r="1146" spans="1:8">
      <c r="A1146" s="638" t="s">
        <v>1242</v>
      </c>
      <c r="B1146" s="639">
        <v>1180</v>
      </c>
      <c r="C1146" s="638" t="s">
        <v>1942</v>
      </c>
      <c r="D1146" s="637" t="s">
        <v>50</v>
      </c>
      <c r="E1146" s="636"/>
      <c r="F1146" s="650" t="s">
        <v>2372</v>
      </c>
      <c r="G1146" s="636"/>
      <c r="H1146" s="635">
        <f si="28" t="shared"/>
        <v>0</v>
      </c>
    </row>
    <row r="1147" spans="1:8">
      <c r="A1147" s="638" t="s">
        <v>1242</v>
      </c>
      <c r="B1147" s="639">
        <v>118001</v>
      </c>
      <c r="C1147" s="638" t="s">
        <v>1941</v>
      </c>
      <c r="D1147" s="637" t="s">
        <v>50</v>
      </c>
      <c r="E1147" s="636"/>
      <c r="F1147" s="650" t="s">
        <v>2372</v>
      </c>
      <c r="G1147" s="636"/>
      <c r="H1147" s="635">
        <f si="28" t="shared"/>
        <v>0</v>
      </c>
    </row>
    <row r="1148" spans="1:8">
      <c r="A1148" s="638" t="s">
        <v>1242</v>
      </c>
      <c r="B1148" s="639">
        <v>118002</v>
      </c>
      <c r="C1148" s="638" t="s">
        <v>1940</v>
      </c>
      <c r="D1148" s="637" t="s">
        <v>50</v>
      </c>
      <c r="E1148" s="636"/>
      <c r="F1148" s="650" t="s">
        <v>2372</v>
      </c>
      <c r="G1148" s="636"/>
      <c r="H1148" s="635">
        <f si="28" t="shared"/>
        <v>0</v>
      </c>
    </row>
    <row r="1149" spans="1:8">
      <c r="A1149" s="638" t="s">
        <v>1242</v>
      </c>
      <c r="B1149" s="639">
        <v>118003</v>
      </c>
      <c r="C1149" s="638" t="s">
        <v>1939</v>
      </c>
      <c r="D1149" s="637" t="s">
        <v>50</v>
      </c>
      <c r="E1149" s="636"/>
      <c r="F1149" s="650" t="s">
        <v>2372</v>
      </c>
      <c r="G1149" s="636"/>
      <c r="H1149" s="635">
        <f si="28" t="shared"/>
        <v>0</v>
      </c>
    </row>
    <row r="1150" spans="1:8">
      <c r="A1150" s="638" t="s">
        <v>1242</v>
      </c>
      <c r="B1150" s="639">
        <v>118004</v>
      </c>
      <c r="C1150" s="638" t="s">
        <v>1938</v>
      </c>
      <c r="D1150" s="637" t="s">
        <v>50</v>
      </c>
      <c r="E1150" s="636"/>
      <c r="F1150" s="650" t="s">
        <v>2372</v>
      </c>
      <c r="G1150" s="636"/>
      <c r="H1150" s="635">
        <f si="28" t="shared"/>
        <v>0</v>
      </c>
    </row>
    <row r="1151" spans="1:8">
      <c r="A1151" s="638" t="s">
        <v>1242</v>
      </c>
      <c r="B1151" s="639">
        <v>118005</v>
      </c>
      <c r="C1151" s="638" t="s">
        <v>1937</v>
      </c>
      <c r="D1151" s="637" t="s">
        <v>50</v>
      </c>
      <c r="E1151" s="636"/>
      <c r="F1151" s="650" t="s">
        <v>2372</v>
      </c>
      <c r="G1151" s="636"/>
      <c r="H1151" s="635">
        <f si="28" t="shared"/>
        <v>0</v>
      </c>
    </row>
    <row r="1152" spans="1:8">
      <c r="A1152" s="638" t="s">
        <v>1242</v>
      </c>
      <c r="B1152" s="639">
        <v>118006</v>
      </c>
      <c r="C1152" s="638" t="s">
        <v>1936</v>
      </c>
      <c r="D1152" s="637" t="s">
        <v>50</v>
      </c>
      <c r="E1152" s="636"/>
      <c r="F1152" s="650" t="s">
        <v>2372</v>
      </c>
      <c r="G1152" s="636"/>
      <c r="H1152" s="635">
        <f si="28" t="shared"/>
        <v>0</v>
      </c>
    </row>
    <row r="1153" spans="1:8">
      <c r="A1153" s="638" t="s">
        <v>1242</v>
      </c>
      <c r="B1153" s="639">
        <v>118007</v>
      </c>
      <c r="C1153" s="638" t="s">
        <v>1935</v>
      </c>
      <c r="D1153" s="637" t="s">
        <v>50</v>
      </c>
      <c r="E1153" s="636"/>
      <c r="F1153" s="650" t="s">
        <v>2372</v>
      </c>
      <c r="G1153" s="636"/>
      <c r="H1153" s="635">
        <f si="28" t="shared"/>
        <v>0</v>
      </c>
    </row>
    <row r="1154" spans="1:8">
      <c r="A1154" s="638" t="s">
        <v>1242</v>
      </c>
      <c r="B1154" s="639">
        <v>118008</v>
      </c>
      <c r="C1154" s="638" t="s">
        <v>1934</v>
      </c>
      <c r="D1154" s="637" t="s">
        <v>50</v>
      </c>
      <c r="E1154" s="636"/>
      <c r="F1154" s="650" t="s">
        <v>2372</v>
      </c>
      <c r="G1154" s="636"/>
      <c r="H1154" s="635">
        <f si="28" t="shared"/>
        <v>0</v>
      </c>
    </row>
    <row r="1155" spans="1:8">
      <c r="A1155" s="638" t="s">
        <v>1242</v>
      </c>
      <c r="B1155" s="639">
        <v>118009</v>
      </c>
      <c r="C1155" s="638" t="s">
        <v>1792</v>
      </c>
      <c r="D1155" s="637" t="s">
        <v>50</v>
      </c>
      <c r="E1155" s="636"/>
      <c r="F1155" s="650" t="s">
        <v>2372</v>
      </c>
      <c r="G1155" s="636"/>
      <c r="H1155" s="635">
        <f si="28" t="shared"/>
        <v>0</v>
      </c>
    </row>
    <row r="1156" spans="1:8">
      <c r="A1156" s="638" t="s">
        <v>1242</v>
      </c>
      <c r="B1156" s="639">
        <v>118010</v>
      </c>
      <c r="C1156" s="638" t="s">
        <v>1933</v>
      </c>
      <c r="D1156" s="637" t="s">
        <v>50</v>
      </c>
      <c r="E1156" s="636"/>
      <c r="F1156" s="650" t="s">
        <v>2372</v>
      </c>
      <c r="G1156" s="636"/>
      <c r="H1156" s="635">
        <f si="28" t="shared"/>
        <v>0</v>
      </c>
    </row>
    <row r="1157" spans="1:8">
      <c r="A1157" s="638" t="s">
        <v>1242</v>
      </c>
      <c r="B1157" s="639">
        <v>118011</v>
      </c>
      <c r="C1157" s="638" t="s">
        <v>1781</v>
      </c>
      <c r="D1157" s="637" t="s">
        <v>50</v>
      </c>
      <c r="E1157" s="636"/>
      <c r="F1157" s="650" t="s">
        <v>2372</v>
      </c>
      <c r="G1157" s="636"/>
      <c r="H1157" s="635">
        <f si="28" t="shared"/>
        <v>0</v>
      </c>
    </row>
    <row r="1158" spans="1:8">
      <c r="A1158" s="638" t="s">
        <v>1242</v>
      </c>
      <c r="B1158" s="639">
        <v>1181</v>
      </c>
      <c r="C1158" s="638" t="s">
        <v>1789</v>
      </c>
      <c r="D1158" s="637" t="s">
        <v>50</v>
      </c>
      <c r="E1158" s="636"/>
      <c r="F1158" s="650" t="s">
        <v>2372</v>
      </c>
      <c r="G1158" s="636"/>
      <c r="H1158" s="635">
        <f si="28" t="shared"/>
        <v>0</v>
      </c>
    </row>
    <row r="1159" spans="1:8">
      <c r="A1159" s="638" t="s">
        <v>1242</v>
      </c>
      <c r="B1159" s="639">
        <v>118101</v>
      </c>
      <c r="C1159" s="638" t="s">
        <v>1789</v>
      </c>
      <c r="D1159" s="637" t="s">
        <v>50</v>
      </c>
      <c r="E1159" s="636"/>
      <c r="F1159" s="650" t="s">
        <v>2372</v>
      </c>
      <c r="G1159" s="636"/>
      <c r="H1159" s="635">
        <f ref="H1159:H1222" si="29" t="shared">+E1159-G1159</f>
        <v>0</v>
      </c>
    </row>
    <row r="1160" spans="1:8">
      <c r="A1160" s="638" t="s">
        <v>1242</v>
      </c>
      <c r="B1160" s="639">
        <v>118102</v>
      </c>
      <c r="C1160" s="638" t="s">
        <v>1932</v>
      </c>
      <c r="D1160" s="637" t="s">
        <v>50</v>
      </c>
      <c r="E1160" s="636"/>
      <c r="F1160" s="650" t="s">
        <v>2372</v>
      </c>
      <c r="G1160" s="636"/>
      <c r="H1160" s="635">
        <f si="29" t="shared"/>
        <v>0</v>
      </c>
    </row>
    <row r="1161" spans="1:8">
      <c r="A1161" s="638" t="s">
        <v>1242</v>
      </c>
      <c r="B1161" s="639">
        <v>1182</v>
      </c>
      <c r="C1161" s="638" t="s">
        <v>1931</v>
      </c>
      <c r="D1161" s="637" t="s">
        <v>50</v>
      </c>
      <c r="E1161" s="636"/>
      <c r="F1161" s="650" t="s">
        <v>2372</v>
      </c>
      <c r="G1161" s="636"/>
      <c r="H1161" s="635">
        <f si="29" t="shared"/>
        <v>0</v>
      </c>
    </row>
    <row r="1162" spans="1:8">
      <c r="A1162" s="638" t="s">
        <v>1242</v>
      </c>
      <c r="B1162" s="639">
        <v>118201</v>
      </c>
      <c r="C1162" s="638" t="s">
        <v>1785</v>
      </c>
      <c r="D1162" s="637" t="s">
        <v>50</v>
      </c>
      <c r="E1162" s="636"/>
      <c r="F1162" s="650" t="s">
        <v>2372</v>
      </c>
      <c r="G1162" s="636"/>
      <c r="H1162" s="635">
        <f si="29" t="shared"/>
        <v>0</v>
      </c>
    </row>
    <row r="1163" spans="1:8">
      <c r="A1163" s="638" t="s">
        <v>1242</v>
      </c>
      <c r="B1163" s="639">
        <v>118202</v>
      </c>
      <c r="C1163" s="638" t="s">
        <v>1784</v>
      </c>
      <c r="D1163" s="637" t="s">
        <v>50</v>
      </c>
      <c r="E1163" s="636"/>
      <c r="F1163" s="650" t="s">
        <v>2372</v>
      </c>
      <c r="G1163" s="636"/>
      <c r="H1163" s="635">
        <f si="29" t="shared"/>
        <v>0</v>
      </c>
    </row>
    <row r="1164" spans="1:8">
      <c r="A1164" s="638" t="s">
        <v>1242</v>
      </c>
      <c r="B1164" s="639">
        <v>118203</v>
      </c>
      <c r="C1164" s="638" t="s">
        <v>1783</v>
      </c>
      <c r="D1164" s="637" t="s">
        <v>50</v>
      </c>
      <c r="E1164" s="636"/>
      <c r="F1164" s="650" t="s">
        <v>2372</v>
      </c>
      <c r="G1164" s="636"/>
      <c r="H1164" s="635">
        <f si="29" t="shared"/>
        <v>0</v>
      </c>
    </row>
    <row r="1165" spans="1:8">
      <c r="A1165" s="638" t="s">
        <v>1242</v>
      </c>
      <c r="B1165" s="639">
        <v>118204</v>
      </c>
      <c r="C1165" s="638" t="s">
        <v>1782</v>
      </c>
      <c r="D1165" s="637" t="s">
        <v>50</v>
      </c>
      <c r="E1165" s="636"/>
      <c r="F1165" s="650" t="s">
        <v>2372</v>
      </c>
      <c r="G1165" s="636"/>
      <c r="H1165" s="635">
        <f si="29" t="shared"/>
        <v>0</v>
      </c>
    </row>
    <row r="1166" spans="1:8">
      <c r="A1166" s="638" t="s">
        <v>1242</v>
      </c>
      <c r="B1166" s="639">
        <v>1183</v>
      </c>
      <c r="C1166" s="638" t="s">
        <v>1780</v>
      </c>
      <c r="D1166" s="637" t="s">
        <v>50</v>
      </c>
      <c r="E1166" s="636"/>
      <c r="F1166" s="650" t="s">
        <v>2372</v>
      </c>
      <c r="G1166" s="636"/>
      <c r="H1166" s="635">
        <f si="29" t="shared"/>
        <v>0</v>
      </c>
    </row>
    <row r="1167" spans="1:8">
      <c r="A1167" s="638" t="s">
        <v>1242</v>
      </c>
      <c r="B1167" s="639">
        <v>118301</v>
      </c>
      <c r="C1167" s="638" t="s">
        <v>1781</v>
      </c>
      <c r="D1167" s="637" t="s">
        <v>50</v>
      </c>
      <c r="E1167" s="636"/>
      <c r="F1167" s="650" t="s">
        <v>2372</v>
      </c>
      <c r="G1167" s="636"/>
      <c r="H1167" s="635">
        <f si="29" t="shared"/>
        <v>0</v>
      </c>
    </row>
    <row r="1168" spans="1:8">
      <c r="A1168" s="638" t="s">
        <v>1242</v>
      </c>
      <c r="B1168" s="639">
        <v>118302</v>
      </c>
      <c r="C1168" s="638" t="s">
        <v>1930</v>
      </c>
      <c r="D1168" s="637" t="s">
        <v>50</v>
      </c>
      <c r="E1168" s="636"/>
      <c r="F1168" s="650" t="s">
        <v>2372</v>
      </c>
      <c r="G1168" s="636"/>
      <c r="H1168" s="635">
        <f si="29" t="shared"/>
        <v>0</v>
      </c>
    </row>
    <row r="1169" spans="1:8">
      <c r="A1169" s="638" t="s">
        <v>1242</v>
      </c>
      <c r="B1169" s="639">
        <v>118303</v>
      </c>
      <c r="C1169" s="638" t="s">
        <v>1929</v>
      </c>
      <c r="D1169" s="637" t="s">
        <v>50</v>
      </c>
      <c r="E1169" s="636"/>
      <c r="F1169" s="650" t="s">
        <v>2372</v>
      </c>
      <c r="G1169" s="636"/>
      <c r="H1169" s="635">
        <f si="29" t="shared"/>
        <v>0</v>
      </c>
    </row>
    <row r="1170" spans="1:8">
      <c r="A1170" s="638" t="s">
        <v>1242</v>
      </c>
      <c r="B1170" s="639">
        <v>118304</v>
      </c>
      <c r="C1170" s="638" t="s">
        <v>1928</v>
      </c>
      <c r="D1170" s="637" t="s">
        <v>50</v>
      </c>
      <c r="E1170" s="636"/>
      <c r="F1170" s="650" t="s">
        <v>2372</v>
      </c>
      <c r="G1170" s="636"/>
      <c r="H1170" s="635">
        <f si="29" t="shared"/>
        <v>0</v>
      </c>
    </row>
    <row r="1171" spans="1:8">
      <c r="A1171" s="638" t="s">
        <v>1242</v>
      </c>
      <c r="B1171" s="639">
        <v>12</v>
      </c>
      <c r="C1171" s="638" t="s">
        <v>870</v>
      </c>
      <c r="D1171" s="637" t="s">
        <v>50</v>
      </c>
      <c r="E1171" s="636"/>
      <c r="F1171" s="650" t="s">
        <v>2372</v>
      </c>
      <c r="G1171" s="636"/>
      <c r="H1171" s="635">
        <f si="29" t="shared"/>
        <v>0</v>
      </c>
    </row>
    <row r="1172" spans="1:8">
      <c r="A1172" s="638" t="s">
        <v>1242</v>
      </c>
      <c r="B1172" s="639">
        <v>120</v>
      </c>
      <c r="C1172" s="638" t="s">
        <v>1776</v>
      </c>
      <c r="D1172" s="637" t="s">
        <v>50</v>
      </c>
      <c r="E1172" s="636"/>
      <c r="F1172" s="650" t="s">
        <v>2372</v>
      </c>
      <c r="G1172" s="636"/>
      <c r="H1172" s="635">
        <f si="29" t="shared"/>
        <v>0</v>
      </c>
    </row>
    <row r="1173" spans="1:8">
      <c r="A1173" s="638" t="s">
        <v>1242</v>
      </c>
      <c r="B1173" s="639">
        <v>120001</v>
      </c>
      <c r="C1173" s="638" t="s">
        <v>1775</v>
      </c>
      <c r="D1173" s="637" t="s">
        <v>50</v>
      </c>
      <c r="E1173" s="636"/>
      <c r="F1173" s="650" t="s">
        <v>2372</v>
      </c>
      <c r="G1173" s="636"/>
      <c r="H1173" s="635">
        <f si="29" t="shared"/>
        <v>0</v>
      </c>
    </row>
    <row r="1174" spans="1:8">
      <c r="A1174" s="638" t="s">
        <v>1242</v>
      </c>
      <c r="B1174" s="639">
        <v>120002</v>
      </c>
      <c r="C1174" s="638" t="s">
        <v>1774</v>
      </c>
      <c r="D1174" s="637" t="s">
        <v>50</v>
      </c>
      <c r="E1174" s="636"/>
      <c r="F1174" s="650" t="s">
        <v>2372</v>
      </c>
      <c r="G1174" s="636"/>
      <c r="H1174" s="635">
        <f si="29" t="shared"/>
        <v>0</v>
      </c>
    </row>
    <row r="1175" spans="1:8">
      <c r="A1175" s="638" t="s">
        <v>1242</v>
      </c>
      <c r="B1175" s="639">
        <v>120003</v>
      </c>
      <c r="C1175" s="638" t="s">
        <v>1927</v>
      </c>
      <c r="D1175" s="637" t="s">
        <v>50</v>
      </c>
      <c r="E1175" s="636"/>
      <c r="F1175" s="650" t="s">
        <v>2372</v>
      </c>
      <c r="G1175" s="636"/>
      <c r="H1175" s="635">
        <f si="29" t="shared"/>
        <v>0</v>
      </c>
    </row>
    <row r="1176" spans="1:8">
      <c r="A1176" s="638" t="s">
        <v>1242</v>
      </c>
      <c r="B1176" s="639">
        <v>120004</v>
      </c>
      <c r="C1176" s="638" t="s">
        <v>1926</v>
      </c>
      <c r="D1176" s="637" t="s">
        <v>50</v>
      </c>
      <c r="E1176" s="636"/>
      <c r="F1176" s="650" t="s">
        <v>2372</v>
      </c>
      <c r="G1176" s="636"/>
      <c r="H1176" s="635">
        <f si="29" t="shared"/>
        <v>0</v>
      </c>
    </row>
    <row r="1177" spans="1:8">
      <c r="A1177" s="638" t="s">
        <v>1242</v>
      </c>
      <c r="B1177" s="639">
        <v>1200041</v>
      </c>
      <c r="C1177" s="638" t="s">
        <v>1925</v>
      </c>
      <c r="D1177" s="637" t="s">
        <v>50</v>
      </c>
      <c r="E1177" s="636"/>
      <c r="F1177" s="650" t="s">
        <v>2372</v>
      </c>
      <c r="G1177" s="636"/>
      <c r="H1177" s="635">
        <f si="29" t="shared"/>
        <v>0</v>
      </c>
    </row>
    <row r="1178" spans="1:8">
      <c r="A1178" s="638" t="s">
        <v>1242</v>
      </c>
      <c r="B1178" s="639">
        <v>1200042</v>
      </c>
      <c r="C1178" s="638" t="s">
        <v>1924</v>
      </c>
      <c r="D1178" s="637" t="s">
        <v>50</v>
      </c>
      <c r="E1178" s="636"/>
      <c r="F1178" s="650" t="s">
        <v>2372</v>
      </c>
      <c r="G1178" s="636"/>
      <c r="H1178" s="635">
        <f si="29" t="shared"/>
        <v>0</v>
      </c>
    </row>
    <row r="1179" spans="1:8">
      <c r="A1179" s="638" t="s">
        <v>1242</v>
      </c>
      <c r="B1179" s="639">
        <v>1200043</v>
      </c>
      <c r="C1179" s="638" t="s">
        <v>1923</v>
      </c>
      <c r="D1179" s="637" t="s">
        <v>50</v>
      </c>
      <c r="E1179" s="636"/>
      <c r="F1179" s="650" t="s">
        <v>2372</v>
      </c>
      <c r="G1179" s="636"/>
      <c r="H1179" s="635">
        <f si="29" t="shared"/>
        <v>0</v>
      </c>
    </row>
    <row r="1180" spans="1:8">
      <c r="A1180" s="638" t="s">
        <v>1242</v>
      </c>
      <c r="B1180" s="639">
        <v>1200044</v>
      </c>
      <c r="C1180" s="638" t="s">
        <v>1448</v>
      </c>
      <c r="D1180" s="637" t="s">
        <v>50</v>
      </c>
      <c r="E1180" s="636"/>
      <c r="F1180" s="650" t="s">
        <v>2372</v>
      </c>
      <c r="G1180" s="636"/>
      <c r="H1180" s="635">
        <f si="29" t="shared"/>
        <v>0</v>
      </c>
    </row>
    <row r="1181" spans="1:8">
      <c r="A1181" s="638" t="s">
        <v>1242</v>
      </c>
      <c r="B1181" s="639">
        <v>1200045</v>
      </c>
      <c r="C1181" s="638" t="s">
        <v>1922</v>
      </c>
      <c r="D1181" s="637" t="s">
        <v>50</v>
      </c>
      <c r="E1181" s="636"/>
      <c r="F1181" s="650" t="s">
        <v>2372</v>
      </c>
      <c r="G1181" s="636"/>
      <c r="H1181" s="635">
        <f si="29" t="shared"/>
        <v>0</v>
      </c>
    </row>
    <row r="1182" spans="1:8">
      <c r="A1182" s="638" t="s">
        <v>1242</v>
      </c>
      <c r="B1182" s="639">
        <v>120005</v>
      </c>
      <c r="C1182" s="638" t="s">
        <v>1771</v>
      </c>
      <c r="D1182" s="637" t="s">
        <v>50</v>
      </c>
      <c r="E1182" s="636"/>
      <c r="F1182" s="650" t="s">
        <v>2372</v>
      </c>
      <c r="G1182" s="636"/>
      <c r="H1182" s="635">
        <f si="29" t="shared"/>
        <v>0</v>
      </c>
    </row>
    <row r="1183" spans="1:8">
      <c r="A1183" s="638" t="s">
        <v>1242</v>
      </c>
      <c r="B1183" s="639">
        <v>120006</v>
      </c>
      <c r="C1183" s="638" t="s">
        <v>1770</v>
      </c>
      <c r="D1183" s="637" t="s">
        <v>50</v>
      </c>
      <c r="E1183" s="636"/>
      <c r="F1183" s="650" t="s">
        <v>2372</v>
      </c>
      <c r="G1183" s="636"/>
      <c r="H1183" s="635">
        <f si="29" t="shared"/>
        <v>0</v>
      </c>
    </row>
    <row r="1184" spans="1:8">
      <c r="A1184" s="638" t="s">
        <v>1242</v>
      </c>
      <c r="B1184" s="639">
        <v>120007</v>
      </c>
      <c r="C1184" s="638" t="s">
        <v>1769</v>
      </c>
      <c r="D1184" s="637" t="s">
        <v>50</v>
      </c>
      <c r="E1184" s="636"/>
      <c r="F1184" s="650" t="s">
        <v>2372</v>
      </c>
      <c r="G1184" s="636"/>
      <c r="H1184" s="635">
        <f si="29" t="shared"/>
        <v>0</v>
      </c>
    </row>
    <row r="1185" spans="1:8">
      <c r="A1185" s="638" t="s">
        <v>1242</v>
      </c>
      <c r="B1185" s="639">
        <v>120008</v>
      </c>
      <c r="C1185" s="638" t="s">
        <v>1768</v>
      </c>
      <c r="D1185" s="637" t="s">
        <v>50</v>
      </c>
      <c r="E1185" s="636"/>
      <c r="F1185" s="650" t="s">
        <v>2372</v>
      </c>
      <c r="G1185" s="636"/>
      <c r="H1185" s="635">
        <f si="29" t="shared"/>
        <v>0</v>
      </c>
    </row>
    <row r="1186" spans="1:8">
      <c r="A1186" s="638" t="s">
        <v>1242</v>
      </c>
      <c r="B1186" s="639">
        <v>120009</v>
      </c>
      <c r="C1186" s="638" t="s">
        <v>1767</v>
      </c>
      <c r="D1186" s="637" t="s">
        <v>50</v>
      </c>
      <c r="E1186" s="636"/>
      <c r="F1186" s="650" t="s">
        <v>2372</v>
      </c>
      <c r="G1186" s="636"/>
      <c r="H1186" s="635">
        <f si="29" t="shared"/>
        <v>0</v>
      </c>
    </row>
    <row r="1187" spans="1:8">
      <c r="A1187" s="638" t="s">
        <v>1242</v>
      </c>
      <c r="B1187" s="639">
        <v>120010</v>
      </c>
      <c r="C1187" s="638" t="s">
        <v>1921</v>
      </c>
      <c r="D1187" s="637" t="s">
        <v>50</v>
      </c>
      <c r="E1187" s="636"/>
      <c r="F1187" s="650" t="s">
        <v>2372</v>
      </c>
      <c r="G1187" s="636"/>
      <c r="H1187" s="635">
        <f si="29" t="shared"/>
        <v>0</v>
      </c>
    </row>
    <row r="1188" spans="1:8">
      <c r="A1188" s="638" t="s">
        <v>1242</v>
      </c>
      <c r="B1188" s="639">
        <v>120011</v>
      </c>
      <c r="C1188" s="638" t="s">
        <v>1920</v>
      </c>
      <c r="D1188" s="637" t="s">
        <v>50</v>
      </c>
      <c r="E1188" s="636"/>
      <c r="F1188" s="650" t="s">
        <v>2372</v>
      </c>
      <c r="G1188" s="636"/>
      <c r="H1188" s="635">
        <f si="29" t="shared"/>
        <v>0</v>
      </c>
    </row>
    <row r="1189" spans="1:8">
      <c r="A1189" s="638" t="s">
        <v>1242</v>
      </c>
      <c r="B1189" s="639">
        <v>120012</v>
      </c>
      <c r="C1189" s="638" t="s">
        <v>1919</v>
      </c>
      <c r="D1189" s="637" t="s">
        <v>50</v>
      </c>
      <c r="E1189" s="636"/>
      <c r="F1189" s="650" t="s">
        <v>2372</v>
      </c>
      <c r="G1189" s="636"/>
      <c r="H1189" s="635">
        <f si="29" t="shared"/>
        <v>0</v>
      </c>
    </row>
    <row r="1190" spans="1:8">
      <c r="A1190" s="638" t="s">
        <v>1242</v>
      </c>
      <c r="B1190" s="639">
        <v>121</v>
      </c>
      <c r="C1190" s="638" t="s">
        <v>1762</v>
      </c>
      <c r="D1190" s="637" t="s">
        <v>50</v>
      </c>
      <c r="E1190" s="636"/>
      <c r="F1190" s="650" t="s">
        <v>2372</v>
      </c>
      <c r="G1190" s="636"/>
      <c r="H1190" s="635">
        <f si="29" t="shared"/>
        <v>0</v>
      </c>
    </row>
    <row r="1191" spans="1:8">
      <c r="A1191" s="638" t="s">
        <v>1242</v>
      </c>
      <c r="B1191" s="639">
        <v>121001</v>
      </c>
      <c r="C1191" s="638" t="s">
        <v>1761</v>
      </c>
      <c r="D1191" s="637" t="s">
        <v>50</v>
      </c>
      <c r="E1191" s="636"/>
      <c r="F1191" s="650" t="s">
        <v>2372</v>
      </c>
      <c r="G1191" s="636"/>
      <c r="H1191" s="635">
        <f si="29" t="shared"/>
        <v>0</v>
      </c>
    </row>
    <row r="1192" spans="1:8">
      <c r="A1192" s="638" t="s">
        <v>1242</v>
      </c>
      <c r="B1192" s="639">
        <v>121002</v>
      </c>
      <c r="C1192" s="638" t="s">
        <v>1918</v>
      </c>
      <c r="D1192" s="637" t="s">
        <v>50</v>
      </c>
      <c r="E1192" s="636"/>
      <c r="F1192" s="650" t="s">
        <v>2372</v>
      </c>
      <c r="G1192" s="636"/>
      <c r="H1192" s="635">
        <f si="29" t="shared"/>
        <v>0</v>
      </c>
    </row>
    <row r="1193" spans="1:8">
      <c r="A1193" s="638" t="s">
        <v>1242</v>
      </c>
      <c r="B1193" s="639">
        <v>122</v>
      </c>
      <c r="C1193" s="638" t="s">
        <v>1917</v>
      </c>
      <c r="D1193" s="637" t="s">
        <v>50</v>
      </c>
      <c r="E1193" s="636"/>
      <c r="F1193" s="650" t="s">
        <v>2372</v>
      </c>
      <c r="G1193" s="636"/>
      <c r="H1193" s="635">
        <f si="29" t="shared"/>
        <v>0</v>
      </c>
    </row>
    <row r="1194" spans="1:8">
      <c r="A1194" s="638" t="s">
        <v>1242</v>
      </c>
      <c r="B1194" s="639">
        <v>122001</v>
      </c>
      <c r="C1194" s="638" t="s">
        <v>1916</v>
      </c>
      <c r="D1194" s="637" t="s">
        <v>50</v>
      </c>
      <c r="E1194" s="636"/>
      <c r="F1194" s="650" t="s">
        <v>2372</v>
      </c>
      <c r="G1194" s="636"/>
      <c r="H1194" s="635">
        <f si="29" t="shared"/>
        <v>0</v>
      </c>
    </row>
    <row r="1195" spans="1:8">
      <c r="A1195" s="638" t="s">
        <v>1242</v>
      </c>
      <c r="B1195" s="639">
        <v>122002</v>
      </c>
      <c r="C1195" s="638" t="s">
        <v>1915</v>
      </c>
      <c r="D1195" s="637" t="s">
        <v>50</v>
      </c>
      <c r="E1195" s="636"/>
      <c r="F1195" s="650" t="s">
        <v>2372</v>
      </c>
      <c r="G1195" s="636"/>
      <c r="H1195" s="635">
        <f si="29" t="shared"/>
        <v>0</v>
      </c>
    </row>
    <row r="1196" spans="1:8">
      <c r="A1196" s="638" t="s">
        <v>1242</v>
      </c>
      <c r="B1196" s="639">
        <v>123</v>
      </c>
      <c r="C1196" s="638" t="s">
        <v>1758</v>
      </c>
      <c r="D1196" s="637" t="s">
        <v>50</v>
      </c>
      <c r="E1196" s="636"/>
      <c r="F1196" s="650" t="s">
        <v>2372</v>
      </c>
      <c r="G1196" s="636"/>
      <c r="H1196" s="635">
        <f si="29" t="shared"/>
        <v>0</v>
      </c>
    </row>
    <row r="1197" spans="1:8">
      <c r="A1197" s="638" t="s">
        <v>1242</v>
      </c>
      <c r="B1197" s="639">
        <v>123001</v>
      </c>
      <c r="C1197" s="638" t="s">
        <v>1914</v>
      </c>
      <c r="D1197" s="637" t="s">
        <v>50</v>
      </c>
      <c r="E1197" s="636"/>
      <c r="F1197" s="650" t="s">
        <v>2372</v>
      </c>
      <c r="G1197" s="636"/>
      <c r="H1197" s="635">
        <f si="29" t="shared"/>
        <v>0</v>
      </c>
    </row>
    <row r="1198" spans="1:8">
      <c r="A1198" s="638" t="s">
        <v>1242</v>
      </c>
      <c r="B1198" s="639">
        <v>123002</v>
      </c>
      <c r="C1198" s="638" t="s">
        <v>1913</v>
      </c>
      <c r="D1198" s="637" t="s">
        <v>50</v>
      </c>
      <c r="E1198" s="636"/>
      <c r="F1198" s="650" t="s">
        <v>2372</v>
      </c>
      <c r="G1198" s="636"/>
      <c r="H1198" s="635">
        <f si="29" t="shared"/>
        <v>0</v>
      </c>
    </row>
    <row r="1199" spans="1:8">
      <c r="A1199" s="638" t="s">
        <v>1242</v>
      </c>
      <c r="B1199" s="639">
        <v>123003</v>
      </c>
      <c r="C1199" s="638" t="s">
        <v>1912</v>
      </c>
      <c r="D1199" s="637" t="s">
        <v>50</v>
      </c>
      <c r="E1199" s="636"/>
      <c r="F1199" s="650" t="s">
        <v>2372</v>
      </c>
      <c r="G1199" s="636"/>
      <c r="H1199" s="635">
        <f si="29" t="shared"/>
        <v>0</v>
      </c>
    </row>
    <row r="1200" spans="1:8">
      <c r="A1200" s="638" t="s">
        <v>1242</v>
      </c>
      <c r="B1200" s="639">
        <v>123004</v>
      </c>
      <c r="C1200" s="638" t="s">
        <v>1911</v>
      </c>
      <c r="D1200" s="637" t="s">
        <v>50</v>
      </c>
      <c r="E1200" s="636"/>
      <c r="F1200" s="650" t="s">
        <v>2372</v>
      </c>
      <c r="G1200" s="636"/>
      <c r="H1200" s="635">
        <f si="29" t="shared"/>
        <v>0</v>
      </c>
    </row>
    <row r="1201" spans="1:8">
      <c r="A1201" s="638" t="s">
        <v>1242</v>
      </c>
      <c r="B1201" s="639">
        <v>124</v>
      </c>
      <c r="C1201" s="638" t="s">
        <v>1753</v>
      </c>
      <c r="D1201" s="637" t="s">
        <v>50</v>
      </c>
      <c r="E1201" s="636"/>
      <c r="F1201" s="650" t="s">
        <v>2372</v>
      </c>
      <c r="G1201" s="636"/>
      <c r="H1201" s="635">
        <f si="29" t="shared"/>
        <v>0</v>
      </c>
    </row>
    <row r="1202" spans="1:8">
      <c r="A1202" s="638" t="s">
        <v>1242</v>
      </c>
      <c r="B1202" s="639">
        <v>140002</v>
      </c>
      <c r="C1202" s="638" t="s">
        <v>1627</v>
      </c>
      <c r="D1202" s="637" t="s">
        <v>50</v>
      </c>
      <c r="E1202" s="636"/>
      <c r="F1202" s="650" t="s">
        <v>2372</v>
      </c>
      <c r="G1202" s="636"/>
      <c r="H1202" s="635">
        <f si="29" t="shared"/>
        <v>0</v>
      </c>
    </row>
    <row r="1203" spans="1:8">
      <c r="A1203" s="638" t="s">
        <v>1242</v>
      </c>
      <c r="B1203" s="639">
        <v>140003</v>
      </c>
      <c r="C1203" s="638" t="s">
        <v>1626</v>
      </c>
      <c r="D1203" s="637" t="s">
        <v>50</v>
      </c>
      <c r="E1203" s="636"/>
      <c r="F1203" s="650" t="s">
        <v>2372</v>
      </c>
      <c r="G1203" s="636"/>
      <c r="H1203" s="635">
        <f si="29" t="shared"/>
        <v>0</v>
      </c>
    </row>
    <row r="1204" spans="1:8">
      <c r="A1204" s="638" t="s">
        <v>1242</v>
      </c>
      <c r="B1204" s="639">
        <v>141001</v>
      </c>
      <c r="C1204" s="638" t="s">
        <v>1910</v>
      </c>
      <c r="D1204" s="637" t="s">
        <v>50</v>
      </c>
      <c r="E1204" s="636"/>
      <c r="F1204" s="650" t="s">
        <v>2372</v>
      </c>
      <c r="G1204" s="636"/>
      <c r="H1204" s="635">
        <f si="29" t="shared"/>
        <v>0</v>
      </c>
    </row>
    <row r="1205" spans="1:8">
      <c r="A1205" s="638" t="s">
        <v>1242</v>
      </c>
      <c r="B1205" s="639">
        <v>13</v>
      </c>
      <c r="C1205" s="638" t="s">
        <v>888</v>
      </c>
      <c r="D1205" s="637" t="s">
        <v>50</v>
      </c>
      <c r="E1205" s="636"/>
      <c r="F1205" s="650" t="s">
        <v>2372</v>
      </c>
      <c r="G1205" s="636"/>
      <c r="H1205" s="635">
        <f si="29" t="shared"/>
        <v>0</v>
      </c>
    </row>
    <row r="1206" spans="1:8">
      <c r="A1206" s="638" t="s">
        <v>1242</v>
      </c>
      <c r="B1206" s="639">
        <v>1310</v>
      </c>
      <c r="C1206" s="638" t="s">
        <v>1751</v>
      </c>
      <c r="D1206" s="637" t="s">
        <v>50</v>
      </c>
      <c r="E1206" s="636"/>
      <c r="F1206" s="650" t="s">
        <v>2372</v>
      </c>
      <c r="G1206" s="636"/>
      <c r="H1206" s="635">
        <f si="29" t="shared"/>
        <v>0</v>
      </c>
    </row>
    <row r="1207" spans="1:8">
      <c r="A1207" s="638" t="s">
        <v>1242</v>
      </c>
      <c r="B1207" s="639">
        <v>131001</v>
      </c>
      <c r="C1207" s="638" t="s">
        <v>1728</v>
      </c>
      <c r="D1207" s="637" t="s">
        <v>50</v>
      </c>
      <c r="E1207" s="636"/>
      <c r="F1207" s="650" t="s">
        <v>2372</v>
      </c>
      <c r="G1207" s="636"/>
      <c r="H1207" s="635">
        <f si="29" t="shared"/>
        <v>0</v>
      </c>
    </row>
    <row r="1208" spans="1:8">
      <c r="A1208" s="638" t="s">
        <v>1242</v>
      </c>
      <c r="B1208" s="639">
        <v>131002</v>
      </c>
      <c r="C1208" s="638" t="s">
        <v>1735</v>
      </c>
      <c r="D1208" s="637" t="s">
        <v>50</v>
      </c>
      <c r="E1208" s="636"/>
      <c r="F1208" s="650" t="s">
        <v>2372</v>
      </c>
      <c r="G1208" s="636"/>
      <c r="H1208" s="635">
        <f si="29" t="shared"/>
        <v>0</v>
      </c>
    </row>
    <row r="1209" spans="1:8">
      <c r="A1209" s="638" t="s">
        <v>1242</v>
      </c>
      <c r="B1209" s="639">
        <v>131003</v>
      </c>
      <c r="C1209" s="638" t="s">
        <v>1727</v>
      </c>
      <c r="D1209" s="637" t="s">
        <v>50</v>
      </c>
      <c r="E1209" s="636"/>
      <c r="F1209" s="650" t="s">
        <v>2372</v>
      </c>
      <c r="G1209" s="636"/>
      <c r="H1209" s="635">
        <f si="29" t="shared"/>
        <v>0</v>
      </c>
    </row>
    <row r="1210" spans="1:8">
      <c r="A1210" s="638" t="s">
        <v>1242</v>
      </c>
      <c r="B1210" s="639">
        <v>131004</v>
      </c>
      <c r="C1210" s="638" t="s">
        <v>1750</v>
      </c>
      <c r="D1210" s="637" t="s">
        <v>50</v>
      </c>
      <c r="E1210" s="636"/>
      <c r="F1210" s="650" t="s">
        <v>2372</v>
      </c>
      <c r="G1210" s="636"/>
      <c r="H1210" s="635">
        <f si="29" t="shared"/>
        <v>0</v>
      </c>
    </row>
    <row r="1211" spans="1:8">
      <c r="A1211" s="638" t="s">
        <v>1242</v>
      </c>
      <c r="B1211" s="639">
        <v>131005</v>
      </c>
      <c r="C1211" s="638" t="s">
        <v>1749</v>
      </c>
      <c r="D1211" s="637" t="s">
        <v>50</v>
      </c>
      <c r="E1211" s="636"/>
      <c r="F1211" s="650" t="s">
        <v>2372</v>
      </c>
      <c r="G1211" s="636"/>
      <c r="H1211" s="635">
        <f si="29" t="shared"/>
        <v>0</v>
      </c>
    </row>
    <row r="1212" spans="1:8">
      <c r="A1212" s="638" t="s">
        <v>1242</v>
      </c>
      <c r="B1212" s="639">
        <v>131006</v>
      </c>
      <c r="C1212" s="638" t="s">
        <v>1748</v>
      </c>
      <c r="D1212" s="637" t="s">
        <v>50</v>
      </c>
      <c r="E1212" s="636"/>
      <c r="F1212" s="650" t="s">
        <v>2372</v>
      </c>
      <c r="G1212" s="636"/>
      <c r="H1212" s="635">
        <f si="29" t="shared"/>
        <v>0</v>
      </c>
    </row>
    <row r="1213" spans="1:8">
      <c r="A1213" s="638" t="s">
        <v>1242</v>
      </c>
      <c r="B1213" s="639">
        <v>131007</v>
      </c>
      <c r="C1213" s="638" t="s">
        <v>1747</v>
      </c>
      <c r="D1213" s="637" t="s">
        <v>50</v>
      </c>
      <c r="E1213" s="636"/>
      <c r="F1213" s="650" t="s">
        <v>2372</v>
      </c>
      <c r="G1213" s="636"/>
      <c r="H1213" s="635">
        <f si="29" t="shared"/>
        <v>0</v>
      </c>
    </row>
    <row r="1214" spans="1:8">
      <c r="A1214" s="638" t="s">
        <v>1242</v>
      </c>
      <c r="B1214" s="639">
        <v>131008</v>
      </c>
      <c r="C1214" s="638" t="s">
        <v>1746</v>
      </c>
      <c r="D1214" s="637" t="s">
        <v>50</v>
      </c>
      <c r="E1214" s="636"/>
      <c r="F1214" s="650" t="s">
        <v>2372</v>
      </c>
      <c r="G1214" s="636"/>
      <c r="H1214" s="635">
        <f si="29" t="shared"/>
        <v>0</v>
      </c>
    </row>
    <row r="1215" spans="1:8">
      <c r="A1215" s="638" t="s">
        <v>1242</v>
      </c>
      <c r="B1215" s="639">
        <v>131009</v>
      </c>
      <c r="C1215" s="638" t="s">
        <v>1909</v>
      </c>
      <c r="D1215" s="637" t="s">
        <v>50</v>
      </c>
      <c r="E1215" s="636"/>
      <c r="F1215" s="650" t="s">
        <v>2372</v>
      </c>
      <c r="G1215" s="636"/>
      <c r="H1215" s="635">
        <f si="29" t="shared"/>
        <v>0</v>
      </c>
    </row>
    <row r="1216" spans="1:8">
      <c r="A1216" s="638" t="s">
        <v>1242</v>
      </c>
      <c r="B1216" s="639">
        <v>1311</v>
      </c>
      <c r="C1216" s="638" t="s">
        <v>1908</v>
      </c>
      <c r="D1216" s="637" t="s">
        <v>50</v>
      </c>
      <c r="E1216" s="636"/>
      <c r="F1216" s="650" t="s">
        <v>2372</v>
      </c>
      <c r="G1216" s="636"/>
      <c r="H1216" s="635">
        <f si="29" t="shared"/>
        <v>0</v>
      </c>
    </row>
    <row r="1217" spans="1:8">
      <c r="A1217" s="638" t="s">
        <v>1242</v>
      </c>
      <c r="B1217" s="639">
        <v>131101</v>
      </c>
      <c r="C1217" s="638" t="s">
        <v>1743</v>
      </c>
      <c r="D1217" s="637" t="s">
        <v>50</v>
      </c>
      <c r="E1217" s="636"/>
      <c r="F1217" s="650" t="s">
        <v>2372</v>
      </c>
      <c r="G1217" s="636"/>
      <c r="H1217" s="635">
        <f si="29" t="shared"/>
        <v>0</v>
      </c>
    </row>
    <row r="1218" spans="1:8">
      <c r="A1218" s="638" t="s">
        <v>1242</v>
      </c>
      <c r="B1218" s="639">
        <v>131102</v>
      </c>
      <c r="C1218" s="638" t="s">
        <v>1742</v>
      </c>
      <c r="D1218" s="637" t="s">
        <v>50</v>
      </c>
      <c r="E1218" s="636"/>
      <c r="F1218" s="650" t="s">
        <v>2372</v>
      </c>
      <c r="G1218" s="636"/>
      <c r="H1218" s="635">
        <f si="29" t="shared"/>
        <v>0</v>
      </c>
    </row>
    <row r="1219" spans="1:8">
      <c r="A1219" s="638" t="s">
        <v>1242</v>
      </c>
      <c r="B1219" s="639">
        <v>131103</v>
      </c>
      <c r="C1219" s="638" t="s">
        <v>1907</v>
      </c>
      <c r="D1219" s="637" t="s">
        <v>50</v>
      </c>
      <c r="E1219" s="636"/>
      <c r="F1219" s="650" t="s">
        <v>2372</v>
      </c>
      <c r="G1219" s="636"/>
      <c r="H1219" s="635">
        <f si="29" t="shared"/>
        <v>0</v>
      </c>
    </row>
    <row r="1220" spans="1:8">
      <c r="A1220" s="638" t="s">
        <v>1242</v>
      </c>
      <c r="B1220" s="639">
        <v>131104</v>
      </c>
      <c r="C1220" s="638" t="s">
        <v>1906</v>
      </c>
      <c r="D1220" s="637" t="s">
        <v>50</v>
      </c>
      <c r="E1220" s="636"/>
      <c r="F1220" s="650" t="s">
        <v>2372</v>
      </c>
      <c r="G1220" s="636"/>
      <c r="H1220" s="635">
        <f si="29" t="shared"/>
        <v>0</v>
      </c>
    </row>
    <row r="1221" spans="1:8">
      <c r="A1221" s="638" t="s">
        <v>1242</v>
      </c>
      <c r="B1221" s="639">
        <v>131105</v>
      </c>
      <c r="C1221" s="638" t="s">
        <v>1905</v>
      </c>
      <c r="D1221" s="637" t="s">
        <v>50</v>
      </c>
      <c r="E1221" s="636"/>
      <c r="F1221" s="650" t="s">
        <v>2372</v>
      </c>
      <c r="G1221" s="636"/>
      <c r="H1221" s="635">
        <f si="29" t="shared"/>
        <v>0</v>
      </c>
    </row>
    <row r="1222" spans="1:8">
      <c r="A1222" s="638" t="s">
        <v>1242</v>
      </c>
      <c r="B1222" s="639">
        <v>131106</v>
      </c>
      <c r="C1222" s="638" t="s">
        <v>1738</v>
      </c>
      <c r="D1222" s="637" t="s">
        <v>50</v>
      </c>
      <c r="E1222" s="636"/>
      <c r="F1222" s="650" t="s">
        <v>2372</v>
      </c>
      <c r="G1222" s="636"/>
      <c r="H1222" s="635">
        <f si="29" t="shared"/>
        <v>0</v>
      </c>
    </row>
    <row r="1223" spans="1:8">
      <c r="A1223" s="638" t="s">
        <v>1242</v>
      </c>
      <c r="B1223" s="639">
        <v>1320</v>
      </c>
      <c r="C1223" s="638" t="s">
        <v>1904</v>
      </c>
      <c r="D1223" s="637" t="s">
        <v>50</v>
      </c>
      <c r="E1223" s="636"/>
      <c r="F1223" s="650" t="s">
        <v>2372</v>
      </c>
      <c r="G1223" s="636"/>
      <c r="H1223" s="635">
        <f ref="H1223:H1286" si="30" t="shared">+E1223-G1223</f>
        <v>0</v>
      </c>
    </row>
    <row r="1224" spans="1:8">
      <c r="A1224" s="638" t="s">
        <v>1242</v>
      </c>
      <c r="B1224" s="639">
        <v>132001</v>
      </c>
      <c r="C1224" s="638" t="s">
        <v>1736</v>
      </c>
      <c r="D1224" s="637" t="s">
        <v>50</v>
      </c>
      <c r="E1224" s="636"/>
      <c r="F1224" s="650" t="s">
        <v>2372</v>
      </c>
      <c r="G1224" s="636"/>
      <c r="H1224" s="635">
        <f si="30" t="shared"/>
        <v>0</v>
      </c>
    </row>
    <row r="1225" spans="1:8">
      <c r="A1225" s="638" t="s">
        <v>1242</v>
      </c>
      <c r="B1225" s="639">
        <v>132002</v>
      </c>
      <c r="C1225" s="638" t="s">
        <v>1735</v>
      </c>
      <c r="D1225" s="637" t="s">
        <v>50</v>
      </c>
      <c r="E1225" s="636"/>
      <c r="F1225" s="650" t="s">
        <v>2372</v>
      </c>
      <c r="G1225" s="636"/>
      <c r="H1225" s="635">
        <f si="30" t="shared"/>
        <v>0</v>
      </c>
    </row>
    <row r="1226" spans="1:8">
      <c r="A1226" s="638" t="s">
        <v>1242</v>
      </c>
      <c r="B1226" s="639">
        <v>132003</v>
      </c>
      <c r="C1226" s="638" t="s">
        <v>1734</v>
      </c>
      <c r="D1226" s="637" t="s">
        <v>50</v>
      </c>
      <c r="E1226" s="636"/>
      <c r="F1226" s="650" t="s">
        <v>2372</v>
      </c>
      <c r="G1226" s="636"/>
      <c r="H1226" s="635">
        <f si="30" t="shared"/>
        <v>0</v>
      </c>
    </row>
    <row r="1227" spans="1:8">
      <c r="A1227" s="638" t="s">
        <v>1242</v>
      </c>
      <c r="B1227" s="639">
        <v>132004</v>
      </c>
      <c r="C1227" s="638" t="s">
        <v>1733</v>
      </c>
      <c r="D1227" s="637" t="s">
        <v>50</v>
      </c>
      <c r="E1227" s="636"/>
      <c r="F1227" s="650" t="s">
        <v>2372</v>
      </c>
      <c r="G1227" s="636"/>
      <c r="H1227" s="635">
        <f si="30" t="shared"/>
        <v>0</v>
      </c>
    </row>
    <row r="1228" spans="1:8">
      <c r="A1228" s="638" t="s">
        <v>1242</v>
      </c>
      <c r="B1228" s="639">
        <v>132005</v>
      </c>
      <c r="C1228" s="638" t="s">
        <v>1732</v>
      </c>
      <c r="D1228" s="637" t="s">
        <v>50</v>
      </c>
      <c r="E1228" s="636"/>
      <c r="F1228" s="650" t="s">
        <v>2372</v>
      </c>
      <c r="G1228" s="636"/>
      <c r="H1228" s="635">
        <f si="30" t="shared"/>
        <v>0</v>
      </c>
    </row>
    <row r="1229" spans="1:8">
      <c r="A1229" s="638" t="s">
        <v>1242</v>
      </c>
      <c r="B1229" s="639">
        <v>132006</v>
      </c>
      <c r="C1229" s="638" t="s">
        <v>1731</v>
      </c>
      <c r="D1229" s="637" t="s">
        <v>50</v>
      </c>
      <c r="E1229" s="636"/>
      <c r="F1229" s="650" t="s">
        <v>2372</v>
      </c>
      <c r="G1229" s="636"/>
      <c r="H1229" s="635">
        <f si="30" t="shared"/>
        <v>0</v>
      </c>
    </row>
    <row r="1230" spans="1:8">
      <c r="A1230" s="638" t="s">
        <v>1242</v>
      </c>
      <c r="B1230" s="639">
        <v>132007</v>
      </c>
      <c r="C1230" s="638" t="s">
        <v>1730</v>
      </c>
      <c r="D1230" s="637" t="s">
        <v>50</v>
      </c>
      <c r="E1230" s="636"/>
      <c r="F1230" s="650" t="s">
        <v>2372</v>
      </c>
      <c r="G1230" s="636"/>
      <c r="H1230" s="635">
        <f si="30" t="shared"/>
        <v>0</v>
      </c>
    </row>
    <row r="1231" spans="1:8">
      <c r="A1231" s="638" t="s">
        <v>1242</v>
      </c>
      <c r="B1231" s="639">
        <v>1330</v>
      </c>
      <c r="C1231" s="638" t="s">
        <v>1729</v>
      </c>
      <c r="D1231" s="637" t="s">
        <v>50</v>
      </c>
      <c r="E1231" s="636"/>
      <c r="F1231" s="650" t="s">
        <v>2372</v>
      </c>
      <c r="G1231" s="636"/>
      <c r="H1231" s="635">
        <f si="30" t="shared"/>
        <v>0</v>
      </c>
    </row>
    <row r="1232" spans="1:8">
      <c r="A1232" s="638" t="s">
        <v>1242</v>
      </c>
      <c r="B1232" s="639">
        <v>133001</v>
      </c>
      <c r="C1232" s="638" t="s">
        <v>1728</v>
      </c>
      <c r="D1232" s="637" t="s">
        <v>50</v>
      </c>
      <c r="E1232" s="636"/>
      <c r="F1232" s="650" t="s">
        <v>2372</v>
      </c>
      <c r="G1232" s="636"/>
      <c r="H1232" s="635">
        <f si="30" t="shared"/>
        <v>0</v>
      </c>
    </row>
    <row r="1233" spans="1:8">
      <c r="A1233" s="638" t="s">
        <v>1242</v>
      </c>
      <c r="B1233" s="639">
        <v>133002</v>
      </c>
      <c r="C1233" s="638" t="s">
        <v>1727</v>
      </c>
      <c r="D1233" s="637" t="s">
        <v>50</v>
      </c>
      <c r="E1233" s="636"/>
      <c r="F1233" s="650" t="s">
        <v>2372</v>
      </c>
      <c r="G1233" s="636"/>
      <c r="H1233" s="635">
        <f si="30" t="shared"/>
        <v>0</v>
      </c>
    </row>
    <row r="1234" spans="1:8">
      <c r="A1234" s="638" t="s">
        <v>1242</v>
      </c>
      <c r="B1234" s="639">
        <v>133003</v>
      </c>
      <c r="C1234" s="638" t="s">
        <v>1726</v>
      </c>
      <c r="D1234" s="637" t="s">
        <v>50</v>
      </c>
      <c r="E1234" s="636"/>
      <c r="F1234" s="650" t="s">
        <v>2372</v>
      </c>
      <c r="G1234" s="636"/>
      <c r="H1234" s="635">
        <f si="30" t="shared"/>
        <v>0</v>
      </c>
    </row>
    <row r="1235" spans="1:8">
      <c r="A1235" s="638" t="s">
        <v>1242</v>
      </c>
      <c r="B1235" s="639">
        <v>133004</v>
      </c>
      <c r="C1235" s="638" t="s">
        <v>1725</v>
      </c>
      <c r="D1235" s="637" t="s">
        <v>50</v>
      </c>
      <c r="E1235" s="636"/>
      <c r="F1235" s="650" t="s">
        <v>2372</v>
      </c>
      <c r="G1235" s="636"/>
      <c r="H1235" s="635">
        <f si="30" t="shared"/>
        <v>0</v>
      </c>
    </row>
    <row r="1236" spans="1:8">
      <c r="A1236" s="638" t="s">
        <v>1242</v>
      </c>
      <c r="B1236" s="639">
        <v>133005</v>
      </c>
      <c r="C1236" s="638" t="s">
        <v>1724</v>
      </c>
      <c r="D1236" s="637" t="s">
        <v>50</v>
      </c>
      <c r="E1236" s="636"/>
      <c r="F1236" s="650" t="s">
        <v>2372</v>
      </c>
      <c r="G1236" s="636"/>
      <c r="H1236" s="635">
        <f si="30" t="shared"/>
        <v>0</v>
      </c>
    </row>
    <row r="1237" spans="1:8">
      <c r="A1237" s="638" t="s">
        <v>1242</v>
      </c>
      <c r="B1237" s="639">
        <v>1340</v>
      </c>
      <c r="C1237" s="638" t="s">
        <v>1903</v>
      </c>
      <c r="D1237" s="637" t="s">
        <v>50</v>
      </c>
      <c r="E1237" s="636"/>
      <c r="F1237" s="650" t="s">
        <v>2372</v>
      </c>
      <c r="G1237" s="636"/>
      <c r="H1237" s="635">
        <f si="30" t="shared"/>
        <v>0</v>
      </c>
    </row>
    <row r="1238" spans="1:8">
      <c r="A1238" s="638" t="s">
        <v>1242</v>
      </c>
      <c r="B1238" s="639">
        <v>134001</v>
      </c>
      <c r="C1238" s="638" t="s">
        <v>1722</v>
      </c>
      <c r="D1238" s="637" t="s">
        <v>50</v>
      </c>
      <c r="E1238" s="636"/>
      <c r="F1238" s="650" t="s">
        <v>2372</v>
      </c>
      <c r="G1238" s="636"/>
      <c r="H1238" s="635">
        <f si="30" t="shared"/>
        <v>0</v>
      </c>
    </row>
    <row r="1239" spans="1:8">
      <c r="A1239" s="638" t="s">
        <v>1242</v>
      </c>
      <c r="B1239" s="639">
        <v>134002</v>
      </c>
      <c r="C1239" s="638" t="s">
        <v>1444</v>
      </c>
      <c r="D1239" s="637" t="s">
        <v>50</v>
      </c>
      <c r="E1239" s="636"/>
      <c r="F1239" s="650" t="s">
        <v>2372</v>
      </c>
      <c r="G1239" s="636"/>
      <c r="H1239" s="635">
        <f si="30" t="shared"/>
        <v>0</v>
      </c>
    </row>
    <row r="1240" spans="1:8">
      <c r="A1240" s="638" t="s">
        <v>1242</v>
      </c>
      <c r="B1240" s="639">
        <v>134003</v>
      </c>
      <c r="C1240" s="638" t="s">
        <v>1445</v>
      </c>
      <c r="D1240" s="637" t="s">
        <v>50</v>
      </c>
      <c r="E1240" s="636"/>
      <c r="F1240" s="650" t="s">
        <v>2372</v>
      </c>
      <c r="G1240" s="636"/>
      <c r="H1240" s="635">
        <f si="30" t="shared"/>
        <v>0</v>
      </c>
    </row>
    <row r="1241" spans="1:8">
      <c r="A1241" s="638" t="s">
        <v>1242</v>
      </c>
      <c r="B1241" s="639">
        <v>2</v>
      </c>
      <c r="C1241" s="638" t="s">
        <v>328</v>
      </c>
      <c r="D1241" s="637" t="s">
        <v>50</v>
      </c>
      <c r="E1241" s="636"/>
      <c r="F1241" s="650" t="s">
        <v>2372</v>
      </c>
      <c r="G1241" s="636"/>
      <c r="H1241" s="635">
        <f si="30" t="shared"/>
        <v>0</v>
      </c>
    </row>
    <row r="1242" spans="1:8">
      <c r="A1242" s="638" t="s">
        <v>1242</v>
      </c>
      <c r="B1242" s="639">
        <v>21</v>
      </c>
      <c r="C1242" s="638" t="s">
        <v>1902</v>
      </c>
      <c r="D1242" s="637" t="s">
        <v>50</v>
      </c>
      <c r="E1242" s="636"/>
      <c r="F1242" s="650" t="s">
        <v>2372</v>
      </c>
      <c r="G1242" s="636"/>
      <c r="H1242" s="635">
        <f si="30" t="shared"/>
        <v>0</v>
      </c>
    </row>
    <row r="1243" spans="1:8">
      <c r="A1243" s="638" t="s">
        <v>1242</v>
      </c>
      <c r="B1243" s="639">
        <v>210</v>
      </c>
      <c r="C1243" s="638" t="s">
        <v>1718</v>
      </c>
      <c r="D1243" s="637" t="s">
        <v>50</v>
      </c>
      <c r="E1243" s="636"/>
      <c r="F1243" s="650" t="s">
        <v>2372</v>
      </c>
      <c r="G1243" s="636"/>
      <c r="H1243" s="635">
        <f si="30" t="shared"/>
        <v>0</v>
      </c>
    </row>
    <row r="1244" spans="1:8">
      <c r="A1244" s="638" t="s">
        <v>1242</v>
      </c>
      <c r="B1244" s="639">
        <v>2101</v>
      </c>
      <c r="C1244" s="638" t="s">
        <v>1717</v>
      </c>
      <c r="D1244" s="637" t="s">
        <v>50</v>
      </c>
      <c r="E1244" s="636"/>
      <c r="F1244" s="650" t="s">
        <v>2372</v>
      </c>
      <c r="G1244" s="636"/>
      <c r="H1244" s="635">
        <f si="30" t="shared"/>
        <v>0</v>
      </c>
    </row>
    <row r="1245" spans="1:8">
      <c r="A1245" s="638" t="s">
        <v>1242</v>
      </c>
      <c r="B1245" s="639">
        <v>210101</v>
      </c>
      <c r="C1245" s="638" t="s">
        <v>624</v>
      </c>
      <c r="D1245" s="637" t="s">
        <v>50</v>
      </c>
      <c r="E1245" s="636"/>
      <c r="F1245" s="650" t="s">
        <v>2372</v>
      </c>
      <c r="G1245" s="636"/>
      <c r="H1245" s="635">
        <f si="30" t="shared"/>
        <v>0</v>
      </c>
    </row>
    <row r="1246" spans="1:8">
      <c r="A1246" s="638" t="s">
        <v>1242</v>
      </c>
      <c r="B1246" s="639">
        <v>210102</v>
      </c>
      <c r="C1246" s="638" t="s">
        <v>1901</v>
      </c>
      <c r="D1246" s="637" t="s">
        <v>50</v>
      </c>
      <c r="E1246" s="636"/>
      <c r="F1246" s="650" t="s">
        <v>2372</v>
      </c>
      <c r="G1246" s="636"/>
      <c r="H1246" s="635">
        <f si="30" t="shared"/>
        <v>0</v>
      </c>
    </row>
    <row r="1247" spans="1:8">
      <c r="A1247" s="638" t="s">
        <v>1242</v>
      </c>
      <c r="B1247" s="639">
        <v>210103</v>
      </c>
      <c r="C1247" s="638" t="s">
        <v>1900</v>
      </c>
      <c r="D1247" s="637" t="s">
        <v>50</v>
      </c>
      <c r="E1247" s="636"/>
      <c r="F1247" s="650" t="s">
        <v>2372</v>
      </c>
      <c r="G1247" s="636"/>
      <c r="H1247" s="635">
        <f si="30" t="shared"/>
        <v>0</v>
      </c>
    </row>
    <row r="1248" spans="1:8">
      <c r="A1248" s="638" t="s">
        <v>1242</v>
      </c>
      <c r="B1248" s="639">
        <v>210104</v>
      </c>
      <c r="C1248" s="638" t="s">
        <v>1899</v>
      </c>
      <c r="D1248" s="637" t="s">
        <v>50</v>
      </c>
      <c r="E1248" s="636"/>
      <c r="F1248" s="650" t="s">
        <v>2372</v>
      </c>
      <c r="G1248" s="636"/>
      <c r="H1248" s="635">
        <f si="30" t="shared"/>
        <v>0</v>
      </c>
    </row>
    <row r="1249" spans="1:8">
      <c r="A1249" s="638" t="s">
        <v>1242</v>
      </c>
      <c r="B1249" s="639">
        <v>210105</v>
      </c>
      <c r="C1249" s="638" t="s">
        <v>1898</v>
      </c>
      <c r="D1249" s="637" t="s">
        <v>50</v>
      </c>
      <c r="E1249" s="636"/>
      <c r="F1249" s="650" t="s">
        <v>2372</v>
      </c>
      <c r="G1249" s="636"/>
      <c r="H1249" s="635">
        <f si="30" t="shared"/>
        <v>0</v>
      </c>
    </row>
    <row r="1250" spans="1:8">
      <c r="A1250" s="638" t="s">
        <v>1242</v>
      </c>
      <c r="B1250" s="639">
        <v>210106</v>
      </c>
      <c r="C1250" s="638" t="s">
        <v>1711</v>
      </c>
      <c r="D1250" s="637" t="s">
        <v>50</v>
      </c>
      <c r="E1250" s="636"/>
      <c r="F1250" s="650" t="s">
        <v>2372</v>
      </c>
      <c r="G1250" s="636"/>
      <c r="H1250" s="635">
        <f si="30" t="shared"/>
        <v>0</v>
      </c>
    </row>
    <row r="1251" spans="1:8">
      <c r="A1251" s="638" t="s">
        <v>1242</v>
      </c>
      <c r="B1251" s="639">
        <v>2102</v>
      </c>
      <c r="C1251" s="638" t="s">
        <v>1897</v>
      </c>
      <c r="D1251" s="637" t="s">
        <v>50</v>
      </c>
      <c r="E1251" s="636"/>
      <c r="F1251" s="650" t="s">
        <v>2372</v>
      </c>
      <c r="G1251" s="636"/>
      <c r="H1251" s="635">
        <f si="30" t="shared"/>
        <v>0</v>
      </c>
    </row>
    <row r="1252" spans="1:8">
      <c r="A1252" s="638" t="s">
        <v>1242</v>
      </c>
      <c r="B1252" s="639">
        <v>210201</v>
      </c>
      <c r="C1252" s="638" t="s">
        <v>1709</v>
      </c>
      <c r="D1252" s="637" t="s">
        <v>50</v>
      </c>
      <c r="E1252" s="636"/>
      <c r="F1252" s="650" t="s">
        <v>2372</v>
      </c>
      <c r="G1252" s="636"/>
      <c r="H1252" s="635">
        <f si="30" t="shared"/>
        <v>0</v>
      </c>
    </row>
    <row r="1253" spans="1:8">
      <c r="A1253" s="638" t="s">
        <v>1242</v>
      </c>
      <c r="B1253" s="639">
        <v>210202</v>
      </c>
      <c r="C1253" s="638" t="s">
        <v>1708</v>
      </c>
      <c r="D1253" s="637" t="s">
        <v>50</v>
      </c>
      <c r="E1253" s="636"/>
      <c r="F1253" s="650" t="s">
        <v>2372</v>
      </c>
      <c r="G1253" s="636"/>
      <c r="H1253" s="635">
        <f si="30" t="shared"/>
        <v>0</v>
      </c>
    </row>
    <row r="1254" spans="1:8">
      <c r="A1254" s="638" t="s">
        <v>1242</v>
      </c>
      <c r="B1254" s="639">
        <v>210203</v>
      </c>
      <c r="C1254" s="638" t="s">
        <v>1707</v>
      </c>
      <c r="D1254" s="637" t="s">
        <v>50</v>
      </c>
      <c r="E1254" s="636"/>
      <c r="F1254" s="650" t="s">
        <v>2372</v>
      </c>
      <c r="G1254" s="636"/>
      <c r="H1254" s="635">
        <f si="30" t="shared"/>
        <v>0</v>
      </c>
    </row>
    <row r="1255" spans="1:8">
      <c r="A1255" s="638" t="s">
        <v>1242</v>
      </c>
      <c r="B1255" s="639">
        <v>210204</v>
      </c>
      <c r="C1255" s="638" t="s">
        <v>1706</v>
      </c>
      <c r="D1255" s="637" t="s">
        <v>50</v>
      </c>
      <c r="E1255" s="636"/>
      <c r="F1255" s="650" t="s">
        <v>2372</v>
      </c>
      <c r="G1255" s="636"/>
      <c r="H1255" s="635">
        <f si="30" t="shared"/>
        <v>0</v>
      </c>
    </row>
    <row r="1256" spans="1:8">
      <c r="A1256" s="638" t="s">
        <v>1242</v>
      </c>
      <c r="B1256" s="639">
        <v>210205</v>
      </c>
      <c r="C1256" s="638" t="s">
        <v>1705</v>
      </c>
      <c r="D1256" s="637" t="s">
        <v>50</v>
      </c>
      <c r="E1256" s="636"/>
      <c r="F1256" s="650" t="s">
        <v>2372</v>
      </c>
      <c r="G1256" s="636"/>
      <c r="H1256" s="635">
        <f si="30" t="shared"/>
        <v>0</v>
      </c>
    </row>
    <row r="1257" spans="1:8">
      <c r="A1257" s="638" t="s">
        <v>1242</v>
      </c>
      <c r="B1257" s="639">
        <v>210206</v>
      </c>
      <c r="C1257" s="638" t="s">
        <v>1704</v>
      </c>
      <c r="D1257" s="637" t="s">
        <v>50</v>
      </c>
      <c r="E1257" s="636"/>
      <c r="F1257" s="650" t="s">
        <v>2372</v>
      </c>
      <c r="G1257" s="636"/>
      <c r="H1257" s="635">
        <f si="30" t="shared"/>
        <v>0</v>
      </c>
    </row>
    <row r="1258" spans="1:8">
      <c r="A1258" s="638" t="s">
        <v>1242</v>
      </c>
      <c r="B1258" s="639">
        <v>2103</v>
      </c>
      <c r="C1258" s="638" t="s">
        <v>1703</v>
      </c>
      <c r="D1258" s="637" t="s">
        <v>50</v>
      </c>
      <c r="E1258" s="636"/>
      <c r="F1258" s="650" t="s">
        <v>2372</v>
      </c>
      <c r="G1258" s="636"/>
      <c r="H1258" s="635">
        <f si="30" t="shared"/>
        <v>0</v>
      </c>
    </row>
    <row r="1259" spans="1:8">
      <c r="A1259" s="638" t="s">
        <v>1242</v>
      </c>
      <c r="B1259" s="639">
        <v>210301</v>
      </c>
      <c r="C1259" s="638" t="s">
        <v>1896</v>
      </c>
      <c r="D1259" s="637" t="s">
        <v>50</v>
      </c>
      <c r="E1259" s="636"/>
      <c r="F1259" s="650" t="s">
        <v>2372</v>
      </c>
      <c r="G1259" s="636"/>
      <c r="H1259" s="635">
        <f si="30" t="shared"/>
        <v>0</v>
      </c>
    </row>
    <row r="1260" spans="1:8">
      <c r="A1260" s="638" t="s">
        <v>1242</v>
      </c>
      <c r="B1260" s="639">
        <v>210302</v>
      </c>
      <c r="C1260" s="638" t="s">
        <v>1895</v>
      </c>
      <c r="D1260" s="637" t="s">
        <v>50</v>
      </c>
      <c r="E1260" s="636"/>
      <c r="F1260" s="650" t="s">
        <v>2372</v>
      </c>
      <c r="G1260" s="636"/>
      <c r="H1260" s="635">
        <f si="30" t="shared"/>
        <v>0</v>
      </c>
    </row>
    <row r="1261" spans="1:8">
      <c r="A1261" s="638" t="s">
        <v>1242</v>
      </c>
      <c r="B1261" s="639">
        <v>210303</v>
      </c>
      <c r="C1261" s="638" t="s">
        <v>1894</v>
      </c>
      <c r="D1261" s="637" t="s">
        <v>50</v>
      </c>
      <c r="E1261" s="636"/>
      <c r="F1261" s="650" t="s">
        <v>2372</v>
      </c>
      <c r="G1261" s="636"/>
      <c r="H1261" s="635">
        <f si="30" t="shared"/>
        <v>0</v>
      </c>
    </row>
    <row r="1262" spans="1:8">
      <c r="A1262" s="638" t="s">
        <v>1242</v>
      </c>
      <c r="B1262" s="639">
        <v>210304</v>
      </c>
      <c r="C1262" s="638" t="s">
        <v>1893</v>
      </c>
      <c r="D1262" s="637" t="s">
        <v>50</v>
      </c>
      <c r="E1262" s="636"/>
      <c r="F1262" s="650" t="s">
        <v>2372</v>
      </c>
      <c r="G1262" s="636"/>
      <c r="H1262" s="635">
        <f si="30" t="shared"/>
        <v>0</v>
      </c>
    </row>
    <row r="1263" spans="1:8">
      <c r="A1263" s="638" t="s">
        <v>1242</v>
      </c>
      <c r="B1263" s="639">
        <v>210305</v>
      </c>
      <c r="C1263" s="638" t="s">
        <v>1892</v>
      </c>
      <c r="D1263" s="637" t="s">
        <v>50</v>
      </c>
      <c r="E1263" s="636"/>
      <c r="F1263" s="650" t="s">
        <v>2372</v>
      </c>
      <c r="G1263" s="636"/>
      <c r="H1263" s="635">
        <f si="30" t="shared"/>
        <v>0</v>
      </c>
    </row>
    <row r="1264" spans="1:8">
      <c r="A1264" s="638" t="s">
        <v>1242</v>
      </c>
      <c r="B1264" s="639">
        <v>2104</v>
      </c>
      <c r="C1264" s="638" t="s">
        <v>1697</v>
      </c>
      <c r="D1264" s="637" t="s">
        <v>50</v>
      </c>
      <c r="E1264" s="636"/>
      <c r="F1264" s="650" t="s">
        <v>2372</v>
      </c>
      <c r="G1264" s="636"/>
      <c r="H1264" s="635">
        <f si="30" t="shared"/>
        <v>0</v>
      </c>
    </row>
    <row r="1265" spans="1:8">
      <c r="A1265" s="638" t="s">
        <v>1242</v>
      </c>
      <c r="B1265" s="639">
        <v>210401</v>
      </c>
      <c r="C1265" s="638" t="s">
        <v>1696</v>
      </c>
      <c r="D1265" s="637" t="s">
        <v>50</v>
      </c>
      <c r="E1265" s="636"/>
      <c r="F1265" s="650" t="s">
        <v>2372</v>
      </c>
      <c r="G1265" s="636"/>
      <c r="H1265" s="635">
        <f si="30" t="shared"/>
        <v>0</v>
      </c>
    </row>
    <row r="1266" spans="1:8">
      <c r="A1266" s="638" t="s">
        <v>1242</v>
      </c>
      <c r="B1266" s="639">
        <v>210402</v>
      </c>
      <c r="C1266" s="638" t="s">
        <v>1695</v>
      </c>
      <c r="D1266" s="637" t="s">
        <v>50</v>
      </c>
      <c r="E1266" s="636"/>
      <c r="F1266" s="650" t="s">
        <v>2372</v>
      </c>
      <c r="G1266" s="636"/>
      <c r="H1266" s="635">
        <f si="30" t="shared"/>
        <v>0</v>
      </c>
    </row>
    <row r="1267" spans="1:8">
      <c r="A1267" s="638" t="s">
        <v>1242</v>
      </c>
      <c r="B1267" s="639">
        <v>210403</v>
      </c>
      <c r="C1267" s="638" t="s">
        <v>1694</v>
      </c>
      <c r="D1267" s="637" t="s">
        <v>50</v>
      </c>
      <c r="E1267" s="636"/>
      <c r="F1267" s="650" t="s">
        <v>2372</v>
      </c>
      <c r="G1267" s="636"/>
      <c r="H1267" s="635">
        <f si="30" t="shared"/>
        <v>0</v>
      </c>
    </row>
    <row r="1268" spans="1:8">
      <c r="A1268" s="638" t="s">
        <v>1242</v>
      </c>
      <c r="B1268" s="639">
        <v>210404</v>
      </c>
      <c r="C1268" s="638" t="s">
        <v>1693</v>
      </c>
      <c r="D1268" s="637" t="s">
        <v>50</v>
      </c>
      <c r="E1268" s="636"/>
      <c r="F1268" s="650" t="s">
        <v>2372</v>
      </c>
      <c r="G1268" s="636"/>
      <c r="H1268" s="635">
        <f si="30" t="shared"/>
        <v>0</v>
      </c>
    </row>
    <row r="1269" spans="1:8">
      <c r="A1269" s="638" t="s">
        <v>1242</v>
      </c>
      <c r="B1269" s="639">
        <v>210405</v>
      </c>
      <c r="C1269" s="638" t="s">
        <v>1692</v>
      </c>
      <c r="D1269" s="637" t="s">
        <v>50</v>
      </c>
      <c r="E1269" s="636"/>
      <c r="F1269" s="650" t="s">
        <v>2372</v>
      </c>
      <c r="G1269" s="636"/>
      <c r="H1269" s="635">
        <f si="30" t="shared"/>
        <v>0</v>
      </c>
    </row>
    <row r="1270" spans="1:8">
      <c r="A1270" s="638" t="s">
        <v>1242</v>
      </c>
      <c r="B1270" s="639">
        <v>210406</v>
      </c>
      <c r="C1270" s="638" t="s">
        <v>1891</v>
      </c>
      <c r="D1270" s="637" t="s">
        <v>50</v>
      </c>
      <c r="E1270" s="636"/>
      <c r="F1270" s="650" t="s">
        <v>2372</v>
      </c>
      <c r="G1270" s="636"/>
      <c r="H1270" s="635">
        <f si="30" t="shared"/>
        <v>0</v>
      </c>
    </row>
    <row r="1271" spans="1:8">
      <c r="A1271" s="638" t="s">
        <v>1242</v>
      </c>
      <c r="B1271" s="639">
        <v>210407</v>
      </c>
      <c r="C1271" s="638" t="s">
        <v>1890</v>
      </c>
      <c r="D1271" s="637" t="s">
        <v>50</v>
      </c>
      <c r="E1271" s="636"/>
      <c r="F1271" s="650" t="s">
        <v>2372</v>
      </c>
      <c r="G1271" s="636"/>
      <c r="H1271" s="635">
        <f si="30" t="shared"/>
        <v>0</v>
      </c>
    </row>
    <row r="1272" spans="1:8">
      <c r="A1272" s="638" t="s">
        <v>1242</v>
      </c>
      <c r="B1272" s="639">
        <v>210408</v>
      </c>
      <c r="C1272" s="638" t="s">
        <v>1689</v>
      </c>
      <c r="D1272" s="637" t="s">
        <v>50</v>
      </c>
      <c r="E1272" s="636"/>
      <c r="F1272" s="650" t="s">
        <v>2372</v>
      </c>
      <c r="G1272" s="636"/>
      <c r="H1272" s="635">
        <f si="30" t="shared"/>
        <v>0</v>
      </c>
    </row>
    <row r="1273" spans="1:8">
      <c r="A1273" s="638" t="s">
        <v>1242</v>
      </c>
      <c r="B1273" s="639">
        <v>210409</v>
      </c>
      <c r="C1273" s="638" t="s">
        <v>1688</v>
      </c>
      <c r="D1273" s="637" t="s">
        <v>50</v>
      </c>
      <c r="E1273" s="636"/>
      <c r="F1273" s="650" t="s">
        <v>2372</v>
      </c>
      <c r="G1273" s="636"/>
      <c r="H1273" s="635">
        <f si="30" t="shared"/>
        <v>0</v>
      </c>
    </row>
    <row r="1274" spans="1:8">
      <c r="A1274" s="638" t="s">
        <v>1242</v>
      </c>
      <c r="B1274" s="639">
        <v>210410</v>
      </c>
      <c r="C1274" s="638" t="s">
        <v>1687</v>
      </c>
      <c r="D1274" s="637" t="s">
        <v>50</v>
      </c>
      <c r="E1274" s="636"/>
      <c r="F1274" s="650" t="s">
        <v>2372</v>
      </c>
      <c r="G1274" s="636"/>
      <c r="H1274" s="635">
        <f si="30" t="shared"/>
        <v>0</v>
      </c>
    </row>
    <row r="1275" spans="1:8">
      <c r="A1275" s="638" t="s">
        <v>1242</v>
      </c>
      <c r="B1275" s="639">
        <v>2105</v>
      </c>
      <c r="C1275" s="638" t="s">
        <v>1686</v>
      </c>
      <c r="D1275" s="637" t="s">
        <v>50</v>
      </c>
      <c r="E1275" s="636"/>
      <c r="F1275" s="650" t="s">
        <v>2372</v>
      </c>
      <c r="G1275" s="636"/>
      <c r="H1275" s="635">
        <f si="30" t="shared"/>
        <v>0</v>
      </c>
    </row>
    <row r="1276" spans="1:8">
      <c r="A1276" s="638" t="s">
        <v>1242</v>
      </c>
      <c r="B1276" s="639">
        <v>210501</v>
      </c>
      <c r="C1276" s="638" t="s">
        <v>1685</v>
      </c>
      <c r="D1276" s="637" t="s">
        <v>50</v>
      </c>
      <c r="E1276" s="636"/>
      <c r="F1276" s="650" t="s">
        <v>2372</v>
      </c>
      <c r="G1276" s="636"/>
      <c r="H1276" s="635">
        <f si="30" t="shared"/>
        <v>0</v>
      </c>
    </row>
    <row r="1277" spans="1:8">
      <c r="A1277" s="638" t="s">
        <v>1242</v>
      </c>
      <c r="B1277" s="639">
        <v>210502</v>
      </c>
      <c r="C1277" s="638" t="s">
        <v>1684</v>
      </c>
      <c r="D1277" s="637" t="s">
        <v>50</v>
      </c>
      <c r="E1277" s="636"/>
      <c r="F1277" s="650" t="s">
        <v>2372</v>
      </c>
      <c r="G1277" s="636"/>
      <c r="H1277" s="635">
        <f si="30" t="shared"/>
        <v>0</v>
      </c>
    </row>
    <row r="1278" spans="1:8">
      <c r="A1278" s="638" t="s">
        <v>1242</v>
      </c>
      <c r="B1278" s="639">
        <v>210503</v>
      </c>
      <c r="C1278" s="638" t="s">
        <v>1683</v>
      </c>
      <c r="D1278" s="637" t="s">
        <v>50</v>
      </c>
      <c r="E1278" s="636"/>
      <c r="F1278" s="650" t="s">
        <v>2372</v>
      </c>
      <c r="G1278" s="636"/>
      <c r="H1278" s="635">
        <f si="30" t="shared"/>
        <v>0</v>
      </c>
    </row>
    <row r="1279" spans="1:8">
      <c r="A1279" s="638" t="s">
        <v>1242</v>
      </c>
      <c r="B1279" s="639">
        <v>2106</v>
      </c>
      <c r="C1279" s="638" t="s">
        <v>1682</v>
      </c>
      <c r="D1279" s="637" t="s">
        <v>50</v>
      </c>
      <c r="E1279" s="636"/>
      <c r="F1279" s="650" t="s">
        <v>2372</v>
      </c>
      <c r="G1279" s="636"/>
      <c r="H1279" s="635">
        <f si="30" t="shared"/>
        <v>0</v>
      </c>
    </row>
    <row r="1280" spans="1:8">
      <c r="A1280" s="638" t="s">
        <v>1242</v>
      </c>
      <c r="B1280" s="639">
        <v>210601</v>
      </c>
      <c r="C1280" s="638" t="s">
        <v>1681</v>
      </c>
      <c r="D1280" s="637" t="s">
        <v>50</v>
      </c>
      <c r="E1280" s="636"/>
      <c r="F1280" s="650" t="s">
        <v>2372</v>
      </c>
      <c r="G1280" s="636"/>
      <c r="H1280" s="635">
        <f si="30" t="shared"/>
        <v>0</v>
      </c>
    </row>
    <row r="1281" spans="1:8">
      <c r="A1281" s="638" t="s">
        <v>1242</v>
      </c>
      <c r="B1281" s="639">
        <v>210602</v>
      </c>
      <c r="C1281" s="638" t="s">
        <v>1680</v>
      </c>
      <c r="D1281" s="637" t="s">
        <v>50</v>
      </c>
      <c r="E1281" s="636"/>
      <c r="F1281" s="650" t="s">
        <v>2372</v>
      </c>
      <c r="G1281" s="636"/>
      <c r="H1281" s="635">
        <f si="30" t="shared"/>
        <v>0</v>
      </c>
    </row>
    <row r="1282" spans="1:8">
      <c r="A1282" s="638" t="s">
        <v>1242</v>
      </c>
      <c r="B1282" s="639">
        <v>210603</v>
      </c>
      <c r="C1282" s="638" t="s">
        <v>1679</v>
      </c>
      <c r="D1282" s="637" t="s">
        <v>50</v>
      </c>
      <c r="E1282" s="636"/>
      <c r="F1282" s="650" t="s">
        <v>2372</v>
      </c>
      <c r="G1282" s="636"/>
      <c r="H1282" s="635">
        <f si="30" t="shared"/>
        <v>0</v>
      </c>
    </row>
    <row r="1283" spans="1:8">
      <c r="A1283" s="638" t="s">
        <v>1242</v>
      </c>
      <c r="B1283" s="639">
        <v>210604</v>
      </c>
      <c r="C1283" s="638" t="s">
        <v>1678</v>
      </c>
      <c r="D1283" s="637" t="s">
        <v>50</v>
      </c>
      <c r="E1283" s="636"/>
      <c r="F1283" s="650" t="s">
        <v>2372</v>
      </c>
      <c r="G1283" s="636"/>
      <c r="H1283" s="635">
        <f si="30" t="shared"/>
        <v>0</v>
      </c>
    </row>
    <row r="1284" spans="1:8">
      <c r="A1284" s="638" t="s">
        <v>1242</v>
      </c>
      <c r="B1284" s="639">
        <v>2107</v>
      </c>
      <c r="C1284" s="638" t="s">
        <v>1677</v>
      </c>
      <c r="D1284" s="637" t="s">
        <v>50</v>
      </c>
      <c r="E1284" s="636"/>
      <c r="F1284" s="650" t="s">
        <v>2372</v>
      </c>
      <c r="G1284" s="636"/>
      <c r="H1284" s="635">
        <f si="30" t="shared"/>
        <v>0</v>
      </c>
    </row>
    <row r="1285" spans="1:8">
      <c r="A1285" s="638" t="s">
        <v>1242</v>
      </c>
      <c r="B1285" s="639">
        <v>210701</v>
      </c>
      <c r="C1285" s="638" t="s">
        <v>1676</v>
      </c>
      <c r="D1285" s="637" t="s">
        <v>50</v>
      </c>
      <c r="E1285" s="636"/>
      <c r="F1285" s="650" t="s">
        <v>2372</v>
      </c>
      <c r="G1285" s="636"/>
      <c r="H1285" s="635">
        <f si="30" t="shared"/>
        <v>0</v>
      </c>
    </row>
    <row r="1286" spans="1:8">
      <c r="A1286" s="638" t="s">
        <v>1242</v>
      </c>
      <c r="B1286" s="639">
        <v>210702</v>
      </c>
      <c r="C1286" s="638" t="s">
        <v>1675</v>
      </c>
      <c r="D1286" s="637" t="s">
        <v>50</v>
      </c>
      <c r="E1286" s="636"/>
      <c r="F1286" s="650" t="s">
        <v>2372</v>
      </c>
      <c r="G1286" s="636"/>
      <c r="H1286" s="635">
        <f si="30" t="shared"/>
        <v>0</v>
      </c>
    </row>
    <row r="1287" spans="1:8">
      <c r="A1287" s="638" t="s">
        <v>1242</v>
      </c>
      <c r="B1287" s="639">
        <v>210703</v>
      </c>
      <c r="C1287" s="638" t="s">
        <v>1889</v>
      </c>
      <c r="D1287" s="637" t="s">
        <v>50</v>
      </c>
      <c r="E1287" s="636"/>
      <c r="F1287" s="650" t="s">
        <v>2372</v>
      </c>
      <c r="G1287" s="636"/>
      <c r="H1287" s="635">
        <f ref="H1287:H1350" si="31" t="shared">+E1287-G1287</f>
        <v>0</v>
      </c>
    </row>
    <row r="1288" spans="1:8">
      <c r="A1288" s="638" t="s">
        <v>1242</v>
      </c>
      <c r="B1288" s="639">
        <v>2108</v>
      </c>
      <c r="C1288" s="638" t="s">
        <v>1673</v>
      </c>
      <c r="D1288" s="637" t="s">
        <v>50</v>
      </c>
      <c r="E1288" s="636"/>
      <c r="F1288" s="650" t="s">
        <v>2372</v>
      </c>
      <c r="G1288" s="636"/>
      <c r="H1288" s="635">
        <f si="31" t="shared"/>
        <v>0</v>
      </c>
    </row>
    <row r="1289" spans="1:8">
      <c r="A1289" s="638" t="s">
        <v>1242</v>
      </c>
      <c r="B1289" s="639">
        <v>210801</v>
      </c>
      <c r="C1289" s="638" t="s">
        <v>1672</v>
      </c>
      <c r="D1289" s="637" t="s">
        <v>50</v>
      </c>
      <c r="E1289" s="636"/>
      <c r="F1289" s="650" t="s">
        <v>2372</v>
      </c>
      <c r="G1289" s="636"/>
      <c r="H1289" s="635">
        <f si="31" t="shared"/>
        <v>0</v>
      </c>
    </row>
    <row r="1290" spans="1:8">
      <c r="A1290" s="638" t="s">
        <v>1242</v>
      </c>
      <c r="B1290" s="639">
        <v>210802</v>
      </c>
      <c r="C1290" s="638" t="s">
        <v>1888</v>
      </c>
      <c r="D1290" s="637" t="s">
        <v>50</v>
      </c>
      <c r="E1290" s="636"/>
      <c r="F1290" s="650" t="s">
        <v>2372</v>
      </c>
      <c r="G1290" s="636"/>
      <c r="H1290" s="635">
        <f si="31" t="shared"/>
        <v>0</v>
      </c>
    </row>
    <row r="1291" spans="1:8">
      <c r="A1291" s="638" t="s">
        <v>1242</v>
      </c>
      <c r="B1291" s="639">
        <v>210803</v>
      </c>
      <c r="C1291" s="638" t="s">
        <v>1670</v>
      </c>
      <c r="D1291" s="637" t="s">
        <v>50</v>
      </c>
      <c r="E1291" s="636"/>
      <c r="F1291" s="650" t="s">
        <v>2372</v>
      </c>
      <c r="G1291" s="636"/>
      <c r="H1291" s="635">
        <f si="31" t="shared"/>
        <v>0</v>
      </c>
    </row>
    <row r="1292" spans="1:8">
      <c r="A1292" s="638" t="s">
        <v>1242</v>
      </c>
      <c r="B1292" s="639">
        <v>210804</v>
      </c>
      <c r="C1292" s="638" t="s">
        <v>1669</v>
      </c>
      <c r="D1292" s="637" t="s">
        <v>50</v>
      </c>
      <c r="E1292" s="636"/>
      <c r="F1292" s="650" t="s">
        <v>2372</v>
      </c>
      <c r="G1292" s="636"/>
      <c r="H1292" s="635">
        <f si="31" t="shared"/>
        <v>0</v>
      </c>
    </row>
    <row r="1293" spans="1:8">
      <c r="A1293" s="638" t="s">
        <v>1242</v>
      </c>
      <c r="B1293" s="639">
        <v>210805</v>
      </c>
      <c r="C1293" s="638" t="s">
        <v>1668</v>
      </c>
      <c r="D1293" s="637" t="s">
        <v>50</v>
      </c>
      <c r="E1293" s="636"/>
      <c r="F1293" s="650" t="s">
        <v>2372</v>
      </c>
      <c r="G1293" s="636"/>
      <c r="H1293" s="635">
        <f si="31" t="shared"/>
        <v>0</v>
      </c>
    </row>
    <row r="1294" spans="1:8">
      <c r="A1294" s="638" t="s">
        <v>1242</v>
      </c>
      <c r="B1294" s="639">
        <v>210806</v>
      </c>
      <c r="C1294" s="638" t="s">
        <v>1667</v>
      </c>
      <c r="D1294" s="637" t="s">
        <v>50</v>
      </c>
      <c r="E1294" s="636"/>
      <c r="F1294" s="650" t="s">
        <v>2372</v>
      </c>
      <c r="G1294" s="636"/>
      <c r="H1294" s="635">
        <f si="31" t="shared"/>
        <v>0</v>
      </c>
    </row>
    <row r="1295" spans="1:8">
      <c r="A1295" s="638" t="s">
        <v>1242</v>
      </c>
      <c r="B1295" s="639">
        <v>210807</v>
      </c>
      <c r="C1295" s="638" t="s">
        <v>1788</v>
      </c>
      <c r="D1295" s="637" t="s">
        <v>50</v>
      </c>
      <c r="E1295" s="636"/>
      <c r="F1295" s="650" t="s">
        <v>2372</v>
      </c>
      <c r="G1295" s="636"/>
      <c r="H1295" s="635">
        <f si="31" t="shared"/>
        <v>0</v>
      </c>
    </row>
    <row r="1296" spans="1:8">
      <c r="A1296" s="638" t="s">
        <v>1242</v>
      </c>
      <c r="B1296" s="639">
        <v>210808</v>
      </c>
      <c r="C1296" s="638" t="s">
        <v>1665</v>
      </c>
      <c r="D1296" s="637" t="s">
        <v>50</v>
      </c>
      <c r="E1296" s="636"/>
      <c r="F1296" s="650" t="s">
        <v>2372</v>
      </c>
      <c r="G1296" s="636"/>
      <c r="H1296" s="635">
        <f si="31" t="shared"/>
        <v>0</v>
      </c>
    </row>
    <row r="1297" spans="1:8">
      <c r="A1297" s="638" t="s">
        <v>1242</v>
      </c>
      <c r="B1297" s="639">
        <v>210809</v>
      </c>
      <c r="C1297" s="638" t="s">
        <v>1664</v>
      </c>
      <c r="D1297" s="637" t="s">
        <v>50</v>
      </c>
      <c r="E1297" s="636"/>
      <c r="F1297" s="650" t="s">
        <v>2372</v>
      </c>
      <c r="G1297" s="636"/>
      <c r="H1297" s="635">
        <f si="31" t="shared"/>
        <v>0</v>
      </c>
    </row>
    <row r="1298" spans="1:8">
      <c r="A1298" s="638" t="s">
        <v>1242</v>
      </c>
      <c r="B1298" s="639">
        <v>210810</v>
      </c>
      <c r="C1298" s="638" t="s">
        <v>1887</v>
      </c>
      <c r="D1298" s="637" t="s">
        <v>50</v>
      </c>
      <c r="E1298" s="636"/>
      <c r="F1298" s="650" t="s">
        <v>2372</v>
      </c>
      <c r="G1298" s="636"/>
      <c r="H1298" s="635">
        <f si="31" t="shared"/>
        <v>0</v>
      </c>
    </row>
    <row r="1299" spans="1:8">
      <c r="A1299" s="638" t="s">
        <v>1242</v>
      </c>
      <c r="B1299" s="639">
        <v>210811</v>
      </c>
      <c r="C1299" s="638" t="s">
        <v>1886</v>
      </c>
      <c r="D1299" s="637" t="s">
        <v>50</v>
      </c>
      <c r="E1299" s="636"/>
      <c r="F1299" s="650" t="s">
        <v>2372</v>
      </c>
      <c r="G1299" s="636"/>
      <c r="H1299" s="635">
        <f si="31" t="shared"/>
        <v>0</v>
      </c>
    </row>
    <row r="1300" spans="1:8">
      <c r="A1300" s="638" t="s">
        <v>1242</v>
      </c>
      <c r="B1300" s="639">
        <v>210812</v>
      </c>
      <c r="C1300" s="638" t="s">
        <v>1885</v>
      </c>
      <c r="D1300" s="637" t="s">
        <v>50</v>
      </c>
      <c r="E1300" s="636"/>
      <c r="F1300" s="650" t="s">
        <v>2372</v>
      </c>
      <c r="G1300" s="636"/>
      <c r="H1300" s="635">
        <f si="31" t="shared"/>
        <v>0</v>
      </c>
    </row>
    <row r="1301" spans="1:8">
      <c r="A1301" s="638" t="s">
        <v>1242</v>
      </c>
      <c r="B1301" s="639">
        <v>210813</v>
      </c>
      <c r="C1301" s="638" t="s">
        <v>1884</v>
      </c>
      <c r="D1301" s="637" t="s">
        <v>50</v>
      </c>
      <c r="E1301" s="636"/>
      <c r="F1301" s="650" t="s">
        <v>2372</v>
      </c>
      <c r="G1301" s="636"/>
      <c r="H1301" s="635">
        <f si="31" t="shared"/>
        <v>0</v>
      </c>
    </row>
    <row r="1302" spans="1:8">
      <c r="A1302" s="638" t="s">
        <v>1242</v>
      </c>
      <c r="B1302" s="639">
        <v>210814</v>
      </c>
      <c r="C1302" s="638" t="s">
        <v>1883</v>
      </c>
      <c r="D1302" s="637" t="s">
        <v>50</v>
      </c>
      <c r="E1302" s="636"/>
      <c r="F1302" s="650" t="s">
        <v>2372</v>
      </c>
      <c r="G1302" s="636"/>
      <c r="H1302" s="635">
        <f si="31" t="shared"/>
        <v>0</v>
      </c>
    </row>
    <row r="1303" spans="1:8">
      <c r="A1303" s="638" t="s">
        <v>1242</v>
      </c>
      <c r="B1303" s="639">
        <v>2109</v>
      </c>
      <c r="C1303" s="638" t="s">
        <v>1659</v>
      </c>
      <c r="D1303" s="637" t="s">
        <v>50</v>
      </c>
      <c r="E1303" s="636"/>
      <c r="F1303" s="650" t="s">
        <v>2372</v>
      </c>
      <c r="G1303" s="636"/>
      <c r="H1303" s="635">
        <f si="31" t="shared"/>
        <v>0</v>
      </c>
    </row>
    <row r="1304" spans="1:8">
      <c r="A1304" s="638" t="s">
        <v>1242</v>
      </c>
      <c r="B1304" s="639">
        <v>210901</v>
      </c>
      <c r="C1304" s="638" t="s">
        <v>1659</v>
      </c>
      <c r="D1304" s="637" t="s">
        <v>50</v>
      </c>
      <c r="E1304" s="636"/>
      <c r="F1304" s="650" t="s">
        <v>2372</v>
      </c>
      <c r="G1304" s="636"/>
      <c r="H1304" s="635">
        <f si="31" t="shared"/>
        <v>0</v>
      </c>
    </row>
    <row r="1305" spans="1:8">
      <c r="A1305" s="638" t="s">
        <v>1242</v>
      </c>
      <c r="B1305" s="639">
        <v>210902</v>
      </c>
      <c r="C1305" s="638" t="s">
        <v>1882</v>
      </c>
      <c r="D1305" s="637" t="s">
        <v>50</v>
      </c>
      <c r="E1305" s="636"/>
      <c r="F1305" s="650" t="s">
        <v>2372</v>
      </c>
      <c r="G1305" s="636"/>
      <c r="H1305" s="635">
        <f si="31" t="shared"/>
        <v>0</v>
      </c>
    </row>
    <row r="1306" spans="1:8">
      <c r="A1306" s="638" t="s">
        <v>1242</v>
      </c>
      <c r="B1306" s="639">
        <v>210903</v>
      </c>
      <c r="C1306" s="638" t="s">
        <v>1881</v>
      </c>
      <c r="D1306" s="637" t="s">
        <v>50</v>
      </c>
      <c r="E1306" s="636"/>
      <c r="F1306" s="650" t="s">
        <v>2372</v>
      </c>
      <c r="G1306" s="636"/>
      <c r="H1306" s="635">
        <f si="31" t="shared"/>
        <v>0</v>
      </c>
    </row>
    <row r="1307" spans="1:8">
      <c r="A1307" s="638" t="s">
        <v>1242</v>
      </c>
      <c r="B1307" s="639">
        <v>210904</v>
      </c>
      <c r="C1307" s="638" t="s">
        <v>1855</v>
      </c>
      <c r="D1307" s="637" t="s">
        <v>50</v>
      </c>
      <c r="E1307" s="636"/>
      <c r="F1307" s="650" t="s">
        <v>2372</v>
      </c>
      <c r="G1307" s="636"/>
      <c r="H1307" s="635">
        <f si="31" t="shared"/>
        <v>0</v>
      </c>
    </row>
    <row r="1308" spans="1:8">
      <c r="A1308" s="638" t="s">
        <v>1242</v>
      </c>
      <c r="B1308" s="639">
        <v>211</v>
      </c>
      <c r="C1308" s="638" t="s">
        <v>1880</v>
      </c>
      <c r="D1308" s="637" t="s">
        <v>50</v>
      </c>
      <c r="E1308" s="636"/>
      <c r="F1308" s="650" t="s">
        <v>2372</v>
      </c>
      <c r="G1308" s="636"/>
      <c r="H1308" s="635">
        <f si="31" t="shared"/>
        <v>0</v>
      </c>
    </row>
    <row r="1309" spans="1:8">
      <c r="A1309" s="638" t="s">
        <v>1242</v>
      </c>
      <c r="B1309" s="639">
        <v>2111</v>
      </c>
      <c r="C1309" s="638" t="s">
        <v>1879</v>
      </c>
      <c r="D1309" s="637" t="s">
        <v>50</v>
      </c>
      <c r="E1309" s="636"/>
      <c r="F1309" s="650" t="s">
        <v>2372</v>
      </c>
      <c r="G1309" s="636"/>
      <c r="H1309" s="635">
        <f si="31" t="shared"/>
        <v>0</v>
      </c>
    </row>
    <row r="1310" spans="1:8">
      <c r="A1310" s="638" t="s">
        <v>1242</v>
      </c>
      <c r="B1310" s="639">
        <v>211101</v>
      </c>
      <c r="C1310" s="638" t="s">
        <v>1879</v>
      </c>
      <c r="D1310" s="637" t="s">
        <v>50</v>
      </c>
      <c r="E1310" s="636"/>
      <c r="F1310" s="650" t="s">
        <v>2372</v>
      </c>
      <c r="G1310" s="636"/>
      <c r="H1310" s="635">
        <f si="31" t="shared"/>
        <v>0</v>
      </c>
    </row>
    <row r="1311" spans="1:8">
      <c r="A1311" s="638" t="s">
        <v>1242</v>
      </c>
      <c r="B1311" s="639">
        <v>2112</v>
      </c>
      <c r="C1311" s="638" t="s">
        <v>1655</v>
      </c>
      <c r="D1311" s="637" t="s">
        <v>50</v>
      </c>
      <c r="E1311" s="636"/>
      <c r="F1311" s="650" t="s">
        <v>2372</v>
      </c>
      <c r="G1311" s="636"/>
      <c r="H1311" s="635">
        <f si="31" t="shared"/>
        <v>0</v>
      </c>
    </row>
    <row r="1312" spans="1:8">
      <c r="A1312" s="638" t="s">
        <v>1242</v>
      </c>
      <c r="B1312" s="639">
        <v>211201</v>
      </c>
      <c r="C1312" s="638" t="s">
        <v>1878</v>
      </c>
      <c r="D1312" s="637" t="s">
        <v>50</v>
      </c>
      <c r="E1312" s="636"/>
      <c r="F1312" s="650" t="s">
        <v>2372</v>
      </c>
      <c r="G1312" s="636"/>
      <c r="H1312" s="635">
        <f si="31" t="shared"/>
        <v>0</v>
      </c>
    </row>
    <row r="1313" spans="1:8">
      <c r="A1313" s="638" t="s">
        <v>1242</v>
      </c>
      <c r="B1313" s="639">
        <v>212</v>
      </c>
      <c r="C1313" s="638" t="s">
        <v>1654</v>
      </c>
      <c r="D1313" s="637" t="s">
        <v>50</v>
      </c>
      <c r="E1313" s="636"/>
      <c r="F1313" s="650" t="s">
        <v>2372</v>
      </c>
      <c r="G1313" s="636"/>
      <c r="H1313" s="635">
        <f si="31" t="shared"/>
        <v>0</v>
      </c>
    </row>
    <row r="1314" spans="1:8">
      <c r="A1314" s="638" t="s">
        <v>1242</v>
      </c>
      <c r="B1314" s="639">
        <v>2121</v>
      </c>
      <c r="C1314" s="638" t="s">
        <v>1653</v>
      </c>
      <c r="D1314" s="637" t="s">
        <v>50</v>
      </c>
      <c r="E1314" s="636"/>
      <c r="F1314" s="650" t="s">
        <v>2372</v>
      </c>
      <c r="G1314" s="636"/>
      <c r="H1314" s="635">
        <f si="31" t="shared"/>
        <v>0</v>
      </c>
    </row>
    <row r="1315" spans="1:8">
      <c r="A1315" s="638" t="s">
        <v>1242</v>
      </c>
      <c r="B1315" s="639">
        <v>212101</v>
      </c>
      <c r="C1315" s="638" t="s">
        <v>1653</v>
      </c>
      <c r="D1315" s="637" t="s">
        <v>50</v>
      </c>
      <c r="E1315" s="636"/>
      <c r="F1315" s="650" t="s">
        <v>2372</v>
      </c>
      <c r="G1315" s="636"/>
      <c r="H1315" s="635">
        <f si="31" t="shared"/>
        <v>0</v>
      </c>
    </row>
    <row r="1316" spans="1:8">
      <c r="A1316" s="638" t="s">
        <v>1242</v>
      </c>
      <c r="B1316" s="639">
        <v>2122</v>
      </c>
      <c r="C1316" s="638" t="s">
        <v>1652</v>
      </c>
      <c r="D1316" s="637" t="s">
        <v>50</v>
      </c>
      <c r="E1316" s="636"/>
      <c r="F1316" s="650" t="s">
        <v>2372</v>
      </c>
      <c r="G1316" s="636"/>
      <c r="H1316" s="635">
        <f si="31" t="shared"/>
        <v>0</v>
      </c>
    </row>
    <row r="1317" spans="1:8">
      <c r="A1317" s="638" t="s">
        <v>1242</v>
      </c>
      <c r="B1317" s="639">
        <v>212201</v>
      </c>
      <c r="C1317" s="638" t="s">
        <v>1652</v>
      </c>
      <c r="D1317" s="637" t="s">
        <v>50</v>
      </c>
      <c r="E1317" s="636"/>
      <c r="F1317" s="650" t="s">
        <v>2372</v>
      </c>
      <c r="G1317" s="636"/>
      <c r="H1317" s="635">
        <f si="31" t="shared"/>
        <v>0</v>
      </c>
    </row>
    <row r="1318" spans="1:8">
      <c r="A1318" s="638" t="s">
        <v>1242</v>
      </c>
      <c r="B1318" s="639">
        <v>213</v>
      </c>
      <c r="C1318" s="638" t="s">
        <v>1651</v>
      </c>
      <c r="D1318" s="637" t="s">
        <v>50</v>
      </c>
      <c r="E1318" s="636"/>
      <c r="F1318" s="650" t="s">
        <v>2372</v>
      </c>
      <c r="G1318" s="636"/>
      <c r="H1318" s="635">
        <f si="31" t="shared"/>
        <v>0</v>
      </c>
    </row>
    <row r="1319" spans="1:8">
      <c r="A1319" s="638" t="s">
        <v>1242</v>
      </c>
      <c r="B1319" s="639">
        <v>2131</v>
      </c>
      <c r="C1319" s="638" t="s">
        <v>1650</v>
      </c>
      <c r="D1319" s="637" t="s">
        <v>50</v>
      </c>
      <c r="E1319" s="636"/>
      <c r="F1319" s="650" t="s">
        <v>2372</v>
      </c>
      <c r="G1319" s="636"/>
      <c r="H1319" s="635">
        <f si="31" t="shared"/>
        <v>0</v>
      </c>
    </row>
    <row r="1320" spans="1:8">
      <c r="A1320" s="638" t="s">
        <v>1242</v>
      </c>
      <c r="B1320" s="639">
        <v>213101</v>
      </c>
      <c r="C1320" s="638" t="s">
        <v>1649</v>
      </c>
      <c r="D1320" s="637" t="s">
        <v>50</v>
      </c>
      <c r="E1320" s="636"/>
      <c r="F1320" s="650" t="s">
        <v>2372</v>
      </c>
      <c r="G1320" s="636"/>
      <c r="H1320" s="635">
        <f si="31" t="shared"/>
        <v>0</v>
      </c>
    </row>
    <row r="1321" spans="1:8">
      <c r="A1321" s="638" t="s">
        <v>1242</v>
      </c>
      <c r="B1321" s="639">
        <v>213102</v>
      </c>
      <c r="C1321" s="638" t="s">
        <v>1648</v>
      </c>
      <c r="D1321" s="637" t="s">
        <v>50</v>
      </c>
      <c r="E1321" s="636"/>
      <c r="F1321" s="650" t="s">
        <v>2372</v>
      </c>
      <c r="G1321" s="636"/>
      <c r="H1321" s="635">
        <f si="31" t="shared"/>
        <v>0</v>
      </c>
    </row>
    <row r="1322" spans="1:8">
      <c r="A1322" s="638" t="s">
        <v>1242</v>
      </c>
      <c r="B1322" s="639">
        <v>2132</v>
      </c>
      <c r="C1322" s="638" t="s">
        <v>1647</v>
      </c>
      <c r="D1322" s="637" t="s">
        <v>50</v>
      </c>
      <c r="E1322" s="636"/>
      <c r="F1322" s="650" t="s">
        <v>2372</v>
      </c>
      <c r="G1322" s="636"/>
      <c r="H1322" s="635">
        <f si="31" t="shared"/>
        <v>0</v>
      </c>
    </row>
    <row r="1323" spans="1:8">
      <c r="A1323" s="638" t="s">
        <v>1242</v>
      </c>
      <c r="B1323" s="639">
        <v>213202</v>
      </c>
      <c r="C1323" s="638" t="s">
        <v>1646</v>
      </c>
      <c r="D1323" s="637" t="s">
        <v>50</v>
      </c>
      <c r="E1323" s="636"/>
      <c r="F1323" s="650" t="s">
        <v>2372</v>
      </c>
      <c r="G1323" s="636"/>
      <c r="H1323" s="635">
        <f si="31" t="shared"/>
        <v>0</v>
      </c>
    </row>
    <row r="1324" spans="1:8">
      <c r="A1324" s="638" t="s">
        <v>1242</v>
      </c>
      <c r="B1324" s="639">
        <v>213203</v>
      </c>
      <c r="C1324" s="638" t="s">
        <v>1645</v>
      </c>
      <c r="D1324" s="637" t="s">
        <v>50</v>
      </c>
      <c r="E1324" s="636"/>
      <c r="F1324" s="650" t="s">
        <v>2372</v>
      </c>
      <c r="G1324" s="636"/>
      <c r="H1324" s="635">
        <f si="31" t="shared"/>
        <v>0</v>
      </c>
    </row>
    <row r="1325" spans="1:8">
      <c r="A1325" s="638" t="s">
        <v>1242</v>
      </c>
      <c r="B1325" s="639">
        <v>213204</v>
      </c>
      <c r="C1325" s="638" t="s">
        <v>1877</v>
      </c>
      <c r="D1325" s="637" t="s">
        <v>50</v>
      </c>
      <c r="E1325" s="636"/>
      <c r="F1325" s="650" t="s">
        <v>2372</v>
      </c>
      <c r="G1325" s="636"/>
      <c r="H1325" s="635">
        <f si="31" t="shared"/>
        <v>0</v>
      </c>
    </row>
    <row r="1326" spans="1:8">
      <c r="A1326" s="638" t="s">
        <v>1242</v>
      </c>
      <c r="B1326" s="639">
        <v>213205</v>
      </c>
      <c r="C1326" s="638" t="s">
        <v>1643</v>
      </c>
      <c r="D1326" s="637" t="s">
        <v>50</v>
      </c>
      <c r="E1326" s="636"/>
      <c r="F1326" s="650" t="s">
        <v>2372</v>
      </c>
      <c r="G1326" s="636"/>
      <c r="H1326" s="635">
        <f si="31" t="shared"/>
        <v>0</v>
      </c>
    </row>
    <row r="1327" spans="1:8">
      <c r="A1327" s="638" t="s">
        <v>1242</v>
      </c>
      <c r="B1327" s="639">
        <v>213206</v>
      </c>
      <c r="C1327" s="638" t="s">
        <v>1642</v>
      </c>
      <c r="D1327" s="637" t="s">
        <v>50</v>
      </c>
      <c r="E1327" s="636"/>
      <c r="F1327" s="650" t="s">
        <v>2372</v>
      </c>
      <c r="G1327" s="636"/>
      <c r="H1327" s="635">
        <f si="31" t="shared"/>
        <v>0</v>
      </c>
    </row>
    <row r="1328" spans="1:8">
      <c r="A1328" s="638" t="s">
        <v>1242</v>
      </c>
      <c r="B1328" s="639">
        <v>213207</v>
      </c>
      <c r="C1328" s="638" t="s">
        <v>1641</v>
      </c>
      <c r="D1328" s="637" t="s">
        <v>50</v>
      </c>
      <c r="E1328" s="636"/>
      <c r="F1328" s="650" t="s">
        <v>2372</v>
      </c>
      <c r="G1328" s="636"/>
      <c r="H1328" s="635">
        <f si="31" t="shared"/>
        <v>0</v>
      </c>
    </row>
    <row r="1329" spans="1:8">
      <c r="A1329" s="638" t="s">
        <v>1242</v>
      </c>
      <c r="B1329" s="639">
        <v>213208</v>
      </c>
      <c r="C1329" s="638" t="s">
        <v>1876</v>
      </c>
      <c r="D1329" s="637" t="s">
        <v>50</v>
      </c>
      <c r="E1329" s="636"/>
      <c r="F1329" s="650" t="s">
        <v>2372</v>
      </c>
      <c r="G1329" s="636"/>
      <c r="H1329" s="635">
        <f si="31" t="shared"/>
        <v>0</v>
      </c>
    </row>
    <row r="1330" spans="1:8">
      <c r="A1330" s="638" t="s">
        <v>1242</v>
      </c>
      <c r="B1330" s="639">
        <v>213209</v>
      </c>
      <c r="C1330" s="638" t="s">
        <v>1875</v>
      </c>
      <c r="D1330" s="637" t="s">
        <v>50</v>
      </c>
      <c r="E1330" s="636"/>
      <c r="F1330" s="650" t="s">
        <v>2372</v>
      </c>
      <c r="G1330" s="636"/>
      <c r="H1330" s="635">
        <f si="31" t="shared"/>
        <v>0</v>
      </c>
    </row>
    <row r="1331" spans="1:8">
      <c r="A1331" s="638" t="s">
        <v>1242</v>
      </c>
      <c r="B1331" s="639">
        <v>2133</v>
      </c>
      <c r="C1331" s="638" t="s">
        <v>1638</v>
      </c>
      <c r="D1331" s="637" t="s">
        <v>50</v>
      </c>
      <c r="E1331" s="636"/>
      <c r="F1331" s="650" t="s">
        <v>2372</v>
      </c>
      <c r="G1331" s="636"/>
      <c r="H1331" s="635">
        <f si="31" t="shared"/>
        <v>0</v>
      </c>
    </row>
    <row r="1332" spans="1:8">
      <c r="A1332" s="638" t="s">
        <v>1242</v>
      </c>
      <c r="B1332" s="639">
        <v>213301</v>
      </c>
      <c r="C1332" s="638" t="s">
        <v>1633</v>
      </c>
      <c r="D1332" s="637" t="s">
        <v>50</v>
      </c>
      <c r="E1332" s="636"/>
      <c r="F1332" s="650" t="s">
        <v>2372</v>
      </c>
      <c r="G1332" s="636"/>
      <c r="H1332" s="635">
        <f si="31" t="shared"/>
        <v>0</v>
      </c>
    </row>
    <row r="1333" spans="1:8">
      <c r="A1333" s="638" t="s">
        <v>1242</v>
      </c>
      <c r="B1333" s="639">
        <v>213302</v>
      </c>
      <c r="C1333" s="638" t="s">
        <v>1632</v>
      </c>
      <c r="D1333" s="637" t="s">
        <v>50</v>
      </c>
      <c r="E1333" s="636"/>
      <c r="F1333" s="650" t="s">
        <v>2372</v>
      </c>
      <c r="G1333" s="636"/>
      <c r="H1333" s="635">
        <f si="31" t="shared"/>
        <v>0</v>
      </c>
    </row>
    <row r="1334" spans="1:8">
      <c r="A1334" s="638" t="s">
        <v>1242</v>
      </c>
      <c r="B1334" s="639">
        <v>213303</v>
      </c>
      <c r="C1334" s="638" t="s">
        <v>1631</v>
      </c>
      <c r="D1334" s="637" t="s">
        <v>50</v>
      </c>
      <c r="E1334" s="636"/>
      <c r="F1334" s="650" t="s">
        <v>2372</v>
      </c>
      <c r="G1334" s="636"/>
      <c r="H1334" s="635">
        <f si="31" t="shared"/>
        <v>0</v>
      </c>
    </row>
    <row r="1335" spans="1:8">
      <c r="A1335" s="638" t="s">
        <v>1242</v>
      </c>
      <c r="B1335" s="639">
        <v>213304</v>
      </c>
      <c r="C1335" s="638" t="s">
        <v>1630</v>
      </c>
      <c r="D1335" s="637" t="s">
        <v>50</v>
      </c>
      <c r="E1335" s="636"/>
      <c r="F1335" s="650" t="s">
        <v>2372</v>
      </c>
      <c r="G1335" s="636"/>
      <c r="H1335" s="635">
        <f si="31" t="shared"/>
        <v>0</v>
      </c>
    </row>
    <row r="1336" spans="1:8">
      <c r="A1336" s="638" t="s">
        <v>1242</v>
      </c>
      <c r="B1336" s="639">
        <v>2134</v>
      </c>
      <c r="C1336" s="638" t="s">
        <v>1874</v>
      </c>
      <c r="D1336" s="637" t="s">
        <v>50</v>
      </c>
      <c r="E1336" s="636"/>
      <c r="F1336" s="650" t="s">
        <v>2372</v>
      </c>
      <c r="G1336" s="636"/>
      <c r="H1336" s="635">
        <f si="31" t="shared"/>
        <v>0</v>
      </c>
    </row>
    <row r="1337" spans="1:8">
      <c r="A1337" s="638" t="s">
        <v>1242</v>
      </c>
      <c r="B1337" s="639">
        <v>213401</v>
      </c>
      <c r="C1337" s="638" t="s">
        <v>1636</v>
      </c>
      <c r="D1337" s="637" t="s">
        <v>50</v>
      </c>
      <c r="E1337" s="636"/>
      <c r="F1337" s="650" t="s">
        <v>2372</v>
      </c>
      <c r="G1337" s="636"/>
      <c r="H1337" s="635">
        <f si="31" t="shared"/>
        <v>0</v>
      </c>
    </row>
    <row r="1338" spans="1:8">
      <c r="A1338" s="638" t="s">
        <v>1242</v>
      </c>
      <c r="B1338" s="639">
        <v>213402</v>
      </c>
      <c r="C1338" s="638" t="s">
        <v>1635</v>
      </c>
      <c r="D1338" s="637" t="s">
        <v>50</v>
      </c>
      <c r="E1338" s="636"/>
      <c r="F1338" s="650" t="s">
        <v>2372</v>
      </c>
      <c r="G1338" s="636"/>
      <c r="H1338" s="635">
        <f si="31" t="shared"/>
        <v>0</v>
      </c>
    </row>
    <row r="1339" spans="1:8">
      <c r="A1339" s="638" t="s">
        <v>1242</v>
      </c>
      <c r="B1339" s="639">
        <v>213403</v>
      </c>
      <c r="C1339" s="638" t="s">
        <v>1631</v>
      </c>
      <c r="D1339" s="637" t="s">
        <v>50</v>
      </c>
      <c r="E1339" s="636"/>
      <c r="F1339" s="650" t="s">
        <v>2372</v>
      </c>
      <c r="G1339" s="636"/>
      <c r="H1339" s="635">
        <f si="31" t="shared"/>
        <v>0</v>
      </c>
    </row>
    <row r="1340" spans="1:8">
      <c r="A1340" s="638" t="s">
        <v>1242</v>
      </c>
      <c r="B1340" s="639">
        <v>213404</v>
      </c>
      <c r="C1340" s="638" t="s">
        <v>1630</v>
      </c>
      <c r="D1340" s="637" t="s">
        <v>50</v>
      </c>
      <c r="E1340" s="636"/>
      <c r="F1340" s="650" t="s">
        <v>2372</v>
      </c>
      <c r="G1340" s="636"/>
      <c r="H1340" s="635">
        <f si="31" t="shared"/>
        <v>0</v>
      </c>
    </row>
    <row r="1341" spans="1:8">
      <c r="A1341" s="638" t="s">
        <v>1242</v>
      </c>
      <c r="B1341" s="639">
        <v>2135</v>
      </c>
      <c r="C1341" s="638" t="s">
        <v>1873</v>
      </c>
      <c r="D1341" s="637" t="s">
        <v>50</v>
      </c>
      <c r="E1341" s="636"/>
      <c r="F1341" s="650" t="s">
        <v>2372</v>
      </c>
      <c r="G1341" s="636"/>
      <c r="H1341" s="635">
        <f si="31" t="shared"/>
        <v>0</v>
      </c>
    </row>
    <row r="1342" spans="1:8">
      <c r="A1342" s="638" t="s">
        <v>1242</v>
      </c>
      <c r="B1342" s="639">
        <v>213501</v>
      </c>
      <c r="C1342" s="638" t="s">
        <v>1728</v>
      </c>
      <c r="D1342" s="637" t="s">
        <v>50</v>
      </c>
      <c r="E1342" s="636"/>
      <c r="F1342" s="650" t="s">
        <v>2372</v>
      </c>
      <c r="G1342" s="636"/>
      <c r="H1342" s="635">
        <f si="31" t="shared"/>
        <v>0</v>
      </c>
    </row>
    <row r="1343" spans="1:8">
      <c r="A1343" s="638" t="s">
        <v>1242</v>
      </c>
      <c r="B1343" s="639">
        <v>213502</v>
      </c>
      <c r="C1343" s="638" t="s">
        <v>1872</v>
      </c>
      <c r="D1343" s="637" t="s">
        <v>50</v>
      </c>
      <c r="E1343" s="636"/>
      <c r="F1343" s="650" t="s">
        <v>2372</v>
      </c>
      <c r="G1343" s="636"/>
      <c r="H1343" s="635">
        <f si="31" t="shared"/>
        <v>0</v>
      </c>
    </row>
    <row r="1344" spans="1:8">
      <c r="A1344" s="638" t="s">
        <v>1242</v>
      </c>
      <c r="B1344" s="639">
        <v>213503</v>
      </c>
      <c r="C1344" s="638" t="s">
        <v>1631</v>
      </c>
      <c r="D1344" s="637" t="s">
        <v>50</v>
      </c>
      <c r="E1344" s="636"/>
      <c r="F1344" s="650" t="s">
        <v>2372</v>
      </c>
      <c r="G1344" s="636"/>
      <c r="H1344" s="635">
        <f si="31" t="shared"/>
        <v>0</v>
      </c>
    </row>
    <row r="1345" spans="1:8">
      <c r="A1345" s="638" t="s">
        <v>1242</v>
      </c>
      <c r="B1345" s="639">
        <v>213504</v>
      </c>
      <c r="C1345" s="638" t="s">
        <v>1630</v>
      </c>
      <c r="D1345" s="637" t="s">
        <v>50</v>
      </c>
      <c r="E1345" s="636"/>
      <c r="F1345" s="650" t="s">
        <v>2372</v>
      </c>
      <c r="G1345" s="636"/>
      <c r="H1345" s="635">
        <f si="31" t="shared"/>
        <v>0</v>
      </c>
    </row>
    <row r="1346" spans="1:8">
      <c r="A1346" s="638" t="s">
        <v>1242</v>
      </c>
      <c r="B1346" s="639">
        <v>213505</v>
      </c>
      <c r="C1346" s="638" t="s">
        <v>1724</v>
      </c>
      <c r="D1346" s="637" t="s">
        <v>50</v>
      </c>
      <c r="E1346" s="636"/>
      <c r="F1346" s="650" t="s">
        <v>2372</v>
      </c>
      <c r="G1346" s="636"/>
      <c r="H1346" s="635">
        <f si="31" t="shared"/>
        <v>0</v>
      </c>
    </row>
    <row r="1347" spans="1:8">
      <c r="A1347" s="638" t="s">
        <v>1242</v>
      </c>
      <c r="B1347" s="639">
        <v>22</v>
      </c>
      <c r="C1347" s="638" t="s">
        <v>1871</v>
      </c>
      <c r="D1347" s="637" t="s">
        <v>50</v>
      </c>
      <c r="E1347" s="636"/>
      <c r="F1347" s="650" t="s">
        <v>2372</v>
      </c>
      <c r="G1347" s="636"/>
      <c r="H1347" s="635">
        <f si="31" t="shared"/>
        <v>0</v>
      </c>
    </row>
    <row r="1348" spans="1:8">
      <c r="A1348" s="638" t="s">
        <v>1242</v>
      </c>
      <c r="B1348" s="639">
        <v>2200</v>
      </c>
      <c r="C1348" s="638" t="s">
        <v>1870</v>
      </c>
      <c r="D1348" s="637" t="s">
        <v>50</v>
      </c>
      <c r="E1348" s="636"/>
      <c r="F1348" s="650" t="s">
        <v>2372</v>
      </c>
      <c r="G1348" s="636"/>
      <c r="H1348" s="635">
        <f si="31" t="shared"/>
        <v>0</v>
      </c>
    </row>
    <row r="1349" spans="1:8">
      <c r="A1349" s="638" t="s">
        <v>1242</v>
      </c>
      <c r="B1349" s="639">
        <v>220001</v>
      </c>
      <c r="C1349" s="638" t="s">
        <v>1252</v>
      </c>
      <c r="D1349" s="637" t="s">
        <v>50</v>
      </c>
      <c r="E1349" s="636"/>
      <c r="F1349" s="650" t="s">
        <v>2372</v>
      </c>
      <c r="G1349" s="636"/>
      <c r="H1349" s="635">
        <f si="31" t="shared"/>
        <v>0</v>
      </c>
    </row>
    <row r="1350" spans="1:8">
      <c r="A1350" s="638" t="s">
        <v>1242</v>
      </c>
      <c r="B1350" s="639">
        <v>221001</v>
      </c>
      <c r="C1350" s="638" t="s">
        <v>1869</v>
      </c>
      <c r="D1350" s="637" t="s">
        <v>50</v>
      </c>
      <c r="E1350" s="636"/>
      <c r="F1350" s="650" t="s">
        <v>2372</v>
      </c>
      <c r="G1350" s="636"/>
      <c r="H1350" s="635">
        <f si="31" t="shared"/>
        <v>0</v>
      </c>
    </row>
    <row r="1351" spans="1:8">
      <c r="A1351" s="638" t="s">
        <v>1242</v>
      </c>
      <c r="B1351" s="639">
        <v>222001</v>
      </c>
      <c r="C1351" s="638" t="s">
        <v>1868</v>
      </c>
      <c r="D1351" s="637" t="s">
        <v>50</v>
      </c>
      <c r="E1351" s="636"/>
      <c r="F1351" s="650" t="s">
        <v>2372</v>
      </c>
      <c r="G1351" s="636"/>
      <c r="H1351" s="635">
        <f ref="H1351:H1414" si="32" t="shared">+E1351-G1351</f>
        <v>0</v>
      </c>
    </row>
    <row r="1352" spans="1:8">
      <c r="A1352" s="638" t="s">
        <v>1242</v>
      </c>
      <c r="B1352" s="639">
        <v>223001</v>
      </c>
      <c r="C1352" s="638" t="s">
        <v>625</v>
      </c>
      <c r="D1352" s="637" t="s">
        <v>50</v>
      </c>
      <c r="E1352" s="636"/>
      <c r="F1352" s="650" t="s">
        <v>2372</v>
      </c>
      <c r="G1352" s="636"/>
      <c r="H1352" s="635">
        <f si="32" t="shared"/>
        <v>0</v>
      </c>
    </row>
    <row r="1353" spans="1:8">
      <c r="A1353" s="638" t="s">
        <v>1242</v>
      </c>
      <c r="B1353" s="639">
        <v>224001</v>
      </c>
      <c r="C1353" s="638" t="s">
        <v>1867</v>
      </c>
      <c r="D1353" s="637" t="s">
        <v>50</v>
      </c>
      <c r="E1353" s="636"/>
      <c r="F1353" s="650" t="s">
        <v>2372</v>
      </c>
      <c r="G1353" s="636"/>
      <c r="H1353" s="635">
        <f si="32" t="shared"/>
        <v>0</v>
      </c>
    </row>
    <row r="1354" spans="1:8">
      <c r="A1354" s="638" t="s">
        <v>1242</v>
      </c>
      <c r="B1354" s="639">
        <v>225101</v>
      </c>
      <c r="C1354" s="638" t="s">
        <v>1866</v>
      </c>
      <c r="D1354" s="637" t="s">
        <v>50</v>
      </c>
      <c r="E1354" s="636"/>
      <c r="F1354" s="650" t="s">
        <v>2372</v>
      </c>
      <c r="G1354" s="636"/>
      <c r="H1354" s="635">
        <f si="32" t="shared"/>
        <v>0</v>
      </c>
    </row>
    <row r="1355" spans="1:8">
      <c r="A1355" s="638" t="s">
        <v>1242</v>
      </c>
      <c r="B1355" s="639">
        <v>225102</v>
      </c>
      <c r="C1355" s="638" t="s">
        <v>1865</v>
      </c>
      <c r="D1355" s="637" t="s">
        <v>50</v>
      </c>
      <c r="E1355" s="636"/>
      <c r="F1355" s="650" t="s">
        <v>2372</v>
      </c>
      <c r="G1355" s="636"/>
      <c r="H1355" s="635">
        <f si="32" t="shared"/>
        <v>0</v>
      </c>
    </row>
    <row r="1356" spans="1:8">
      <c r="A1356" s="638" t="s">
        <v>1242</v>
      </c>
      <c r="B1356" s="639">
        <v>225103</v>
      </c>
      <c r="C1356" s="638" t="s">
        <v>1864</v>
      </c>
      <c r="D1356" s="637" t="s">
        <v>50</v>
      </c>
      <c r="E1356" s="636"/>
      <c r="F1356" s="650" t="s">
        <v>2372</v>
      </c>
      <c r="G1356" s="636"/>
      <c r="H1356" s="635">
        <f si="32" t="shared"/>
        <v>0</v>
      </c>
    </row>
    <row r="1357" spans="1:8">
      <c r="A1357" s="638" t="s">
        <v>1242</v>
      </c>
      <c r="B1357" s="639">
        <v>225104</v>
      </c>
      <c r="C1357" s="638" t="s">
        <v>1863</v>
      </c>
      <c r="D1357" s="637" t="s">
        <v>50</v>
      </c>
      <c r="E1357" s="636"/>
      <c r="F1357" s="650" t="s">
        <v>2372</v>
      </c>
      <c r="G1357" s="636"/>
      <c r="H1357" s="635">
        <f si="32" t="shared"/>
        <v>0</v>
      </c>
    </row>
    <row r="1358" spans="1:8">
      <c r="A1358" s="638" t="s">
        <v>1242</v>
      </c>
      <c r="B1358" s="639">
        <v>225105</v>
      </c>
      <c r="C1358" s="638" t="s">
        <v>1862</v>
      </c>
      <c r="D1358" s="637" t="s">
        <v>50</v>
      </c>
      <c r="E1358" s="636"/>
      <c r="F1358" s="650" t="s">
        <v>2372</v>
      </c>
      <c r="G1358" s="636"/>
      <c r="H1358" s="635">
        <f si="32" t="shared"/>
        <v>0</v>
      </c>
    </row>
    <row r="1359" spans="1:8">
      <c r="A1359" s="638" t="s">
        <v>1242</v>
      </c>
      <c r="B1359" s="639">
        <v>225106</v>
      </c>
      <c r="C1359" s="638" t="s">
        <v>1608</v>
      </c>
      <c r="D1359" s="637" t="s">
        <v>50</v>
      </c>
      <c r="E1359" s="636"/>
      <c r="F1359" s="650" t="s">
        <v>2372</v>
      </c>
      <c r="G1359" s="636"/>
      <c r="H1359" s="635">
        <f si="32" t="shared"/>
        <v>0</v>
      </c>
    </row>
    <row r="1360" spans="1:8">
      <c r="A1360" s="638" t="s">
        <v>1242</v>
      </c>
      <c r="B1360" s="639">
        <v>2260</v>
      </c>
      <c r="C1360" s="638" t="s">
        <v>1607</v>
      </c>
      <c r="D1360" s="637" t="s">
        <v>50</v>
      </c>
      <c r="E1360" s="636"/>
      <c r="F1360" s="650" t="s">
        <v>2372</v>
      </c>
      <c r="G1360" s="636"/>
      <c r="H1360" s="635">
        <f si="32" t="shared"/>
        <v>0</v>
      </c>
    </row>
    <row r="1361" spans="1:8">
      <c r="A1361" s="638" t="s">
        <v>1242</v>
      </c>
      <c r="B1361" s="639">
        <v>226001</v>
      </c>
      <c r="C1361" s="638" t="s">
        <v>1606</v>
      </c>
      <c r="D1361" s="637" t="s">
        <v>50</v>
      </c>
      <c r="E1361" s="636"/>
      <c r="F1361" s="650" t="s">
        <v>2372</v>
      </c>
      <c r="G1361" s="636"/>
      <c r="H1361" s="635">
        <f si="32" t="shared"/>
        <v>0</v>
      </c>
    </row>
    <row r="1362" spans="1:8">
      <c r="A1362" s="638" t="s">
        <v>1242</v>
      </c>
      <c r="B1362" s="639">
        <v>3</v>
      </c>
      <c r="C1362" s="638" t="s">
        <v>1084</v>
      </c>
      <c r="D1362" s="637" t="s">
        <v>50</v>
      </c>
      <c r="E1362" s="636"/>
      <c r="F1362" s="650" t="s">
        <v>2372</v>
      </c>
      <c r="G1362" s="636"/>
      <c r="H1362" s="635">
        <f si="32" t="shared"/>
        <v>0</v>
      </c>
    </row>
    <row r="1363" spans="1:8">
      <c r="A1363" s="638" t="s">
        <v>1242</v>
      </c>
      <c r="B1363" s="639">
        <v>145</v>
      </c>
      <c r="C1363" s="638" t="s">
        <v>445</v>
      </c>
      <c r="D1363" s="637" t="s">
        <v>50</v>
      </c>
      <c r="E1363" s="636"/>
      <c r="F1363" s="650" t="s">
        <v>2372</v>
      </c>
      <c r="G1363" s="636"/>
      <c r="H1363" s="635">
        <f si="32" t="shared"/>
        <v>0</v>
      </c>
    </row>
    <row r="1364" spans="1:8">
      <c r="A1364" s="638" t="s">
        <v>1242</v>
      </c>
      <c r="B1364" s="639">
        <v>145001</v>
      </c>
      <c r="C1364" s="638" t="s">
        <v>1861</v>
      </c>
      <c r="D1364" s="637" t="s">
        <v>50</v>
      </c>
      <c r="E1364" s="636"/>
      <c r="F1364" s="650" t="s">
        <v>2372</v>
      </c>
      <c r="G1364" s="636"/>
      <c r="H1364" s="635">
        <f si="32" t="shared"/>
        <v>0</v>
      </c>
    </row>
    <row r="1365" spans="1:8">
      <c r="A1365" s="638" t="s">
        <v>1242</v>
      </c>
      <c r="B1365" s="639">
        <v>145002</v>
      </c>
      <c r="C1365" s="638" t="s">
        <v>1860</v>
      </c>
      <c r="D1365" s="637" t="s">
        <v>50</v>
      </c>
      <c r="E1365" s="636"/>
      <c r="F1365" s="650" t="s">
        <v>2372</v>
      </c>
      <c r="G1365" s="636"/>
      <c r="H1365" s="635">
        <f si="32" t="shared"/>
        <v>0</v>
      </c>
    </row>
    <row r="1366" spans="1:8">
      <c r="A1366" s="638" t="s">
        <v>1242</v>
      </c>
      <c r="B1366" s="639">
        <v>145003</v>
      </c>
      <c r="C1366" s="638" t="s">
        <v>1625</v>
      </c>
      <c r="D1366" s="637" t="s">
        <v>50</v>
      </c>
      <c r="E1366" s="636"/>
      <c r="F1366" s="650" t="s">
        <v>2372</v>
      </c>
      <c r="G1366" s="636"/>
      <c r="H1366" s="635">
        <f si="32" t="shared"/>
        <v>0</v>
      </c>
    </row>
    <row r="1367" spans="1:8">
      <c r="A1367" s="638" t="s">
        <v>1242</v>
      </c>
      <c r="B1367" s="639">
        <v>145004</v>
      </c>
      <c r="C1367" s="638" t="s">
        <v>1859</v>
      </c>
      <c r="D1367" s="637" t="s">
        <v>50</v>
      </c>
      <c r="E1367" s="636"/>
      <c r="F1367" s="650" t="s">
        <v>2372</v>
      </c>
      <c r="G1367" s="636"/>
      <c r="H1367" s="635">
        <f si="32" t="shared"/>
        <v>0</v>
      </c>
    </row>
    <row r="1368" spans="1:8">
      <c r="A1368" s="638" t="s">
        <v>1242</v>
      </c>
      <c r="B1368" s="639">
        <v>145005</v>
      </c>
      <c r="C1368" s="638" t="s">
        <v>1858</v>
      </c>
      <c r="D1368" s="637" t="s">
        <v>50</v>
      </c>
      <c r="E1368" s="636"/>
      <c r="F1368" s="650" t="s">
        <v>2372</v>
      </c>
      <c r="G1368" s="636"/>
      <c r="H1368" s="635">
        <f si="32" t="shared"/>
        <v>0</v>
      </c>
    </row>
    <row r="1369" spans="1:8">
      <c r="A1369" s="638" t="s">
        <v>1242</v>
      </c>
      <c r="B1369" s="639">
        <v>145006</v>
      </c>
      <c r="C1369" s="638" t="s">
        <v>1857</v>
      </c>
      <c r="D1369" s="637" t="s">
        <v>50</v>
      </c>
      <c r="E1369" s="636"/>
      <c r="F1369" s="650" t="s">
        <v>2372</v>
      </c>
      <c r="G1369" s="636"/>
      <c r="H1369" s="635">
        <f si="32" t="shared"/>
        <v>0</v>
      </c>
    </row>
    <row r="1370" spans="1:8">
      <c r="A1370" s="638" t="s">
        <v>1242</v>
      </c>
      <c r="B1370" s="639">
        <v>225</v>
      </c>
      <c r="C1370" s="638" t="s">
        <v>447</v>
      </c>
      <c r="D1370" s="637" t="s">
        <v>50</v>
      </c>
      <c r="E1370" s="636"/>
      <c r="F1370" s="650" t="s">
        <v>2372</v>
      </c>
      <c r="G1370" s="636"/>
      <c r="H1370" s="635">
        <f si="32" t="shared"/>
        <v>0</v>
      </c>
    </row>
    <row r="1371" spans="1:8">
      <c r="A1371" s="638" t="s">
        <v>1242</v>
      </c>
      <c r="B1371" s="639">
        <v>225001</v>
      </c>
      <c r="C1371" s="638" t="s">
        <v>1856</v>
      </c>
      <c r="D1371" s="637" t="s">
        <v>50</v>
      </c>
      <c r="E1371" s="636"/>
      <c r="F1371" s="650" t="s">
        <v>2372</v>
      </c>
      <c r="G1371" s="636"/>
      <c r="H1371" s="635">
        <f si="32" t="shared"/>
        <v>0</v>
      </c>
    </row>
    <row r="1372" spans="1:8">
      <c r="A1372" s="638" t="s">
        <v>1242</v>
      </c>
      <c r="B1372" s="639">
        <v>225002</v>
      </c>
      <c r="C1372" s="638" t="s">
        <v>1855</v>
      </c>
      <c r="D1372" s="637" t="s">
        <v>50</v>
      </c>
      <c r="E1372" s="636"/>
      <c r="F1372" s="650" t="s">
        <v>2372</v>
      </c>
      <c r="G1372" s="636"/>
      <c r="H1372" s="635">
        <f si="32" t="shared"/>
        <v>0</v>
      </c>
    </row>
    <row r="1373" spans="1:8">
      <c r="A1373" s="638" t="s">
        <v>1242</v>
      </c>
      <c r="B1373" s="639">
        <v>225003</v>
      </c>
      <c r="C1373" s="638" t="s">
        <v>1854</v>
      </c>
      <c r="D1373" s="637" t="s">
        <v>50</v>
      </c>
      <c r="E1373" s="636"/>
      <c r="F1373" s="650" t="s">
        <v>2372</v>
      </c>
      <c r="G1373" s="636"/>
      <c r="H1373" s="635">
        <f si="32" t="shared"/>
        <v>0</v>
      </c>
    </row>
    <row r="1374" spans="1:8">
      <c r="A1374" s="638" t="s">
        <v>1242</v>
      </c>
      <c r="B1374" s="639">
        <v>225004</v>
      </c>
      <c r="C1374" s="638" t="s">
        <v>1853</v>
      </c>
      <c r="D1374" s="637" t="s">
        <v>50</v>
      </c>
      <c r="E1374" s="636"/>
      <c r="F1374" s="650" t="s">
        <v>2372</v>
      </c>
      <c r="G1374" s="636"/>
      <c r="H1374" s="635">
        <f si="32" t="shared"/>
        <v>0</v>
      </c>
    </row>
    <row r="1375" spans="1:8">
      <c r="A1375" s="638" t="s">
        <v>1242</v>
      </c>
      <c r="B1375" s="639">
        <v>225005</v>
      </c>
      <c r="C1375" s="638" t="s">
        <v>1852</v>
      </c>
      <c r="D1375" s="637" t="s">
        <v>50</v>
      </c>
      <c r="E1375" s="636"/>
      <c r="F1375" s="650" t="s">
        <v>2372</v>
      </c>
      <c r="G1375" s="636"/>
      <c r="H1375" s="635">
        <f si="32" t="shared"/>
        <v>0</v>
      </c>
    </row>
    <row r="1376" spans="1:8">
      <c r="A1376" s="638" t="s">
        <v>1242</v>
      </c>
      <c r="B1376" s="639">
        <v>225006</v>
      </c>
      <c r="C1376" s="638" t="s">
        <v>1851</v>
      </c>
      <c r="D1376" s="637" t="s">
        <v>50</v>
      </c>
      <c r="E1376" s="636"/>
      <c r="F1376" s="650" t="s">
        <v>2372</v>
      </c>
      <c r="G1376" s="636"/>
      <c r="H1376" s="635">
        <f si="32" t="shared"/>
        <v>0</v>
      </c>
    </row>
    <row r="1377" spans="1:8">
      <c r="A1377" s="638" t="s">
        <v>1242</v>
      </c>
      <c r="B1377" s="639">
        <v>225007</v>
      </c>
      <c r="C1377" s="638" t="s">
        <v>1850</v>
      </c>
      <c r="D1377" s="637" t="s">
        <v>50</v>
      </c>
      <c r="E1377" s="636"/>
      <c r="F1377" s="650" t="s">
        <v>2372</v>
      </c>
      <c r="G1377" s="636"/>
      <c r="H1377" s="635">
        <f si="32" t="shared"/>
        <v>0</v>
      </c>
    </row>
    <row r="1378" spans="1:8">
      <c r="A1378" s="638" t="s">
        <v>1242</v>
      </c>
      <c r="B1378" s="639">
        <v>225008</v>
      </c>
      <c r="C1378" s="638" t="s">
        <v>1849</v>
      </c>
      <c r="D1378" s="637" t="s">
        <v>50</v>
      </c>
      <c r="E1378" s="636"/>
      <c r="F1378" s="650" t="s">
        <v>2372</v>
      </c>
      <c r="G1378" s="636"/>
      <c r="H1378" s="635">
        <f si="32" t="shared"/>
        <v>0</v>
      </c>
    </row>
    <row r="1379" spans="1:8">
      <c r="A1379" s="638" t="s">
        <v>1242</v>
      </c>
      <c r="B1379" s="639">
        <v>225009</v>
      </c>
      <c r="C1379" s="638" t="s">
        <v>1848</v>
      </c>
      <c r="D1379" s="637" t="s">
        <v>50</v>
      </c>
      <c r="E1379" s="636"/>
      <c r="F1379" s="650" t="s">
        <v>2372</v>
      </c>
      <c r="G1379" s="636"/>
      <c r="H1379" s="635">
        <f si="32" t="shared"/>
        <v>0</v>
      </c>
    </row>
    <row r="1380" spans="1:8">
      <c r="A1380" s="638" t="s">
        <v>1242</v>
      </c>
      <c r="B1380" s="639">
        <v>230001</v>
      </c>
      <c r="C1380" s="638" t="s">
        <v>1847</v>
      </c>
      <c r="D1380" s="637" t="s">
        <v>50</v>
      </c>
      <c r="E1380" s="636"/>
      <c r="F1380" s="650" t="s">
        <v>2372</v>
      </c>
      <c r="G1380" s="636"/>
      <c r="H1380" s="635">
        <f si="32" t="shared"/>
        <v>0</v>
      </c>
    </row>
    <row r="1381" spans="1:8">
      <c r="A1381" s="638" t="s">
        <v>1242</v>
      </c>
      <c r="B1381" s="639">
        <v>4</v>
      </c>
      <c r="C1381" s="638" t="s">
        <v>1270</v>
      </c>
      <c r="D1381" s="637" t="s">
        <v>50</v>
      </c>
      <c r="E1381" s="636"/>
      <c r="F1381" s="650" t="s">
        <v>2372</v>
      </c>
      <c r="G1381" s="636"/>
      <c r="H1381" s="635">
        <f si="32" t="shared"/>
        <v>0</v>
      </c>
    </row>
    <row r="1382" spans="1:8">
      <c r="A1382" s="638" t="s">
        <v>1242</v>
      </c>
      <c r="B1382" s="639">
        <v>5</v>
      </c>
      <c r="C1382" s="638" t="s">
        <v>1085</v>
      </c>
      <c r="D1382" s="637" t="s">
        <v>50</v>
      </c>
      <c r="E1382" s="636"/>
      <c r="F1382" s="650" t="s">
        <v>2372</v>
      </c>
      <c r="G1382" s="636"/>
      <c r="H1382" s="635">
        <f si="32" t="shared"/>
        <v>0</v>
      </c>
    </row>
    <row r="1383" spans="1:8">
      <c r="A1383" s="638" t="s">
        <v>1243</v>
      </c>
      <c r="B1383" s="639">
        <v>1</v>
      </c>
      <c r="C1383" s="638" t="s">
        <v>1087</v>
      </c>
      <c r="D1383" s="637" t="s">
        <v>50</v>
      </c>
      <c r="E1383" s="636"/>
      <c r="F1383" s="650" t="s">
        <v>2372</v>
      </c>
      <c r="G1383" s="636"/>
      <c r="H1383" s="635">
        <f si="32" t="shared"/>
        <v>0</v>
      </c>
    </row>
    <row r="1384" spans="1:8">
      <c r="A1384" s="638" t="s">
        <v>1243</v>
      </c>
      <c r="B1384" s="639">
        <v>11</v>
      </c>
      <c r="C1384" s="638" t="s">
        <v>800</v>
      </c>
      <c r="D1384" s="637" t="s">
        <v>50</v>
      </c>
      <c r="E1384" s="636"/>
      <c r="F1384" s="650" t="s">
        <v>2372</v>
      </c>
      <c r="G1384" s="636"/>
      <c r="H1384" s="635">
        <f si="32" t="shared"/>
        <v>0</v>
      </c>
    </row>
    <row r="1385" spans="1:8">
      <c r="A1385" s="638" t="s">
        <v>1243</v>
      </c>
      <c r="B1385" s="639">
        <v>110</v>
      </c>
      <c r="C1385" s="638" t="s">
        <v>1846</v>
      </c>
      <c r="D1385" s="637" t="s">
        <v>50</v>
      </c>
      <c r="E1385" s="636"/>
      <c r="F1385" s="650" t="s">
        <v>2372</v>
      </c>
      <c r="G1385" s="636"/>
      <c r="H1385" s="635">
        <f si="32" t="shared"/>
        <v>0</v>
      </c>
    </row>
    <row r="1386" spans="1:8">
      <c r="A1386" s="638" t="s">
        <v>1243</v>
      </c>
      <c r="B1386" s="639">
        <v>1100</v>
      </c>
      <c r="C1386" s="638" t="s">
        <v>1845</v>
      </c>
      <c r="D1386" s="637" t="s">
        <v>50</v>
      </c>
      <c r="E1386" s="636"/>
      <c r="F1386" s="650" t="s">
        <v>2372</v>
      </c>
      <c r="G1386" s="636"/>
      <c r="H1386" s="635">
        <f si="32" t="shared"/>
        <v>0</v>
      </c>
    </row>
    <row r="1387" spans="1:8">
      <c r="A1387" s="638" t="s">
        <v>1243</v>
      </c>
      <c r="B1387" s="639">
        <v>110001</v>
      </c>
      <c r="C1387" s="638" t="s">
        <v>1844</v>
      </c>
      <c r="D1387" s="637" t="s">
        <v>50</v>
      </c>
      <c r="E1387" s="636"/>
      <c r="F1387" s="650" t="s">
        <v>2372</v>
      </c>
      <c r="G1387" s="636"/>
      <c r="H1387" s="635">
        <f si="32" t="shared"/>
        <v>0</v>
      </c>
    </row>
    <row r="1388" spans="1:8">
      <c r="A1388" s="638" t="s">
        <v>1243</v>
      </c>
      <c r="B1388" s="639">
        <v>110002</v>
      </c>
      <c r="C1388" s="638" t="s">
        <v>1843</v>
      </c>
      <c r="D1388" s="637" t="s">
        <v>50</v>
      </c>
      <c r="E1388" s="636"/>
      <c r="F1388" s="650" t="s">
        <v>2372</v>
      </c>
      <c r="G1388" s="636"/>
      <c r="H1388" s="635">
        <f si="32" t="shared"/>
        <v>0</v>
      </c>
    </row>
    <row r="1389" spans="1:8">
      <c r="A1389" s="638" t="s">
        <v>1243</v>
      </c>
      <c r="B1389" s="639">
        <v>110003</v>
      </c>
      <c r="C1389" s="638" t="s">
        <v>1842</v>
      </c>
      <c r="D1389" s="637" t="s">
        <v>50</v>
      </c>
      <c r="E1389" s="636"/>
      <c r="F1389" s="650" t="s">
        <v>2372</v>
      </c>
      <c r="G1389" s="636"/>
      <c r="H1389" s="635">
        <f si="32" t="shared"/>
        <v>0</v>
      </c>
    </row>
    <row r="1390" spans="1:8">
      <c r="A1390" s="638" t="s">
        <v>1243</v>
      </c>
      <c r="B1390" s="639">
        <v>110004</v>
      </c>
      <c r="C1390" s="638" t="s">
        <v>1841</v>
      </c>
      <c r="D1390" s="637" t="s">
        <v>50</v>
      </c>
      <c r="E1390" s="636"/>
      <c r="F1390" s="650" t="s">
        <v>2372</v>
      </c>
      <c r="G1390" s="636"/>
      <c r="H1390" s="635">
        <f si="32" t="shared"/>
        <v>0</v>
      </c>
    </row>
    <row r="1391" spans="1:8">
      <c r="A1391" s="638" t="s">
        <v>1243</v>
      </c>
      <c r="B1391" s="639">
        <v>110005</v>
      </c>
      <c r="C1391" s="638" t="s">
        <v>1840</v>
      </c>
      <c r="D1391" s="637" t="s">
        <v>50</v>
      </c>
      <c r="E1391" s="636"/>
      <c r="F1391" s="650" t="s">
        <v>2372</v>
      </c>
      <c r="G1391" s="636"/>
      <c r="H1391" s="635">
        <f si="32" t="shared"/>
        <v>0</v>
      </c>
    </row>
    <row r="1392" spans="1:8">
      <c r="A1392" s="638" t="s">
        <v>1243</v>
      </c>
      <c r="B1392" s="639">
        <v>110006</v>
      </c>
      <c r="C1392" s="638" t="s">
        <v>1839</v>
      </c>
      <c r="D1392" s="637" t="s">
        <v>50</v>
      </c>
      <c r="E1392" s="636"/>
      <c r="F1392" s="650" t="s">
        <v>2372</v>
      </c>
      <c r="G1392" s="636"/>
      <c r="H1392" s="635">
        <f si="32" t="shared"/>
        <v>0</v>
      </c>
    </row>
    <row r="1393" spans="1:8">
      <c r="A1393" s="638" t="s">
        <v>1243</v>
      </c>
      <c r="B1393" s="639">
        <v>110007</v>
      </c>
      <c r="C1393" s="638" t="s">
        <v>1838</v>
      </c>
      <c r="D1393" s="637" t="s">
        <v>50</v>
      </c>
      <c r="E1393" s="636"/>
      <c r="F1393" s="650" t="s">
        <v>2372</v>
      </c>
      <c r="G1393" s="636"/>
      <c r="H1393" s="635">
        <f si="32" t="shared"/>
        <v>0</v>
      </c>
    </row>
    <row r="1394" spans="1:8">
      <c r="A1394" s="638" t="s">
        <v>1243</v>
      </c>
      <c r="B1394" s="639">
        <v>110008</v>
      </c>
      <c r="C1394" s="638" t="s">
        <v>1837</v>
      </c>
      <c r="D1394" s="637" t="s">
        <v>50</v>
      </c>
      <c r="E1394" s="636"/>
      <c r="F1394" s="650" t="s">
        <v>2372</v>
      </c>
      <c r="G1394" s="636"/>
      <c r="H1394" s="635">
        <f si="32" t="shared"/>
        <v>0</v>
      </c>
    </row>
    <row r="1395" spans="1:8">
      <c r="A1395" s="638" t="s">
        <v>1243</v>
      </c>
      <c r="B1395" s="639">
        <v>1101</v>
      </c>
      <c r="C1395" s="638" t="s">
        <v>1836</v>
      </c>
      <c r="D1395" s="637" t="s">
        <v>50</v>
      </c>
      <c r="E1395" s="636"/>
      <c r="F1395" s="650" t="s">
        <v>2372</v>
      </c>
      <c r="G1395" s="636"/>
      <c r="H1395" s="635">
        <f si="32" t="shared"/>
        <v>0</v>
      </c>
    </row>
    <row r="1396" spans="1:8">
      <c r="A1396" s="638" t="s">
        <v>1243</v>
      </c>
      <c r="B1396" s="639">
        <v>110101</v>
      </c>
      <c r="C1396" s="638" t="s">
        <v>1836</v>
      </c>
      <c r="D1396" s="637" t="s">
        <v>50</v>
      </c>
      <c r="E1396" s="636"/>
      <c r="F1396" s="650" t="s">
        <v>2372</v>
      </c>
      <c r="G1396" s="636"/>
      <c r="H1396" s="635">
        <f si="32" t="shared"/>
        <v>0</v>
      </c>
    </row>
    <row r="1397" spans="1:8">
      <c r="A1397" s="638" t="s">
        <v>1243</v>
      </c>
      <c r="B1397" s="639">
        <v>1102</v>
      </c>
      <c r="C1397" s="638" t="s">
        <v>1835</v>
      </c>
      <c r="D1397" s="637" t="s">
        <v>50</v>
      </c>
      <c r="E1397" s="636"/>
      <c r="F1397" s="650" t="s">
        <v>2372</v>
      </c>
      <c r="G1397" s="636"/>
      <c r="H1397" s="635">
        <f si="32" t="shared"/>
        <v>0</v>
      </c>
    </row>
    <row r="1398" spans="1:8">
      <c r="A1398" s="638" t="s">
        <v>1243</v>
      </c>
      <c r="B1398" s="639">
        <v>110201</v>
      </c>
      <c r="C1398" s="638" t="s">
        <v>1834</v>
      </c>
      <c r="D1398" s="637" t="s">
        <v>50</v>
      </c>
      <c r="E1398" s="636"/>
      <c r="F1398" s="650" t="s">
        <v>2372</v>
      </c>
      <c r="G1398" s="636"/>
      <c r="H1398" s="635">
        <f si="32" t="shared"/>
        <v>0</v>
      </c>
    </row>
    <row r="1399" spans="1:8">
      <c r="A1399" s="638" t="s">
        <v>1243</v>
      </c>
      <c r="B1399" s="639">
        <v>1103</v>
      </c>
      <c r="C1399" s="638" t="s">
        <v>1833</v>
      </c>
      <c r="D1399" s="637" t="s">
        <v>50</v>
      </c>
      <c r="E1399" s="636"/>
      <c r="F1399" s="650" t="s">
        <v>2372</v>
      </c>
      <c r="G1399" s="636"/>
      <c r="H1399" s="635">
        <f si="32" t="shared"/>
        <v>0</v>
      </c>
    </row>
    <row r="1400" spans="1:8">
      <c r="A1400" s="638" t="s">
        <v>1243</v>
      </c>
      <c r="B1400" s="639">
        <v>110301</v>
      </c>
      <c r="C1400" s="638" t="s">
        <v>1833</v>
      </c>
      <c r="D1400" s="637" t="s">
        <v>50</v>
      </c>
      <c r="E1400" s="636"/>
      <c r="F1400" s="650" t="s">
        <v>2372</v>
      </c>
      <c r="G1400" s="636"/>
      <c r="H1400" s="635">
        <f si="32" t="shared"/>
        <v>0</v>
      </c>
    </row>
    <row r="1401" spans="1:8">
      <c r="A1401" s="638" t="s">
        <v>1243</v>
      </c>
      <c r="B1401" s="639">
        <v>1104</v>
      </c>
      <c r="C1401" s="638" t="s">
        <v>1832</v>
      </c>
      <c r="D1401" s="637" t="s">
        <v>50</v>
      </c>
      <c r="E1401" s="636"/>
      <c r="F1401" s="650" t="s">
        <v>2372</v>
      </c>
      <c r="G1401" s="636"/>
      <c r="H1401" s="635">
        <f si="32" t="shared"/>
        <v>0</v>
      </c>
    </row>
    <row r="1402" spans="1:8">
      <c r="A1402" s="638" t="s">
        <v>1243</v>
      </c>
      <c r="B1402" s="639">
        <v>110401</v>
      </c>
      <c r="C1402" s="638" t="s">
        <v>1832</v>
      </c>
      <c r="D1402" s="637" t="s">
        <v>50</v>
      </c>
      <c r="E1402" s="636"/>
      <c r="F1402" s="650" t="s">
        <v>2372</v>
      </c>
      <c r="G1402" s="636"/>
      <c r="H1402" s="635">
        <f si="32" t="shared"/>
        <v>0</v>
      </c>
    </row>
    <row r="1403" spans="1:8">
      <c r="A1403" s="638" t="s">
        <v>1243</v>
      </c>
      <c r="B1403" s="639">
        <v>112</v>
      </c>
      <c r="C1403" s="638" t="s">
        <v>1831</v>
      </c>
      <c r="D1403" s="637" t="s">
        <v>50</v>
      </c>
      <c r="E1403" s="636"/>
      <c r="F1403" s="650" t="s">
        <v>2372</v>
      </c>
      <c r="G1403" s="636"/>
      <c r="H1403" s="635">
        <f si="32" t="shared"/>
        <v>0</v>
      </c>
    </row>
    <row r="1404" spans="1:8">
      <c r="A1404" s="638" t="s">
        <v>1243</v>
      </c>
      <c r="B1404" s="639">
        <v>112001</v>
      </c>
      <c r="C1404" s="638" t="s">
        <v>1830</v>
      </c>
      <c r="D1404" s="637" t="s">
        <v>50</v>
      </c>
      <c r="E1404" s="636"/>
      <c r="F1404" s="650" t="s">
        <v>2372</v>
      </c>
      <c r="G1404" s="636"/>
      <c r="H1404" s="635">
        <f si="32" t="shared"/>
        <v>0</v>
      </c>
    </row>
    <row r="1405" spans="1:8">
      <c r="A1405" s="638" t="s">
        <v>1243</v>
      </c>
      <c r="B1405" s="639">
        <v>112002</v>
      </c>
      <c r="C1405" s="638" t="s">
        <v>1829</v>
      </c>
      <c r="D1405" s="637" t="s">
        <v>50</v>
      </c>
      <c r="E1405" s="636"/>
      <c r="F1405" s="650" t="s">
        <v>2372</v>
      </c>
      <c r="G1405" s="636"/>
      <c r="H1405" s="635">
        <f si="32" t="shared"/>
        <v>0</v>
      </c>
    </row>
    <row r="1406" spans="1:8">
      <c r="A1406" s="638" t="s">
        <v>1243</v>
      </c>
      <c r="B1406" s="639">
        <v>112003</v>
      </c>
      <c r="C1406" s="638" t="s">
        <v>1828</v>
      </c>
      <c r="D1406" s="637" t="s">
        <v>50</v>
      </c>
      <c r="E1406" s="636"/>
      <c r="F1406" s="650" t="s">
        <v>2372</v>
      </c>
      <c r="G1406" s="636"/>
      <c r="H1406" s="635">
        <f si="32" t="shared"/>
        <v>0</v>
      </c>
    </row>
    <row r="1407" spans="1:8">
      <c r="A1407" s="638" t="s">
        <v>1243</v>
      </c>
      <c r="B1407" s="639">
        <v>112004</v>
      </c>
      <c r="C1407" s="638" t="s">
        <v>1827</v>
      </c>
      <c r="D1407" s="637" t="s">
        <v>50</v>
      </c>
      <c r="E1407" s="636"/>
      <c r="F1407" s="650" t="s">
        <v>2372</v>
      </c>
      <c r="G1407" s="636"/>
      <c r="H1407" s="635">
        <f si="32" t="shared"/>
        <v>0</v>
      </c>
    </row>
    <row r="1408" spans="1:8">
      <c r="A1408" s="638" t="s">
        <v>1243</v>
      </c>
      <c r="B1408" s="639">
        <v>112005</v>
      </c>
      <c r="C1408" s="638" t="s">
        <v>1826</v>
      </c>
      <c r="D1408" s="637" t="s">
        <v>50</v>
      </c>
      <c r="E1408" s="636"/>
      <c r="F1408" s="650" t="s">
        <v>2372</v>
      </c>
      <c r="G1408" s="636"/>
      <c r="H1408" s="635">
        <f si="32" t="shared"/>
        <v>0</v>
      </c>
    </row>
    <row r="1409" spans="1:8">
      <c r="A1409" s="638" t="s">
        <v>1243</v>
      </c>
      <c r="B1409" s="639">
        <v>113</v>
      </c>
      <c r="C1409" s="638" t="s">
        <v>1825</v>
      </c>
      <c r="D1409" s="637" t="s">
        <v>50</v>
      </c>
      <c r="E1409" s="636"/>
      <c r="F1409" s="650" t="s">
        <v>2372</v>
      </c>
      <c r="G1409" s="636"/>
      <c r="H1409" s="635">
        <f si="32" t="shared"/>
        <v>0</v>
      </c>
    </row>
    <row r="1410" spans="1:8">
      <c r="A1410" s="638" t="s">
        <v>1243</v>
      </c>
      <c r="B1410" s="639">
        <v>113001</v>
      </c>
      <c r="C1410" s="638" t="s">
        <v>1824</v>
      </c>
      <c r="D1410" s="637" t="s">
        <v>50</v>
      </c>
      <c r="E1410" s="636"/>
      <c r="F1410" s="650" t="s">
        <v>2372</v>
      </c>
      <c r="G1410" s="636"/>
      <c r="H1410" s="635">
        <f si="32" t="shared"/>
        <v>0</v>
      </c>
    </row>
    <row r="1411" spans="1:8">
      <c r="A1411" s="638" t="s">
        <v>1243</v>
      </c>
      <c r="B1411" s="639">
        <v>113002</v>
      </c>
      <c r="C1411" s="638" t="s">
        <v>1823</v>
      </c>
      <c r="D1411" s="637" t="s">
        <v>50</v>
      </c>
      <c r="E1411" s="636"/>
      <c r="F1411" s="650" t="s">
        <v>2372</v>
      </c>
      <c r="G1411" s="636"/>
      <c r="H1411" s="635">
        <f si="32" t="shared"/>
        <v>0</v>
      </c>
    </row>
    <row r="1412" spans="1:8">
      <c r="A1412" s="638" t="s">
        <v>1243</v>
      </c>
      <c r="B1412" s="639">
        <v>113003</v>
      </c>
      <c r="C1412" s="638" t="s">
        <v>1822</v>
      </c>
      <c r="D1412" s="637" t="s">
        <v>50</v>
      </c>
      <c r="E1412" s="636"/>
      <c r="F1412" s="650" t="s">
        <v>2372</v>
      </c>
      <c r="G1412" s="636"/>
      <c r="H1412" s="635">
        <f si="32" t="shared"/>
        <v>0</v>
      </c>
    </row>
    <row r="1413" spans="1:8">
      <c r="A1413" s="638" t="s">
        <v>1243</v>
      </c>
      <c r="B1413" s="639">
        <v>113004</v>
      </c>
      <c r="C1413" s="638" t="s">
        <v>1821</v>
      </c>
      <c r="D1413" s="637" t="s">
        <v>50</v>
      </c>
      <c r="E1413" s="636"/>
      <c r="F1413" s="650" t="s">
        <v>2372</v>
      </c>
      <c r="G1413" s="636"/>
      <c r="H1413" s="635">
        <f si="32" t="shared"/>
        <v>0</v>
      </c>
    </row>
    <row r="1414" spans="1:8">
      <c r="A1414" s="638" t="s">
        <v>1243</v>
      </c>
      <c r="B1414" s="639">
        <v>114</v>
      </c>
      <c r="C1414" s="638" t="s">
        <v>1820</v>
      </c>
      <c r="D1414" s="637" t="s">
        <v>50</v>
      </c>
      <c r="E1414" s="636"/>
      <c r="F1414" s="650" t="s">
        <v>2372</v>
      </c>
      <c r="G1414" s="636"/>
      <c r="H1414" s="635">
        <f si="32" t="shared"/>
        <v>0</v>
      </c>
    </row>
    <row r="1415" spans="1:8">
      <c r="A1415" s="638" t="s">
        <v>1243</v>
      </c>
      <c r="B1415" s="639">
        <v>114001</v>
      </c>
      <c r="C1415" s="638" t="s">
        <v>1819</v>
      </c>
      <c r="D1415" s="637" t="s">
        <v>50</v>
      </c>
      <c r="E1415" s="636"/>
      <c r="F1415" s="650" t="s">
        <v>2372</v>
      </c>
      <c r="G1415" s="636"/>
      <c r="H1415" s="635">
        <f ref="H1415:H1478" si="33" t="shared">+E1415-G1415</f>
        <v>0</v>
      </c>
    </row>
    <row r="1416" spans="1:8">
      <c r="A1416" s="638" t="s">
        <v>1243</v>
      </c>
      <c r="B1416" s="639">
        <v>114002</v>
      </c>
      <c r="C1416" s="638" t="s">
        <v>1818</v>
      </c>
      <c r="D1416" s="637" t="s">
        <v>50</v>
      </c>
      <c r="E1416" s="636"/>
      <c r="F1416" s="650" t="s">
        <v>2372</v>
      </c>
      <c r="G1416" s="636"/>
      <c r="H1416" s="635">
        <f si="33" t="shared"/>
        <v>0</v>
      </c>
    </row>
    <row r="1417" spans="1:8">
      <c r="A1417" s="638" t="s">
        <v>1243</v>
      </c>
      <c r="B1417" s="639">
        <v>114003</v>
      </c>
      <c r="C1417" s="638" t="s">
        <v>1817</v>
      </c>
      <c r="D1417" s="637" t="s">
        <v>50</v>
      </c>
      <c r="E1417" s="636"/>
      <c r="F1417" s="650" t="s">
        <v>2372</v>
      </c>
      <c r="G1417" s="636"/>
      <c r="H1417" s="635">
        <f si="33" t="shared"/>
        <v>0</v>
      </c>
    </row>
    <row r="1418" spans="1:8">
      <c r="A1418" s="638" t="s">
        <v>1243</v>
      </c>
      <c r="B1418" s="639">
        <v>115</v>
      </c>
      <c r="C1418" s="638" t="s">
        <v>1816</v>
      </c>
      <c r="D1418" s="637" t="s">
        <v>50</v>
      </c>
      <c r="E1418" s="636"/>
      <c r="F1418" s="650" t="s">
        <v>2372</v>
      </c>
      <c r="G1418" s="636"/>
      <c r="H1418" s="635">
        <f si="33" t="shared"/>
        <v>0</v>
      </c>
    </row>
    <row r="1419" spans="1:8">
      <c r="A1419" s="638" t="s">
        <v>1243</v>
      </c>
      <c r="B1419" s="639">
        <v>115001</v>
      </c>
      <c r="C1419" s="638" t="s">
        <v>1815</v>
      </c>
      <c r="D1419" s="637" t="s">
        <v>50</v>
      </c>
      <c r="E1419" s="636"/>
      <c r="F1419" s="650" t="s">
        <v>2372</v>
      </c>
      <c r="G1419" s="636"/>
      <c r="H1419" s="635">
        <f si="33" t="shared"/>
        <v>0</v>
      </c>
    </row>
    <row r="1420" spans="1:8">
      <c r="A1420" s="638" t="s">
        <v>1243</v>
      </c>
      <c r="B1420" s="639">
        <v>115002</v>
      </c>
      <c r="C1420" s="638" t="s">
        <v>1814</v>
      </c>
      <c r="D1420" s="637" t="s">
        <v>50</v>
      </c>
      <c r="E1420" s="636"/>
      <c r="F1420" s="650" t="s">
        <v>2372</v>
      </c>
      <c r="G1420" s="636"/>
      <c r="H1420" s="635">
        <f si="33" t="shared"/>
        <v>0</v>
      </c>
    </row>
    <row r="1421" spans="1:8">
      <c r="A1421" s="638" t="s">
        <v>1243</v>
      </c>
      <c r="B1421" s="639">
        <v>115003</v>
      </c>
      <c r="C1421" s="638" t="s">
        <v>1813</v>
      </c>
      <c r="D1421" s="637" t="s">
        <v>50</v>
      </c>
      <c r="E1421" s="636"/>
      <c r="F1421" s="650" t="s">
        <v>2372</v>
      </c>
      <c r="G1421" s="636"/>
      <c r="H1421" s="635">
        <f si="33" t="shared"/>
        <v>0</v>
      </c>
    </row>
    <row r="1422" spans="1:8">
      <c r="A1422" s="638" t="s">
        <v>1243</v>
      </c>
      <c r="B1422" s="639">
        <v>115004</v>
      </c>
      <c r="C1422" s="638" t="s">
        <v>1812</v>
      </c>
      <c r="D1422" s="637" t="s">
        <v>50</v>
      </c>
      <c r="E1422" s="636"/>
      <c r="F1422" s="650" t="s">
        <v>2372</v>
      </c>
      <c r="G1422" s="636"/>
      <c r="H1422" s="635">
        <f si="33" t="shared"/>
        <v>0</v>
      </c>
    </row>
    <row r="1423" spans="1:8">
      <c r="A1423" s="638" t="s">
        <v>1243</v>
      </c>
      <c r="B1423" s="639">
        <v>115005</v>
      </c>
      <c r="C1423" s="638" t="s">
        <v>1811</v>
      </c>
      <c r="D1423" s="637" t="s">
        <v>50</v>
      </c>
      <c r="E1423" s="636"/>
      <c r="F1423" s="650" t="s">
        <v>2372</v>
      </c>
      <c r="G1423" s="636"/>
      <c r="H1423" s="635">
        <f si="33" t="shared"/>
        <v>0</v>
      </c>
    </row>
    <row r="1424" spans="1:8">
      <c r="A1424" s="638" t="s">
        <v>1243</v>
      </c>
      <c r="B1424" s="639">
        <v>115006</v>
      </c>
      <c r="C1424" s="638" t="s">
        <v>1810</v>
      </c>
      <c r="D1424" s="637" t="s">
        <v>50</v>
      </c>
      <c r="E1424" s="636"/>
      <c r="F1424" s="650" t="s">
        <v>2372</v>
      </c>
      <c r="G1424" s="636"/>
      <c r="H1424" s="635">
        <f si="33" t="shared"/>
        <v>0</v>
      </c>
    </row>
    <row r="1425" spans="1:8">
      <c r="A1425" s="638" t="s">
        <v>1243</v>
      </c>
      <c r="B1425" s="639">
        <v>115007</v>
      </c>
      <c r="C1425" s="638" t="s">
        <v>1809</v>
      </c>
      <c r="D1425" s="637" t="s">
        <v>50</v>
      </c>
      <c r="E1425" s="636"/>
      <c r="F1425" s="650" t="s">
        <v>2372</v>
      </c>
      <c r="G1425" s="636"/>
      <c r="H1425" s="635">
        <f si="33" t="shared"/>
        <v>0</v>
      </c>
    </row>
    <row r="1426" spans="1:8">
      <c r="A1426" s="638" t="s">
        <v>1243</v>
      </c>
      <c r="B1426" s="639">
        <v>115008</v>
      </c>
      <c r="C1426" s="638" t="s">
        <v>1808</v>
      </c>
      <c r="D1426" s="637" t="s">
        <v>50</v>
      </c>
      <c r="E1426" s="636"/>
      <c r="F1426" s="650" t="s">
        <v>2372</v>
      </c>
      <c r="G1426" s="636"/>
      <c r="H1426" s="635">
        <f si="33" t="shared"/>
        <v>0</v>
      </c>
    </row>
    <row r="1427" spans="1:8">
      <c r="A1427" s="638" t="s">
        <v>1243</v>
      </c>
      <c r="B1427" s="639">
        <v>116</v>
      </c>
      <c r="C1427" s="638" t="s">
        <v>1807</v>
      </c>
      <c r="D1427" s="637" t="s">
        <v>50</v>
      </c>
      <c r="E1427" s="636"/>
      <c r="F1427" s="650" t="s">
        <v>2372</v>
      </c>
      <c r="G1427" s="636"/>
      <c r="H1427" s="635">
        <f si="33" t="shared"/>
        <v>0</v>
      </c>
    </row>
    <row r="1428" spans="1:8">
      <c r="A1428" s="638" t="s">
        <v>1243</v>
      </c>
      <c r="B1428" s="639">
        <v>116001</v>
      </c>
      <c r="C1428" s="638" t="s">
        <v>1806</v>
      </c>
      <c r="D1428" s="637" t="s">
        <v>50</v>
      </c>
      <c r="E1428" s="636"/>
      <c r="F1428" s="650" t="s">
        <v>2372</v>
      </c>
      <c r="G1428" s="636"/>
      <c r="H1428" s="635">
        <f si="33" t="shared"/>
        <v>0</v>
      </c>
    </row>
    <row r="1429" spans="1:8">
      <c r="A1429" s="638" t="s">
        <v>1243</v>
      </c>
      <c r="B1429" s="639">
        <v>117</v>
      </c>
      <c r="C1429" s="638" t="s">
        <v>1805</v>
      </c>
      <c r="D1429" s="637" t="s">
        <v>50</v>
      </c>
      <c r="E1429" s="636"/>
      <c r="F1429" s="650" t="s">
        <v>2372</v>
      </c>
      <c r="G1429" s="636"/>
      <c r="H1429" s="635">
        <f si="33" t="shared"/>
        <v>0</v>
      </c>
    </row>
    <row r="1430" spans="1:8">
      <c r="A1430" s="638" t="s">
        <v>1243</v>
      </c>
      <c r="B1430" s="639">
        <v>117001</v>
      </c>
      <c r="C1430" s="638" t="s">
        <v>1804</v>
      </c>
      <c r="D1430" s="637" t="s">
        <v>50</v>
      </c>
      <c r="E1430" s="636"/>
      <c r="F1430" s="650" t="s">
        <v>2372</v>
      </c>
      <c r="G1430" s="636"/>
      <c r="H1430" s="635">
        <f si="33" t="shared"/>
        <v>0</v>
      </c>
    </row>
    <row r="1431" spans="1:8">
      <c r="A1431" s="638" t="s">
        <v>1243</v>
      </c>
      <c r="B1431" s="639">
        <v>117002</v>
      </c>
      <c r="C1431" s="638" t="s">
        <v>1803</v>
      </c>
      <c r="D1431" s="637" t="s">
        <v>50</v>
      </c>
      <c r="E1431" s="636"/>
      <c r="F1431" s="650" t="s">
        <v>2372</v>
      </c>
      <c r="G1431" s="636"/>
      <c r="H1431" s="635">
        <f si="33" t="shared"/>
        <v>0</v>
      </c>
    </row>
    <row r="1432" spans="1:8">
      <c r="A1432" s="638" t="s">
        <v>1243</v>
      </c>
      <c r="B1432" s="639">
        <v>118</v>
      </c>
      <c r="C1432" s="638" t="s">
        <v>1802</v>
      </c>
      <c r="D1432" s="637" t="s">
        <v>50</v>
      </c>
      <c r="E1432" s="636"/>
      <c r="F1432" s="650" t="s">
        <v>2372</v>
      </c>
      <c r="G1432" s="636"/>
      <c r="H1432" s="635">
        <f si="33" t="shared"/>
        <v>0</v>
      </c>
    </row>
    <row r="1433" spans="1:8">
      <c r="A1433" s="638" t="s">
        <v>1243</v>
      </c>
      <c r="B1433" s="639">
        <v>1180</v>
      </c>
      <c r="C1433" s="638" t="s">
        <v>1801</v>
      </c>
      <c r="D1433" s="637" t="s">
        <v>50</v>
      </c>
      <c r="E1433" s="636"/>
      <c r="F1433" s="650" t="s">
        <v>2372</v>
      </c>
      <c r="G1433" s="636"/>
      <c r="H1433" s="635">
        <f si="33" t="shared"/>
        <v>0</v>
      </c>
    </row>
    <row r="1434" spans="1:8">
      <c r="A1434" s="638" t="s">
        <v>1243</v>
      </c>
      <c r="B1434" s="639">
        <v>118001</v>
      </c>
      <c r="C1434" s="638" t="s">
        <v>1800</v>
      </c>
      <c r="D1434" s="637" t="s">
        <v>50</v>
      </c>
      <c r="E1434" s="636"/>
      <c r="F1434" s="650" t="s">
        <v>2372</v>
      </c>
      <c r="G1434" s="636"/>
      <c r="H1434" s="635">
        <f si="33" t="shared"/>
        <v>0</v>
      </c>
    </row>
    <row r="1435" spans="1:8">
      <c r="A1435" s="638" t="s">
        <v>1243</v>
      </c>
      <c r="B1435" s="639">
        <v>118002</v>
      </c>
      <c r="C1435" s="638" t="s">
        <v>1799</v>
      </c>
      <c r="D1435" s="637" t="s">
        <v>50</v>
      </c>
      <c r="E1435" s="636"/>
      <c r="F1435" s="650" t="s">
        <v>2372</v>
      </c>
      <c r="G1435" s="636"/>
      <c r="H1435" s="635">
        <f si="33" t="shared"/>
        <v>0</v>
      </c>
    </row>
    <row r="1436" spans="1:8">
      <c r="A1436" s="638" t="s">
        <v>1243</v>
      </c>
      <c r="B1436" s="639">
        <v>118003</v>
      </c>
      <c r="C1436" s="638" t="s">
        <v>1798</v>
      </c>
      <c r="D1436" s="637" t="s">
        <v>50</v>
      </c>
      <c r="E1436" s="636"/>
      <c r="F1436" s="650" t="s">
        <v>2372</v>
      </c>
      <c r="G1436" s="636"/>
      <c r="H1436" s="635">
        <f si="33" t="shared"/>
        <v>0</v>
      </c>
    </row>
    <row r="1437" spans="1:8">
      <c r="A1437" s="638" t="s">
        <v>1243</v>
      </c>
      <c r="B1437" s="639">
        <v>118004</v>
      </c>
      <c r="C1437" s="638" t="s">
        <v>1797</v>
      </c>
      <c r="D1437" s="637" t="s">
        <v>50</v>
      </c>
      <c r="E1437" s="636"/>
      <c r="F1437" s="650" t="s">
        <v>2372</v>
      </c>
      <c r="G1437" s="636"/>
      <c r="H1437" s="635">
        <f si="33" t="shared"/>
        <v>0</v>
      </c>
    </row>
    <row r="1438" spans="1:8">
      <c r="A1438" s="638" t="s">
        <v>1243</v>
      </c>
      <c r="B1438" s="639">
        <v>118005</v>
      </c>
      <c r="C1438" s="638" t="s">
        <v>1796</v>
      </c>
      <c r="D1438" s="637" t="s">
        <v>50</v>
      </c>
      <c r="E1438" s="636"/>
      <c r="F1438" s="650" t="s">
        <v>2372</v>
      </c>
      <c r="G1438" s="636"/>
      <c r="H1438" s="635">
        <f si="33" t="shared"/>
        <v>0</v>
      </c>
    </row>
    <row r="1439" spans="1:8">
      <c r="A1439" s="638" t="s">
        <v>1243</v>
      </c>
      <c r="B1439" s="639">
        <v>118006</v>
      </c>
      <c r="C1439" s="638" t="s">
        <v>1795</v>
      </c>
      <c r="D1439" s="637" t="s">
        <v>50</v>
      </c>
      <c r="E1439" s="636"/>
      <c r="F1439" s="650" t="s">
        <v>2372</v>
      </c>
      <c r="G1439" s="636"/>
      <c r="H1439" s="635">
        <f si="33" t="shared"/>
        <v>0</v>
      </c>
    </row>
    <row r="1440" spans="1:8">
      <c r="A1440" s="638" t="s">
        <v>1243</v>
      </c>
      <c r="B1440" s="639">
        <v>118007</v>
      </c>
      <c r="C1440" s="638" t="s">
        <v>1794</v>
      </c>
      <c r="D1440" s="637" t="s">
        <v>50</v>
      </c>
      <c r="E1440" s="636"/>
      <c r="F1440" s="650" t="s">
        <v>2372</v>
      </c>
      <c r="G1440" s="636"/>
      <c r="H1440" s="635">
        <f si="33" t="shared"/>
        <v>0</v>
      </c>
    </row>
    <row r="1441" spans="1:8">
      <c r="A1441" s="638" t="s">
        <v>1243</v>
      </c>
      <c r="B1441" s="639">
        <v>118008</v>
      </c>
      <c r="C1441" s="638" t="s">
        <v>1793</v>
      </c>
      <c r="D1441" s="637" t="s">
        <v>50</v>
      </c>
      <c r="E1441" s="636"/>
      <c r="F1441" s="650" t="s">
        <v>2372</v>
      </c>
      <c r="G1441" s="636"/>
      <c r="H1441" s="635">
        <f si="33" t="shared"/>
        <v>0</v>
      </c>
    </row>
    <row r="1442" spans="1:8">
      <c r="A1442" s="638" t="s">
        <v>1243</v>
      </c>
      <c r="B1442" s="639">
        <v>118009</v>
      </c>
      <c r="C1442" s="638" t="s">
        <v>1792</v>
      </c>
      <c r="D1442" s="637" t="s">
        <v>50</v>
      </c>
      <c r="E1442" s="636"/>
      <c r="F1442" s="650" t="s">
        <v>2372</v>
      </c>
      <c r="G1442" s="636"/>
      <c r="H1442" s="635">
        <f si="33" t="shared"/>
        <v>0</v>
      </c>
    </row>
    <row r="1443" spans="1:8">
      <c r="A1443" s="638" t="s">
        <v>1243</v>
      </c>
      <c r="B1443" s="639">
        <v>118010</v>
      </c>
      <c r="C1443" s="638" t="s">
        <v>1791</v>
      </c>
      <c r="D1443" s="637" t="s">
        <v>50</v>
      </c>
      <c r="E1443" s="636"/>
      <c r="F1443" s="650" t="s">
        <v>2372</v>
      </c>
      <c r="G1443" s="636"/>
      <c r="H1443" s="635">
        <f si="33" t="shared"/>
        <v>0</v>
      </c>
    </row>
    <row r="1444" spans="1:8">
      <c r="A1444" s="638" t="s">
        <v>1243</v>
      </c>
      <c r="B1444" s="639">
        <v>118011</v>
      </c>
      <c r="C1444" s="638" t="s">
        <v>1790</v>
      </c>
      <c r="D1444" s="637" t="s">
        <v>50</v>
      </c>
      <c r="E1444" s="636"/>
      <c r="F1444" s="650" t="s">
        <v>2372</v>
      </c>
      <c r="G1444" s="636"/>
      <c r="H1444" s="635">
        <f si="33" t="shared"/>
        <v>0</v>
      </c>
    </row>
    <row r="1445" spans="1:8">
      <c r="A1445" s="638" t="s">
        <v>1243</v>
      </c>
      <c r="B1445" s="639">
        <v>1181</v>
      </c>
      <c r="C1445" s="638" t="s">
        <v>1789</v>
      </c>
      <c r="D1445" s="637" t="s">
        <v>50</v>
      </c>
      <c r="E1445" s="636"/>
      <c r="F1445" s="650" t="s">
        <v>2372</v>
      </c>
      <c r="G1445" s="636"/>
      <c r="H1445" s="635">
        <f si="33" t="shared"/>
        <v>0</v>
      </c>
    </row>
    <row r="1446" spans="1:8">
      <c r="A1446" s="638" t="s">
        <v>1243</v>
      </c>
      <c r="B1446" s="639">
        <v>118101</v>
      </c>
      <c r="C1446" s="638" t="s">
        <v>1788</v>
      </c>
      <c r="D1446" s="637" t="s">
        <v>50</v>
      </c>
      <c r="E1446" s="636"/>
      <c r="F1446" s="650" t="s">
        <v>2372</v>
      </c>
      <c r="G1446" s="636"/>
      <c r="H1446" s="635">
        <f si="33" t="shared"/>
        <v>0</v>
      </c>
    </row>
    <row r="1447" spans="1:8">
      <c r="A1447" s="638" t="s">
        <v>1243</v>
      </c>
      <c r="B1447" s="639">
        <v>118102</v>
      </c>
      <c r="C1447" s="638" t="s">
        <v>1787</v>
      </c>
      <c r="D1447" s="637" t="s">
        <v>50</v>
      </c>
      <c r="E1447" s="636"/>
      <c r="F1447" s="650" t="s">
        <v>2372</v>
      </c>
      <c r="G1447" s="636"/>
      <c r="H1447" s="635">
        <f si="33" t="shared"/>
        <v>0</v>
      </c>
    </row>
    <row r="1448" spans="1:8">
      <c r="A1448" s="638" t="s">
        <v>1243</v>
      </c>
      <c r="B1448" s="639">
        <v>1182</v>
      </c>
      <c r="C1448" s="638" t="s">
        <v>1786</v>
      </c>
      <c r="D1448" s="637" t="s">
        <v>50</v>
      </c>
      <c r="E1448" s="636"/>
      <c r="F1448" s="650" t="s">
        <v>2372</v>
      </c>
      <c r="G1448" s="636"/>
      <c r="H1448" s="635">
        <f si="33" t="shared"/>
        <v>0</v>
      </c>
    </row>
    <row r="1449" spans="1:8">
      <c r="A1449" s="638" t="s">
        <v>1243</v>
      </c>
      <c r="B1449" s="639">
        <v>118201</v>
      </c>
      <c r="C1449" s="638" t="s">
        <v>1785</v>
      </c>
      <c r="D1449" s="637" t="s">
        <v>50</v>
      </c>
      <c r="E1449" s="636"/>
      <c r="F1449" s="650" t="s">
        <v>2372</v>
      </c>
      <c r="G1449" s="636"/>
      <c r="H1449" s="635">
        <f si="33" t="shared"/>
        <v>0</v>
      </c>
    </row>
    <row r="1450" spans="1:8">
      <c r="A1450" s="638" t="s">
        <v>1243</v>
      </c>
      <c r="B1450" s="639">
        <v>118202</v>
      </c>
      <c r="C1450" s="638" t="s">
        <v>1784</v>
      </c>
      <c r="D1450" s="637" t="s">
        <v>50</v>
      </c>
      <c r="E1450" s="636"/>
      <c r="F1450" s="650" t="s">
        <v>2372</v>
      </c>
      <c r="G1450" s="636"/>
      <c r="H1450" s="635">
        <f si="33" t="shared"/>
        <v>0</v>
      </c>
    </row>
    <row r="1451" spans="1:8">
      <c r="A1451" s="638" t="s">
        <v>1243</v>
      </c>
      <c r="B1451" s="639">
        <v>118203</v>
      </c>
      <c r="C1451" s="638" t="s">
        <v>1783</v>
      </c>
      <c r="D1451" s="637" t="s">
        <v>50</v>
      </c>
      <c r="E1451" s="636"/>
      <c r="F1451" s="650" t="s">
        <v>2372</v>
      </c>
      <c r="G1451" s="636"/>
      <c r="H1451" s="635">
        <f si="33" t="shared"/>
        <v>0</v>
      </c>
    </row>
    <row r="1452" spans="1:8">
      <c r="A1452" s="638" t="s">
        <v>1243</v>
      </c>
      <c r="B1452" s="639">
        <v>118204</v>
      </c>
      <c r="C1452" s="638" t="s">
        <v>1782</v>
      </c>
      <c r="D1452" s="637" t="s">
        <v>50</v>
      </c>
      <c r="E1452" s="636"/>
      <c r="F1452" s="650" t="s">
        <v>2372</v>
      </c>
      <c r="G1452" s="636"/>
      <c r="H1452" s="635">
        <f si="33" t="shared"/>
        <v>0</v>
      </c>
    </row>
    <row r="1453" spans="1:8">
      <c r="A1453" s="638" t="s">
        <v>1243</v>
      </c>
      <c r="B1453" s="639">
        <v>1183</v>
      </c>
      <c r="C1453" s="638" t="s">
        <v>1781</v>
      </c>
      <c r="D1453" s="637" t="s">
        <v>50</v>
      </c>
      <c r="E1453" s="636"/>
      <c r="F1453" s="650" t="s">
        <v>2372</v>
      </c>
      <c r="G1453" s="636"/>
      <c r="H1453" s="635">
        <f si="33" t="shared"/>
        <v>0</v>
      </c>
    </row>
    <row r="1454" spans="1:8">
      <c r="A1454" s="638" t="s">
        <v>1243</v>
      </c>
      <c r="B1454" s="639">
        <v>118301</v>
      </c>
      <c r="C1454" s="638" t="s">
        <v>1780</v>
      </c>
      <c r="D1454" s="637" t="s">
        <v>50</v>
      </c>
      <c r="E1454" s="636"/>
      <c r="F1454" s="650" t="s">
        <v>2372</v>
      </c>
      <c r="G1454" s="636"/>
      <c r="H1454" s="635">
        <f si="33" t="shared"/>
        <v>0</v>
      </c>
    </row>
    <row r="1455" spans="1:8">
      <c r="A1455" s="638" t="s">
        <v>1243</v>
      </c>
      <c r="B1455" s="639">
        <v>118302</v>
      </c>
      <c r="C1455" s="638" t="s">
        <v>1779</v>
      </c>
      <c r="D1455" s="637" t="s">
        <v>50</v>
      </c>
      <c r="E1455" s="636"/>
      <c r="F1455" s="650" t="s">
        <v>2372</v>
      </c>
      <c r="G1455" s="636"/>
      <c r="H1455" s="635">
        <f si="33" t="shared"/>
        <v>0</v>
      </c>
    </row>
    <row r="1456" spans="1:8">
      <c r="A1456" s="638" t="s">
        <v>1243</v>
      </c>
      <c r="B1456" s="639">
        <v>118303</v>
      </c>
      <c r="C1456" s="638" t="s">
        <v>1778</v>
      </c>
      <c r="D1456" s="637" t="s">
        <v>50</v>
      </c>
      <c r="E1456" s="636"/>
      <c r="F1456" s="650" t="s">
        <v>2372</v>
      </c>
      <c r="G1456" s="636"/>
      <c r="H1456" s="635">
        <f si="33" t="shared"/>
        <v>0</v>
      </c>
    </row>
    <row r="1457" spans="1:8">
      <c r="A1457" s="638" t="s">
        <v>1243</v>
      </c>
      <c r="B1457" s="639">
        <v>118304</v>
      </c>
      <c r="C1457" s="638" t="s">
        <v>1777</v>
      </c>
      <c r="D1457" s="637" t="s">
        <v>50</v>
      </c>
      <c r="E1457" s="636"/>
      <c r="F1457" s="650" t="s">
        <v>2372</v>
      </c>
      <c r="G1457" s="636"/>
      <c r="H1457" s="635">
        <f si="33" t="shared"/>
        <v>0</v>
      </c>
    </row>
    <row r="1458" spans="1:8">
      <c r="A1458" s="638" t="s">
        <v>1243</v>
      </c>
      <c r="B1458" s="639">
        <v>12</v>
      </c>
      <c r="C1458" s="638" t="s">
        <v>870</v>
      </c>
      <c r="D1458" s="637" t="s">
        <v>50</v>
      </c>
      <c r="E1458" s="636"/>
      <c r="F1458" s="650" t="s">
        <v>2372</v>
      </c>
      <c r="G1458" s="636"/>
      <c r="H1458" s="635">
        <f si="33" t="shared"/>
        <v>0</v>
      </c>
    </row>
    <row r="1459" spans="1:8">
      <c r="A1459" s="638" t="s">
        <v>1243</v>
      </c>
      <c r="B1459" s="639">
        <v>120</v>
      </c>
      <c r="C1459" s="638" t="s">
        <v>1776</v>
      </c>
      <c r="D1459" s="637" t="s">
        <v>50</v>
      </c>
      <c r="E1459" s="636"/>
      <c r="F1459" s="650" t="s">
        <v>2372</v>
      </c>
      <c r="G1459" s="636"/>
      <c r="H1459" s="635">
        <f si="33" t="shared"/>
        <v>0</v>
      </c>
    </row>
    <row r="1460" spans="1:8">
      <c r="A1460" s="638" t="s">
        <v>1243</v>
      </c>
      <c r="B1460" s="639">
        <v>120001</v>
      </c>
      <c r="C1460" s="638" t="s">
        <v>1775</v>
      </c>
      <c r="D1460" s="637" t="s">
        <v>50</v>
      </c>
      <c r="E1460" s="636"/>
      <c r="F1460" s="650" t="s">
        <v>2372</v>
      </c>
      <c r="G1460" s="636"/>
      <c r="H1460" s="635">
        <f si="33" t="shared"/>
        <v>0</v>
      </c>
    </row>
    <row r="1461" spans="1:8">
      <c r="A1461" s="638" t="s">
        <v>1243</v>
      </c>
      <c r="B1461" s="639">
        <v>120002</v>
      </c>
      <c r="C1461" s="638" t="s">
        <v>1774</v>
      </c>
      <c r="D1461" s="637" t="s">
        <v>50</v>
      </c>
      <c r="E1461" s="636"/>
      <c r="F1461" s="650" t="s">
        <v>2372</v>
      </c>
      <c r="G1461" s="636"/>
      <c r="H1461" s="635">
        <f si="33" t="shared"/>
        <v>0</v>
      </c>
    </row>
    <row r="1462" spans="1:8">
      <c r="A1462" s="638" t="s">
        <v>1243</v>
      </c>
      <c r="B1462" s="639">
        <v>120003</v>
      </c>
      <c r="C1462" s="638" t="s">
        <v>1773</v>
      </c>
      <c r="D1462" s="637" t="s">
        <v>50</v>
      </c>
      <c r="E1462" s="636"/>
      <c r="F1462" s="650" t="s">
        <v>2372</v>
      </c>
      <c r="G1462" s="636"/>
      <c r="H1462" s="635">
        <f si="33" t="shared"/>
        <v>0</v>
      </c>
    </row>
    <row r="1463" spans="1:8">
      <c r="A1463" s="638" t="s">
        <v>1243</v>
      </c>
      <c r="B1463" s="639">
        <v>120004</v>
      </c>
      <c r="C1463" s="638" t="s">
        <v>1542</v>
      </c>
      <c r="D1463" s="637" t="s">
        <v>50</v>
      </c>
      <c r="E1463" s="636"/>
      <c r="F1463" s="650" t="s">
        <v>2372</v>
      </c>
      <c r="G1463" s="636"/>
      <c r="H1463" s="635">
        <f si="33" t="shared"/>
        <v>0</v>
      </c>
    </row>
    <row r="1464" spans="1:8">
      <c r="A1464" s="638" t="s">
        <v>1243</v>
      </c>
      <c r="B1464" s="639">
        <v>1200041</v>
      </c>
      <c r="C1464" s="638" t="s">
        <v>1446</v>
      </c>
      <c r="D1464" s="637" t="s">
        <v>50</v>
      </c>
      <c r="E1464" s="636"/>
      <c r="F1464" s="650" t="s">
        <v>2372</v>
      </c>
      <c r="G1464" s="636"/>
      <c r="H1464" s="635">
        <f si="33" t="shared"/>
        <v>0</v>
      </c>
    </row>
    <row r="1465" spans="1:8">
      <c r="A1465" s="638" t="s">
        <v>1243</v>
      </c>
      <c r="B1465" s="639">
        <v>1200042</v>
      </c>
      <c r="C1465" s="638" t="s">
        <v>1447</v>
      </c>
      <c r="D1465" s="637" t="s">
        <v>50</v>
      </c>
      <c r="E1465" s="636"/>
      <c r="F1465" s="650" t="s">
        <v>2372</v>
      </c>
      <c r="G1465" s="636"/>
      <c r="H1465" s="635">
        <f si="33" t="shared"/>
        <v>0</v>
      </c>
    </row>
    <row r="1466" spans="1:8">
      <c r="A1466" s="638" t="s">
        <v>1243</v>
      </c>
      <c r="B1466" s="639">
        <v>1200043</v>
      </c>
      <c r="C1466" s="638" t="s">
        <v>1772</v>
      </c>
      <c r="D1466" s="637" t="s">
        <v>50</v>
      </c>
      <c r="E1466" s="636"/>
      <c r="F1466" s="650" t="s">
        <v>2372</v>
      </c>
      <c r="G1466" s="636"/>
      <c r="H1466" s="635">
        <f si="33" t="shared"/>
        <v>0</v>
      </c>
    </row>
    <row r="1467" spans="1:8">
      <c r="A1467" s="638" t="s">
        <v>1243</v>
      </c>
      <c r="B1467" s="639">
        <v>1200044</v>
      </c>
      <c r="C1467" s="638" t="s">
        <v>1448</v>
      </c>
      <c r="D1467" s="637" t="s">
        <v>50</v>
      </c>
      <c r="E1467" s="636"/>
      <c r="F1467" s="650" t="s">
        <v>2372</v>
      </c>
      <c r="G1467" s="636"/>
      <c r="H1467" s="635">
        <f si="33" t="shared"/>
        <v>0</v>
      </c>
    </row>
    <row r="1468" spans="1:8">
      <c r="A1468" s="638" t="s">
        <v>1243</v>
      </c>
      <c r="B1468" s="639">
        <v>120005</v>
      </c>
      <c r="C1468" s="638" t="s">
        <v>1771</v>
      </c>
      <c r="D1468" s="637" t="s">
        <v>50</v>
      </c>
      <c r="E1468" s="636"/>
      <c r="F1468" s="650" t="s">
        <v>2372</v>
      </c>
      <c r="G1468" s="636"/>
      <c r="H1468" s="635">
        <f si="33" t="shared"/>
        <v>0</v>
      </c>
    </row>
    <row r="1469" spans="1:8">
      <c r="A1469" s="638" t="s">
        <v>1243</v>
      </c>
      <c r="B1469" s="639">
        <v>120006</v>
      </c>
      <c r="C1469" s="638" t="s">
        <v>1770</v>
      </c>
      <c r="D1469" s="637" t="s">
        <v>50</v>
      </c>
      <c r="E1469" s="636"/>
      <c r="F1469" s="650" t="s">
        <v>2372</v>
      </c>
      <c r="G1469" s="636"/>
      <c r="H1469" s="635">
        <f si="33" t="shared"/>
        <v>0</v>
      </c>
    </row>
    <row r="1470" spans="1:8">
      <c r="A1470" s="638" t="s">
        <v>1243</v>
      </c>
      <c r="B1470" s="639">
        <v>120007</v>
      </c>
      <c r="C1470" s="638" t="s">
        <v>1769</v>
      </c>
      <c r="D1470" s="637" t="s">
        <v>50</v>
      </c>
      <c r="E1470" s="636"/>
      <c r="F1470" s="650" t="s">
        <v>2372</v>
      </c>
      <c r="G1470" s="636"/>
      <c r="H1470" s="635">
        <f si="33" t="shared"/>
        <v>0</v>
      </c>
    </row>
    <row r="1471" spans="1:8">
      <c r="A1471" s="638" t="s">
        <v>1243</v>
      </c>
      <c r="B1471" s="639">
        <v>120008</v>
      </c>
      <c r="C1471" s="638" t="s">
        <v>1768</v>
      </c>
      <c r="D1471" s="637" t="s">
        <v>50</v>
      </c>
      <c r="E1471" s="636"/>
      <c r="F1471" s="650" t="s">
        <v>2372</v>
      </c>
      <c r="G1471" s="636"/>
      <c r="H1471" s="635">
        <f si="33" t="shared"/>
        <v>0</v>
      </c>
    </row>
    <row r="1472" spans="1:8">
      <c r="A1472" s="638" t="s">
        <v>1243</v>
      </c>
      <c r="B1472" s="639">
        <v>120009</v>
      </c>
      <c r="C1472" s="638" t="s">
        <v>1767</v>
      </c>
      <c r="D1472" s="637" t="s">
        <v>50</v>
      </c>
      <c r="E1472" s="636"/>
      <c r="F1472" s="650" t="s">
        <v>2372</v>
      </c>
      <c r="G1472" s="636"/>
      <c r="H1472" s="635">
        <f si="33" t="shared"/>
        <v>0</v>
      </c>
    </row>
    <row r="1473" spans="1:8">
      <c r="A1473" s="638" t="s">
        <v>1243</v>
      </c>
      <c r="B1473" s="639">
        <v>120013</v>
      </c>
      <c r="C1473" s="638" t="s">
        <v>1766</v>
      </c>
      <c r="D1473" s="637" t="s">
        <v>50</v>
      </c>
      <c r="E1473" s="636"/>
      <c r="F1473" s="650" t="s">
        <v>2372</v>
      </c>
      <c r="G1473" s="636"/>
      <c r="H1473" s="635">
        <f si="33" t="shared"/>
        <v>0</v>
      </c>
    </row>
    <row r="1474" spans="1:8">
      <c r="A1474" s="638" t="s">
        <v>1243</v>
      </c>
      <c r="B1474" s="639">
        <v>120014</v>
      </c>
      <c r="C1474" s="638" t="s">
        <v>1765</v>
      </c>
      <c r="D1474" s="637" t="s">
        <v>50</v>
      </c>
      <c r="E1474" s="636"/>
      <c r="F1474" s="650" t="s">
        <v>2372</v>
      </c>
      <c r="G1474" s="636"/>
      <c r="H1474" s="635">
        <f si="33" t="shared"/>
        <v>0</v>
      </c>
    </row>
    <row r="1475" spans="1:8">
      <c r="A1475" s="638" t="s">
        <v>1243</v>
      </c>
      <c r="B1475" s="639">
        <v>120015</v>
      </c>
      <c r="C1475" s="638" t="s">
        <v>1764</v>
      </c>
      <c r="D1475" s="637" t="s">
        <v>50</v>
      </c>
      <c r="E1475" s="636"/>
      <c r="F1475" s="650" t="s">
        <v>2372</v>
      </c>
      <c r="G1475" s="636"/>
      <c r="H1475" s="635">
        <f si="33" t="shared"/>
        <v>0</v>
      </c>
    </row>
    <row r="1476" spans="1:8">
      <c r="A1476" s="638" t="s">
        <v>1243</v>
      </c>
      <c r="B1476" s="639">
        <v>120016</v>
      </c>
      <c r="C1476" s="638" t="s">
        <v>1763</v>
      </c>
      <c r="D1476" s="637" t="s">
        <v>50</v>
      </c>
      <c r="E1476" s="636"/>
      <c r="F1476" s="650" t="s">
        <v>2372</v>
      </c>
      <c r="G1476" s="636"/>
      <c r="H1476" s="635">
        <f si="33" t="shared"/>
        <v>0</v>
      </c>
    </row>
    <row r="1477" spans="1:8">
      <c r="A1477" s="638" t="s">
        <v>1243</v>
      </c>
      <c r="B1477" s="639">
        <v>121</v>
      </c>
      <c r="C1477" s="638" t="s">
        <v>1762</v>
      </c>
      <c r="D1477" s="637" t="s">
        <v>50</v>
      </c>
      <c r="E1477" s="636"/>
      <c r="F1477" s="650" t="s">
        <v>2372</v>
      </c>
      <c r="G1477" s="636"/>
      <c r="H1477" s="635">
        <f si="33" t="shared"/>
        <v>0</v>
      </c>
    </row>
    <row r="1478" spans="1:8">
      <c r="A1478" s="638" t="s">
        <v>1243</v>
      </c>
      <c r="B1478" s="639">
        <v>121001</v>
      </c>
      <c r="C1478" s="638" t="s">
        <v>1761</v>
      </c>
      <c r="D1478" s="637" t="s">
        <v>50</v>
      </c>
      <c r="E1478" s="636"/>
      <c r="F1478" s="650" t="s">
        <v>2372</v>
      </c>
      <c r="G1478" s="636"/>
      <c r="H1478" s="635">
        <f si="33" t="shared"/>
        <v>0</v>
      </c>
    </row>
    <row r="1479" spans="1:8">
      <c r="A1479" s="638" t="s">
        <v>1243</v>
      </c>
      <c r="B1479" s="639">
        <v>121002</v>
      </c>
      <c r="C1479" s="638" t="s">
        <v>1760</v>
      </c>
      <c r="D1479" s="637" t="s">
        <v>50</v>
      </c>
      <c r="E1479" s="636"/>
      <c r="F1479" s="650" t="s">
        <v>2372</v>
      </c>
      <c r="G1479" s="636"/>
      <c r="H1479" s="635">
        <f ref="H1479:H1542" si="34" t="shared">+E1479-G1479</f>
        <v>0</v>
      </c>
    </row>
    <row r="1480" spans="1:8">
      <c r="A1480" s="638" t="s">
        <v>1243</v>
      </c>
      <c r="B1480" s="639">
        <v>122</v>
      </c>
      <c r="C1480" s="638" t="s">
        <v>1759</v>
      </c>
      <c r="D1480" s="637" t="s">
        <v>50</v>
      </c>
      <c r="E1480" s="636"/>
      <c r="F1480" s="650" t="s">
        <v>2372</v>
      </c>
      <c r="G1480" s="636"/>
      <c r="H1480" s="635">
        <f si="34" t="shared"/>
        <v>0</v>
      </c>
    </row>
    <row r="1481" spans="1:8">
      <c r="A1481" s="638" t="s">
        <v>1243</v>
      </c>
      <c r="B1481" s="639">
        <v>122001</v>
      </c>
      <c r="C1481" s="638" t="s">
        <v>1449</v>
      </c>
      <c r="D1481" s="637" t="s">
        <v>50</v>
      </c>
      <c r="E1481" s="636"/>
      <c r="F1481" s="650" t="s">
        <v>2372</v>
      </c>
      <c r="G1481" s="636"/>
      <c r="H1481" s="635">
        <f si="34" t="shared"/>
        <v>0</v>
      </c>
    </row>
    <row r="1482" spans="1:8">
      <c r="A1482" s="638" t="s">
        <v>1243</v>
      </c>
      <c r="B1482" s="639">
        <v>122002</v>
      </c>
      <c r="C1482" s="638" t="s">
        <v>1450</v>
      </c>
      <c r="D1482" s="637" t="s">
        <v>50</v>
      </c>
      <c r="E1482" s="636"/>
      <c r="F1482" s="650" t="s">
        <v>2372</v>
      </c>
      <c r="G1482" s="636"/>
      <c r="H1482" s="635">
        <f si="34" t="shared"/>
        <v>0</v>
      </c>
    </row>
    <row r="1483" spans="1:8">
      <c r="A1483" s="638" t="s">
        <v>1243</v>
      </c>
      <c r="B1483" s="639">
        <v>123</v>
      </c>
      <c r="C1483" s="638" t="s">
        <v>1758</v>
      </c>
      <c r="D1483" s="637" t="s">
        <v>50</v>
      </c>
      <c r="E1483" s="636"/>
      <c r="F1483" s="650" t="s">
        <v>2372</v>
      </c>
      <c r="G1483" s="636"/>
      <c r="H1483" s="635">
        <f si="34" t="shared"/>
        <v>0</v>
      </c>
    </row>
    <row r="1484" spans="1:8">
      <c r="A1484" s="638" t="s">
        <v>1243</v>
      </c>
      <c r="B1484" s="639">
        <v>123001</v>
      </c>
      <c r="C1484" s="638" t="s">
        <v>1757</v>
      </c>
      <c r="D1484" s="637" t="s">
        <v>50</v>
      </c>
      <c r="E1484" s="636"/>
      <c r="F1484" s="650" t="s">
        <v>2372</v>
      </c>
      <c r="G1484" s="636"/>
      <c r="H1484" s="635">
        <f si="34" t="shared"/>
        <v>0</v>
      </c>
    </row>
    <row r="1485" spans="1:8">
      <c r="A1485" s="638" t="s">
        <v>1243</v>
      </c>
      <c r="B1485" s="639">
        <v>123002</v>
      </c>
      <c r="C1485" s="638" t="s">
        <v>1756</v>
      </c>
      <c r="D1485" s="637" t="s">
        <v>50</v>
      </c>
      <c r="E1485" s="636"/>
      <c r="F1485" s="650" t="s">
        <v>2372</v>
      </c>
      <c r="G1485" s="636"/>
      <c r="H1485" s="635">
        <f si="34" t="shared"/>
        <v>0</v>
      </c>
    </row>
    <row r="1486" spans="1:8">
      <c r="A1486" s="638" t="s">
        <v>1243</v>
      </c>
      <c r="B1486" s="639">
        <v>123003</v>
      </c>
      <c r="C1486" s="638" t="s">
        <v>1755</v>
      </c>
      <c r="D1486" s="637" t="s">
        <v>50</v>
      </c>
      <c r="E1486" s="636"/>
      <c r="F1486" s="650" t="s">
        <v>2372</v>
      </c>
      <c r="G1486" s="636"/>
      <c r="H1486" s="635">
        <f si="34" t="shared"/>
        <v>0</v>
      </c>
    </row>
    <row r="1487" spans="1:8">
      <c r="A1487" s="638" t="s">
        <v>1243</v>
      </c>
      <c r="B1487" s="639">
        <v>123004</v>
      </c>
      <c r="C1487" s="638" t="s">
        <v>1754</v>
      </c>
      <c r="D1487" s="637" t="s">
        <v>50</v>
      </c>
      <c r="E1487" s="636"/>
      <c r="F1487" s="650" t="s">
        <v>2372</v>
      </c>
      <c r="G1487" s="636"/>
      <c r="H1487" s="635">
        <f si="34" t="shared"/>
        <v>0</v>
      </c>
    </row>
    <row r="1488" spans="1:8">
      <c r="A1488" s="638" t="s">
        <v>1243</v>
      </c>
      <c r="B1488" s="639">
        <v>124</v>
      </c>
      <c r="C1488" s="638" t="s">
        <v>1753</v>
      </c>
      <c r="D1488" s="637" t="s">
        <v>50</v>
      </c>
      <c r="E1488" s="636"/>
      <c r="F1488" s="650" t="s">
        <v>2372</v>
      </c>
      <c r="G1488" s="636"/>
      <c r="H1488" s="635">
        <f si="34" t="shared"/>
        <v>0</v>
      </c>
    </row>
    <row r="1489" spans="1:8">
      <c r="A1489" s="638" t="s">
        <v>1243</v>
      </c>
      <c r="B1489" s="639">
        <v>141001</v>
      </c>
      <c r="C1489" s="638" t="s">
        <v>1752</v>
      </c>
      <c r="D1489" s="637" t="s">
        <v>50</v>
      </c>
      <c r="E1489" s="636"/>
      <c r="F1489" s="650" t="s">
        <v>2372</v>
      </c>
      <c r="G1489" s="636"/>
      <c r="H1489" s="635">
        <f si="34" t="shared"/>
        <v>0</v>
      </c>
    </row>
    <row r="1490" spans="1:8">
      <c r="A1490" s="638" t="s">
        <v>1243</v>
      </c>
      <c r="B1490" s="639">
        <v>13</v>
      </c>
      <c r="C1490" s="638" t="s">
        <v>888</v>
      </c>
      <c r="D1490" s="637" t="s">
        <v>50</v>
      </c>
      <c r="E1490" s="636"/>
      <c r="F1490" s="650" t="s">
        <v>2372</v>
      </c>
      <c r="G1490" s="636"/>
      <c r="H1490" s="635">
        <f si="34" t="shared"/>
        <v>0</v>
      </c>
    </row>
    <row r="1491" spans="1:8">
      <c r="A1491" s="638" t="s">
        <v>1243</v>
      </c>
      <c r="B1491" s="639">
        <v>1310</v>
      </c>
      <c r="C1491" s="638" t="s">
        <v>1751</v>
      </c>
      <c r="D1491" s="637" t="s">
        <v>50</v>
      </c>
      <c r="E1491" s="636"/>
      <c r="F1491" s="650" t="s">
        <v>2372</v>
      </c>
      <c r="G1491" s="636"/>
      <c r="H1491" s="635">
        <f si="34" t="shared"/>
        <v>0</v>
      </c>
    </row>
    <row r="1492" spans="1:8">
      <c r="A1492" s="638" t="s">
        <v>1243</v>
      </c>
      <c r="B1492" s="639">
        <v>131001</v>
      </c>
      <c r="C1492" s="638" t="s">
        <v>1728</v>
      </c>
      <c r="D1492" s="637" t="s">
        <v>50</v>
      </c>
      <c r="E1492" s="636"/>
      <c r="F1492" s="650" t="s">
        <v>2372</v>
      </c>
      <c r="G1492" s="636"/>
      <c r="H1492" s="635">
        <f si="34" t="shared"/>
        <v>0</v>
      </c>
    </row>
    <row r="1493" spans="1:8">
      <c r="A1493" s="638" t="s">
        <v>1243</v>
      </c>
      <c r="B1493" s="639">
        <v>131002</v>
      </c>
      <c r="C1493" s="638" t="s">
        <v>1735</v>
      </c>
      <c r="D1493" s="637" t="s">
        <v>50</v>
      </c>
      <c r="E1493" s="636"/>
      <c r="F1493" s="650" t="s">
        <v>2372</v>
      </c>
      <c r="G1493" s="636"/>
      <c r="H1493" s="635">
        <f si="34" t="shared"/>
        <v>0</v>
      </c>
    </row>
    <row r="1494" spans="1:8">
      <c r="A1494" s="638" t="s">
        <v>1243</v>
      </c>
      <c r="B1494" s="639">
        <v>131003</v>
      </c>
      <c r="C1494" s="638" t="s">
        <v>1727</v>
      </c>
      <c r="D1494" s="637" t="s">
        <v>50</v>
      </c>
      <c r="E1494" s="636"/>
      <c r="F1494" s="650" t="s">
        <v>2372</v>
      </c>
      <c r="G1494" s="636"/>
      <c r="H1494" s="635">
        <f si="34" t="shared"/>
        <v>0</v>
      </c>
    </row>
    <row r="1495" spans="1:8">
      <c r="A1495" s="638" t="s">
        <v>1243</v>
      </c>
      <c r="B1495" s="639">
        <v>131004</v>
      </c>
      <c r="C1495" s="638" t="s">
        <v>1750</v>
      </c>
      <c r="D1495" s="637" t="s">
        <v>50</v>
      </c>
      <c r="E1495" s="636"/>
      <c r="F1495" s="650" t="s">
        <v>2372</v>
      </c>
      <c r="G1495" s="636"/>
      <c r="H1495" s="635">
        <f si="34" t="shared"/>
        <v>0</v>
      </c>
    </row>
    <row r="1496" spans="1:8">
      <c r="A1496" s="638" t="s">
        <v>1243</v>
      </c>
      <c r="B1496" s="639">
        <v>131005</v>
      </c>
      <c r="C1496" s="638" t="s">
        <v>1749</v>
      </c>
      <c r="D1496" s="637" t="s">
        <v>50</v>
      </c>
      <c r="E1496" s="636"/>
      <c r="F1496" s="650" t="s">
        <v>2372</v>
      </c>
      <c r="G1496" s="636"/>
      <c r="H1496" s="635">
        <f si="34" t="shared"/>
        <v>0</v>
      </c>
    </row>
    <row r="1497" spans="1:8">
      <c r="A1497" s="638" t="s">
        <v>1243</v>
      </c>
      <c r="B1497" s="639">
        <v>131006</v>
      </c>
      <c r="C1497" s="638" t="s">
        <v>1748</v>
      </c>
      <c r="D1497" s="637" t="s">
        <v>50</v>
      </c>
      <c r="E1497" s="636"/>
      <c r="F1497" s="650" t="s">
        <v>2372</v>
      </c>
      <c r="G1497" s="636"/>
      <c r="H1497" s="635">
        <f si="34" t="shared"/>
        <v>0</v>
      </c>
    </row>
    <row r="1498" spans="1:8">
      <c r="A1498" s="638" t="s">
        <v>1243</v>
      </c>
      <c r="B1498" s="639">
        <v>131007</v>
      </c>
      <c r="C1498" s="638" t="s">
        <v>1747</v>
      </c>
      <c r="D1498" s="637" t="s">
        <v>50</v>
      </c>
      <c r="E1498" s="636"/>
      <c r="F1498" s="650" t="s">
        <v>2372</v>
      </c>
      <c r="G1498" s="636"/>
      <c r="H1498" s="635">
        <f si="34" t="shared"/>
        <v>0</v>
      </c>
    </row>
    <row r="1499" spans="1:8">
      <c r="A1499" s="638" t="s">
        <v>1243</v>
      </c>
      <c r="B1499" s="639">
        <v>131008</v>
      </c>
      <c r="C1499" s="638" t="s">
        <v>1746</v>
      </c>
      <c r="D1499" s="637" t="s">
        <v>50</v>
      </c>
      <c r="E1499" s="636"/>
      <c r="F1499" s="650" t="s">
        <v>2372</v>
      </c>
      <c r="G1499" s="636"/>
      <c r="H1499" s="635">
        <f si="34" t="shared"/>
        <v>0</v>
      </c>
    </row>
    <row r="1500" spans="1:8">
      <c r="A1500" s="638" t="s">
        <v>1243</v>
      </c>
      <c r="B1500" s="639">
        <v>131009</v>
      </c>
      <c r="C1500" s="638" t="s">
        <v>1745</v>
      </c>
      <c r="D1500" s="637" t="s">
        <v>50</v>
      </c>
      <c r="E1500" s="636"/>
      <c r="F1500" s="650" t="s">
        <v>2372</v>
      </c>
      <c r="G1500" s="636"/>
      <c r="H1500" s="635">
        <f si="34" t="shared"/>
        <v>0</v>
      </c>
    </row>
    <row r="1501" spans="1:8">
      <c r="A1501" s="638" t="s">
        <v>1243</v>
      </c>
      <c r="B1501" s="639">
        <v>1311</v>
      </c>
      <c r="C1501" s="638" t="s">
        <v>1744</v>
      </c>
      <c r="D1501" s="637" t="s">
        <v>50</v>
      </c>
      <c r="E1501" s="636"/>
      <c r="F1501" s="650" t="s">
        <v>2372</v>
      </c>
      <c r="G1501" s="636"/>
      <c r="H1501" s="635">
        <f si="34" t="shared"/>
        <v>0</v>
      </c>
    </row>
    <row r="1502" spans="1:8">
      <c r="A1502" s="638" t="s">
        <v>1243</v>
      </c>
      <c r="B1502" s="639">
        <v>131101</v>
      </c>
      <c r="C1502" s="638" t="s">
        <v>1743</v>
      </c>
      <c r="D1502" s="637" t="s">
        <v>50</v>
      </c>
      <c r="E1502" s="636"/>
      <c r="F1502" s="650" t="s">
        <v>2372</v>
      </c>
      <c r="G1502" s="636"/>
      <c r="H1502" s="635">
        <f si="34" t="shared"/>
        <v>0</v>
      </c>
    </row>
    <row r="1503" spans="1:8">
      <c r="A1503" s="638" t="s">
        <v>1243</v>
      </c>
      <c r="B1503" s="639">
        <v>131102</v>
      </c>
      <c r="C1503" s="638" t="s">
        <v>1742</v>
      </c>
      <c r="D1503" s="637" t="s">
        <v>50</v>
      </c>
      <c r="E1503" s="636"/>
      <c r="F1503" s="650" t="s">
        <v>2372</v>
      </c>
      <c r="G1503" s="636"/>
      <c r="H1503" s="635">
        <f si="34" t="shared"/>
        <v>0</v>
      </c>
    </row>
    <row r="1504" spans="1:8">
      <c r="A1504" s="638" t="s">
        <v>1243</v>
      </c>
      <c r="B1504" s="639">
        <v>131103</v>
      </c>
      <c r="C1504" s="638" t="s">
        <v>1741</v>
      </c>
      <c r="D1504" s="637" t="s">
        <v>50</v>
      </c>
      <c r="E1504" s="636"/>
      <c r="F1504" s="650" t="s">
        <v>2372</v>
      </c>
      <c r="G1504" s="636"/>
      <c r="H1504" s="635">
        <f si="34" t="shared"/>
        <v>0</v>
      </c>
    </row>
    <row r="1505" spans="1:8">
      <c r="A1505" s="638" t="s">
        <v>1243</v>
      </c>
      <c r="B1505" s="639">
        <v>131104</v>
      </c>
      <c r="C1505" s="638" t="s">
        <v>1740</v>
      </c>
      <c r="D1505" s="637" t="s">
        <v>50</v>
      </c>
      <c r="E1505" s="636"/>
      <c r="F1505" s="650" t="s">
        <v>2372</v>
      </c>
      <c r="G1505" s="636"/>
      <c r="H1505" s="635">
        <f si="34" t="shared"/>
        <v>0</v>
      </c>
    </row>
    <row r="1506" spans="1:8">
      <c r="A1506" s="638" t="s">
        <v>1243</v>
      </c>
      <c r="B1506" s="639">
        <v>131105</v>
      </c>
      <c r="C1506" s="638" t="s">
        <v>1739</v>
      </c>
      <c r="D1506" s="637" t="s">
        <v>50</v>
      </c>
      <c r="E1506" s="636"/>
      <c r="F1506" s="650" t="s">
        <v>2372</v>
      </c>
      <c r="G1506" s="636"/>
      <c r="H1506" s="635">
        <f si="34" t="shared"/>
        <v>0</v>
      </c>
    </row>
    <row r="1507" spans="1:8">
      <c r="A1507" s="638" t="s">
        <v>1243</v>
      </c>
      <c r="B1507" s="639">
        <v>131106</v>
      </c>
      <c r="C1507" s="638" t="s">
        <v>1738</v>
      </c>
      <c r="D1507" s="637" t="s">
        <v>50</v>
      </c>
      <c r="E1507" s="636"/>
      <c r="F1507" s="650" t="s">
        <v>2372</v>
      </c>
      <c r="G1507" s="636"/>
      <c r="H1507" s="635">
        <f si="34" t="shared"/>
        <v>0</v>
      </c>
    </row>
    <row r="1508" spans="1:8">
      <c r="A1508" s="638" t="s">
        <v>1243</v>
      </c>
      <c r="B1508" s="639">
        <v>1320</v>
      </c>
      <c r="C1508" s="638" t="s">
        <v>1737</v>
      </c>
      <c r="D1508" s="637" t="s">
        <v>50</v>
      </c>
      <c r="E1508" s="636"/>
      <c r="F1508" s="650" t="s">
        <v>2372</v>
      </c>
      <c r="G1508" s="636"/>
      <c r="H1508" s="635">
        <f si="34" t="shared"/>
        <v>0</v>
      </c>
    </row>
    <row r="1509" spans="1:8">
      <c r="A1509" s="638" t="s">
        <v>1243</v>
      </c>
      <c r="B1509" s="639">
        <v>132001</v>
      </c>
      <c r="C1509" s="638" t="s">
        <v>1736</v>
      </c>
      <c r="D1509" s="637" t="s">
        <v>50</v>
      </c>
      <c r="E1509" s="636"/>
      <c r="F1509" s="650" t="s">
        <v>2372</v>
      </c>
      <c r="G1509" s="636"/>
      <c r="H1509" s="635">
        <f si="34" t="shared"/>
        <v>0</v>
      </c>
    </row>
    <row r="1510" spans="1:8">
      <c r="A1510" s="638" t="s">
        <v>1243</v>
      </c>
      <c r="B1510" s="639">
        <v>132002</v>
      </c>
      <c r="C1510" s="638" t="s">
        <v>1735</v>
      </c>
      <c r="D1510" s="637" t="s">
        <v>50</v>
      </c>
      <c r="E1510" s="636"/>
      <c r="F1510" s="650" t="s">
        <v>2372</v>
      </c>
      <c r="G1510" s="636"/>
      <c r="H1510" s="635">
        <f si="34" t="shared"/>
        <v>0</v>
      </c>
    </row>
    <row r="1511" spans="1:8">
      <c r="A1511" s="638" t="s">
        <v>1243</v>
      </c>
      <c r="B1511" s="639">
        <v>132003</v>
      </c>
      <c r="C1511" s="638" t="s">
        <v>1734</v>
      </c>
      <c r="D1511" s="637" t="s">
        <v>50</v>
      </c>
      <c r="E1511" s="636"/>
      <c r="F1511" s="650" t="s">
        <v>2372</v>
      </c>
      <c r="G1511" s="636"/>
      <c r="H1511" s="635">
        <f si="34" t="shared"/>
        <v>0</v>
      </c>
    </row>
    <row r="1512" spans="1:8">
      <c r="A1512" s="638" t="s">
        <v>1243</v>
      </c>
      <c r="B1512" s="639">
        <v>132004</v>
      </c>
      <c r="C1512" s="638" t="s">
        <v>1733</v>
      </c>
      <c r="D1512" s="637" t="s">
        <v>50</v>
      </c>
      <c r="E1512" s="636"/>
      <c r="F1512" s="650" t="s">
        <v>2372</v>
      </c>
      <c r="G1512" s="636"/>
      <c r="H1512" s="635">
        <f si="34" t="shared"/>
        <v>0</v>
      </c>
    </row>
    <row r="1513" spans="1:8">
      <c r="A1513" s="638" t="s">
        <v>1243</v>
      </c>
      <c r="B1513" s="639">
        <v>132005</v>
      </c>
      <c r="C1513" s="638" t="s">
        <v>1732</v>
      </c>
      <c r="D1513" s="637" t="s">
        <v>50</v>
      </c>
      <c r="E1513" s="636"/>
      <c r="F1513" s="650" t="s">
        <v>2372</v>
      </c>
      <c r="G1513" s="636"/>
      <c r="H1513" s="635">
        <f si="34" t="shared"/>
        <v>0</v>
      </c>
    </row>
    <row r="1514" spans="1:8">
      <c r="A1514" s="638" t="s">
        <v>1243</v>
      </c>
      <c r="B1514" s="639">
        <v>132006</v>
      </c>
      <c r="C1514" s="638" t="s">
        <v>1731</v>
      </c>
      <c r="D1514" s="637" t="s">
        <v>50</v>
      </c>
      <c r="E1514" s="636"/>
      <c r="F1514" s="650" t="s">
        <v>2372</v>
      </c>
      <c r="G1514" s="636"/>
      <c r="H1514" s="635">
        <f si="34" t="shared"/>
        <v>0</v>
      </c>
    </row>
    <row r="1515" spans="1:8">
      <c r="A1515" s="638" t="s">
        <v>1243</v>
      </c>
      <c r="B1515" s="639">
        <v>132007</v>
      </c>
      <c r="C1515" s="638" t="s">
        <v>1730</v>
      </c>
      <c r="D1515" s="637" t="s">
        <v>50</v>
      </c>
      <c r="E1515" s="636"/>
      <c r="F1515" s="650" t="s">
        <v>2372</v>
      </c>
      <c r="G1515" s="636"/>
      <c r="H1515" s="635">
        <f si="34" t="shared"/>
        <v>0</v>
      </c>
    </row>
    <row r="1516" spans="1:8">
      <c r="A1516" s="638" t="s">
        <v>1243</v>
      </c>
      <c r="B1516" s="639">
        <v>1330</v>
      </c>
      <c r="C1516" s="638" t="s">
        <v>1729</v>
      </c>
      <c r="D1516" s="637" t="s">
        <v>50</v>
      </c>
      <c r="E1516" s="636"/>
      <c r="F1516" s="650" t="s">
        <v>2372</v>
      </c>
      <c r="G1516" s="636"/>
      <c r="H1516" s="635">
        <f si="34" t="shared"/>
        <v>0</v>
      </c>
    </row>
    <row r="1517" spans="1:8">
      <c r="A1517" s="638" t="s">
        <v>1243</v>
      </c>
      <c r="B1517" s="639">
        <v>133001</v>
      </c>
      <c r="C1517" s="638" t="s">
        <v>1728</v>
      </c>
      <c r="D1517" s="637" t="s">
        <v>50</v>
      </c>
      <c r="E1517" s="636"/>
      <c r="F1517" s="650" t="s">
        <v>2372</v>
      </c>
      <c r="G1517" s="636"/>
      <c r="H1517" s="635">
        <f si="34" t="shared"/>
        <v>0</v>
      </c>
    </row>
    <row r="1518" spans="1:8">
      <c r="A1518" s="638" t="s">
        <v>1243</v>
      </c>
      <c r="B1518" s="639">
        <v>133002</v>
      </c>
      <c r="C1518" s="638" t="s">
        <v>1727</v>
      </c>
      <c r="D1518" s="637" t="s">
        <v>50</v>
      </c>
      <c r="E1518" s="636"/>
      <c r="F1518" s="650" t="s">
        <v>2372</v>
      </c>
      <c r="G1518" s="636"/>
      <c r="H1518" s="635">
        <f si="34" t="shared"/>
        <v>0</v>
      </c>
    </row>
    <row r="1519" spans="1:8">
      <c r="A1519" s="638" t="s">
        <v>1243</v>
      </c>
      <c r="B1519" s="639">
        <v>133003</v>
      </c>
      <c r="C1519" s="638" t="s">
        <v>1726</v>
      </c>
      <c r="D1519" s="637" t="s">
        <v>50</v>
      </c>
      <c r="E1519" s="636"/>
      <c r="F1519" s="650" t="s">
        <v>2372</v>
      </c>
      <c r="G1519" s="636"/>
      <c r="H1519" s="635">
        <f si="34" t="shared"/>
        <v>0</v>
      </c>
    </row>
    <row r="1520" spans="1:8">
      <c r="A1520" s="638" t="s">
        <v>1243</v>
      </c>
      <c r="B1520" s="639">
        <v>133004</v>
      </c>
      <c r="C1520" s="638" t="s">
        <v>1725</v>
      </c>
      <c r="D1520" s="637" t="s">
        <v>50</v>
      </c>
      <c r="E1520" s="636"/>
      <c r="F1520" s="650" t="s">
        <v>2372</v>
      </c>
      <c r="G1520" s="636"/>
      <c r="H1520" s="635">
        <f si="34" t="shared"/>
        <v>0</v>
      </c>
    </row>
    <row r="1521" spans="1:8">
      <c r="A1521" s="638" t="s">
        <v>1243</v>
      </c>
      <c r="B1521" s="639">
        <v>133005</v>
      </c>
      <c r="C1521" s="638" t="s">
        <v>1724</v>
      </c>
      <c r="D1521" s="637" t="s">
        <v>50</v>
      </c>
      <c r="E1521" s="636"/>
      <c r="F1521" s="650" t="s">
        <v>2372</v>
      </c>
      <c r="G1521" s="636"/>
      <c r="H1521" s="635">
        <f si="34" t="shared"/>
        <v>0</v>
      </c>
    </row>
    <row r="1522" spans="1:8">
      <c r="A1522" s="638" t="s">
        <v>1243</v>
      </c>
      <c r="B1522" s="639">
        <v>1340</v>
      </c>
      <c r="C1522" s="638" t="s">
        <v>1723</v>
      </c>
      <c r="D1522" s="637" t="s">
        <v>50</v>
      </c>
      <c r="E1522" s="636"/>
      <c r="F1522" s="650" t="s">
        <v>2372</v>
      </c>
      <c r="G1522" s="636"/>
      <c r="H1522" s="635">
        <f si="34" t="shared"/>
        <v>0</v>
      </c>
    </row>
    <row r="1523" spans="1:8">
      <c r="A1523" s="638" t="s">
        <v>1243</v>
      </c>
      <c r="B1523" s="639">
        <v>134001</v>
      </c>
      <c r="C1523" s="638" t="s">
        <v>1722</v>
      </c>
      <c r="D1523" s="637" t="s">
        <v>50</v>
      </c>
      <c r="E1523" s="636"/>
      <c r="F1523" s="650" t="s">
        <v>2372</v>
      </c>
      <c r="G1523" s="636"/>
      <c r="H1523" s="635">
        <f si="34" t="shared"/>
        <v>0</v>
      </c>
    </row>
    <row r="1524" spans="1:8">
      <c r="A1524" s="638" t="s">
        <v>1243</v>
      </c>
      <c r="B1524" s="639">
        <v>134002</v>
      </c>
      <c r="C1524" s="638" t="s">
        <v>1721</v>
      </c>
      <c r="D1524" s="637" t="s">
        <v>50</v>
      </c>
      <c r="E1524" s="636"/>
      <c r="F1524" s="650" t="s">
        <v>2372</v>
      </c>
      <c r="G1524" s="636"/>
      <c r="H1524" s="635">
        <f si="34" t="shared"/>
        <v>0</v>
      </c>
    </row>
    <row r="1525" spans="1:8">
      <c r="A1525" s="638" t="s">
        <v>1243</v>
      </c>
      <c r="B1525" s="639">
        <v>134003</v>
      </c>
      <c r="C1525" s="638" t="s">
        <v>1720</v>
      </c>
      <c r="D1525" s="637" t="s">
        <v>50</v>
      </c>
      <c r="E1525" s="636"/>
      <c r="F1525" s="650" t="s">
        <v>2372</v>
      </c>
      <c r="G1525" s="636"/>
      <c r="H1525" s="635">
        <f si="34" t="shared"/>
        <v>0</v>
      </c>
    </row>
    <row r="1526" spans="1:8">
      <c r="A1526" s="638" t="s">
        <v>1243</v>
      </c>
      <c r="B1526" s="639">
        <v>2</v>
      </c>
      <c r="C1526" s="638" t="s">
        <v>1088</v>
      </c>
      <c r="D1526" s="637" t="s">
        <v>50</v>
      </c>
      <c r="E1526" s="636"/>
      <c r="F1526" s="650" t="s">
        <v>2372</v>
      </c>
      <c r="G1526" s="636"/>
      <c r="H1526" s="635">
        <f si="34" t="shared"/>
        <v>0</v>
      </c>
    </row>
    <row r="1527" spans="1:8">
      <c r="A1527" s="638" t="s">
        <v>1243</v>
      </c>
      <c r="B1527" s="639">
        <v>21</v>
      </c>
      <c r="C1527" s="638" t="s">
        <v>1719</v>
      </c>
      <c r="D1527" s="637" t="s">
        <v>50</v>
      </c>
      <c r="E1527" s="636"/>
      <c r="F1527" s="650" t="s">
        <v>2372</v>
      </c>
      <c r="G1527" s="636"/>
      <c r="H1527" s="635">
        <f si="34" t="shared"/>
        <v>0</v>
      </c>
    </row>
    <row r="1528" spans="1:8">
      <c r="A1528" s="638" t="s">
        <v>1243</v>
      </c>
      <c r="B1528" s="639">
        <v>210</v>
      </c>
      <c r="C1528" s="638" t="s">
        <v>1718</v>
      </c>
      <c r="D1528" s="637" t="s">
        <v>50</v>
      </c>
      <c r="E1528" s="636"/>
      <c r="F1528" s="650" t="s">
        <v>2372</v>
      </c>
      <c r="G1528" s="636"/>
      <c r="H1528" s="635">
        <f si="34" t="shared"/>
        <v>0</v>
      </c>
    </row>
    <row r="1529" spans="1:8">
      <c r="A1529" s="638" t="s">
        <v>1243</v>
      </c>
      <c r="B1529" s="639">
        <v>2101</v>
      </c>
      <c r="C1529" s="638" t="s">
        <v>1717</v>
      </c>
      <c r="D1529" s="637" t="s">
        <v>50</v>
      </c>
      <c r="E1529" s="636"/>
      <c r="F1529" s="650" t="s">
        <v>2372</v>
      </c>
      <c r="G1529" s="636"/>
      <c r="H1529" s="635">
        <f si="34" t="shared"/>
        <v>0</v>
      </c>
    </row>
    <row r="1530" spans="1:8">
      <c r="A1530" s="638" t="s">
        <v>1243</v>
      </c>
      <c r="B1530" s="639">
        <v>210101</v>
      </c>
      <c r="C1530" s="638" t="s">
        <v>1716</v>
      </c>
      <c r="D1530" s="637" t="s">
        <v>50</v>
      </c>
      <c r="E1530" s="636"/>
      <c r="F1530" s="650" t="s">
        <v>2372</v>
      </c>
      <c r="G1530" s="636"/>
      <c r="H1530" s="635">
        <f si="34" t="shared"/>
        <v>0</v>
      </c>
    </row>
    <row r="1531" spans="1:8">
      <c r="A1531" s="638" t="s">
        <v>1243</v>
      </c>
      <c r="B1531" s="639">
        <v>210102</v>
      </c>
      <c r="C1531" s="638" t="s">
        <v>1715</v>
      </c>
      <c r="D1531" s="637" t="s">
        <v>50</v>
      </c>
      <c r="E1531" s="636"/>
      <c r="F1531" s="650" t="s">
        <v>2372</v>
      </c>
      <c r="G1531" s="636"/>
      <c r="H1531" s="635">
        <f si="34" t="shared"/>
        <v>0</v>
      </c>
    </row>
    <row r="1532" spans="1:8">
      <c r="A1532" s="638" t="s">
        <v>1243</v>
      </c>
      <c r="B1532" s="639">
        <v>210103</v>
      </c>
      <c r="C1532" s="638" t="s">
        <v>1714</v>
      </c>
      <c r="D1532" s="637" t="s">
        <v>50</v>
      </c>
      <c r="E1532" s="636"/>
      <c r="F1532" s="650" t="s">
        <v>2372</v>
      </c>
      <c r="G1532" s="636"/>
      <c r="H1532" s="635">
        <f si="34" t="shared"/>
        <v>0</v>
      </c>
    </row>
    <row r="1533" spans="1:8">
      <c r="A1533" s="638" t="s">
        <v>1243</v>
      </c>
      <c r="B1533" s="639">
        <v>210104</v>
      </c>
      <c r="C1533" s="638" t="s">
        <v>1713</v>
      </c>
      <c r="D1533" s="637" t="s">
        <v>50</v>
      </c>
      <c r="E1533" s="636"/>
      <c r="F1533" s="650" t="s">
        <v>2372</v>
      </c>
      <c r="G1533" s="636"/>
      <c r="H1533" s="635">
        <f si="34" t="shared"/>
        <v>0</v>
      </c>
    </row>
    <row r="1534" spans="1:8">
      <c r="A1534" s="638" t="s">
        <v>1243</v>
      </c>
      <c r="B1534" s="639">
        <v>210105</v>
      </c>
      <c r="C1534" s="638" t="s">
        <v>1712</v>
      </c>
      <c r="D1534" s="637" t="s">
        <v>50</v>
      </c>
      <c r="E1534" s="636"/>
      <c r="F1534" s="650" t="s">
        <v>2372</v>
      </c>
      <c r="G1534" s="636"/>
      <c r="H1534" s="635">
        <f si="34" t="shared"/>
        <v>0</v>
      </c>
    </row>
    <row r="1535" spans="1:8">
      <c r="A1535" s="638" t="s">
        <v>1243</v>
      </c>
      <c r="B1535" s="639">
        <v>210106</v>
      </c>
      <c r="C1535" s="638" t="s">
        <v>1711</v>
      </c>
      <c r="D1535" s="637" t="s">
        <v>50</v>
      </c>
      <c r="E1535" s="636"/>
      <c r="F1535" s="650" t="s">
        <v>2372</v>
      </c>
      <c r="G1535" s="636"/>
      <c r="H1535" s="635">
        <f si="34" t="shared"/>
        <v>0</v>
      </c>
    </row>
    <row r="1536" spans="1:8">
      <c r="A1536" s="638" t="s">
        <v>1243</v>
      </c>
      <c r="B1536" s="639">
        <v>2102</v>
      </c>
      <c r="C1536" s="638" t="s">
        <v>1710</v>
      </c>
      <c r="D1536" s="637" t="s">
        <v>50</v>
      </c>
      <c r="E1536" s="636"/>
      <c r="F1536" s="650" t="s">
        <v>2372</v>
      </c>
      <c r="G1536" s="636"/>
      <c r="H1536" s="635">
        <f si="34" t="shared"/>
        <v>0</v>
      </c>
    </row>
    <row r="1537" spans="1:8">
      <c r="A1537" s="638" t="s">
        <v>1243</v>
      </c>
      <c r="B1537" s="639">
        <v>210201</v>
      </c>
      <c r="C1537" s="638" t="s">
        <v>1709</v>
      </c>
      <c r="D1537" s="637" t="s">
        <v>50</v>
      </c>
      <c r="E1537" s="636"/>
      <c r="F1537" s="650" t="s">
        <v>2372</v>
      </c>
      <c r="G1537" s="636"/>
      <c r="H1537" s="635">
        <f si="34" t="shared"/>
        <v>0</v>
      </c>
    </row>
    <row r="1538" spans="1:8">
      <c r="A1538" s="638" t="s">
        <v>1243</v>
      </c>
      <c r="B1538" s="639">
        <v>210202</v>
      </c>
      <c r="C1538" s="638" t="s">
        <v>1708</v>
      </c>
      <c r="D1538" s="637" t="s">
        <v>50</v>
      </c>
      <c r="E1538" s="636"/>
      <c r="F1538" s="650" t="s">
        <v>2372</v>
      </c>
      <c r="G1538" s="636"/>
      <c r="H1538" s="635">
        <f si="34" t="shared"/>
        <v>0</v>
      </c>
    </row>
    <row r="1539" spans="1:8">
      <c r="A1539" s="638" t="s">
        <v>1243</v>
      </c>
      <c r="B1539" s="639">
        <v>210203</v>
      </c>
      <c r="C1539" s="638" t="s">
        <v>1707</v>
      </c>
      <c r="D1539" s="637" t="s">
        <v>50</v>
      </c>
      <c r="E1539" s="636"/>
      <c r="F1539" s="650" t="s">
        <v>2372</v>
      </c>
      <c r="G1539" s="636"/>
      <c r="H1539" s="635">
        <f si="34" t="shared"/>
        <v>0</v>
      </c>
    </row>
    <row r="1540" spans="1:8">
      <c r="A1540" s="638" t="s">
        <v>1243</v>
      </c>
      <c r="B1540" s="639">
        <v>210204</v>
      </c>
      <c r="C1540" s="638" t="s">
        <v>1706</v>
      </c>
      <c r="D1540" s="637" t="s">
        <v>50</v>
      </c>
      <c r="E1540" s="636"/>
      <c r="F1540" s="650" t="s">
        <v>2372</v>
      </c>
      <c r="G1540" s="636"/>
      <c r="H1540" s="635">
        <f si="34" t="shared"/>
        <v>0</v>
      </c>
    </row>
    <row r="1541" spans="1:8">
      <c r="A1541" s="638" t="s">
        <v>1243</v>
      </c>
      <c r="B1541" s="639">
        <v>210205</v>
      </c>
      <c r="C1541" s="638" t="s">
        <v>1705</v>
      </c>
      <c r="D1541" s="637" t="s">
        <v>50</v>
      </c>
      <c r="E1541" s="636"/>
      <c r="F1541" s="650" t="s">
        <v>2372</v>
      </c>
      <c r="G1541" s="636"/>
      <c r="H1541" s="635">
        <f si="34" t="shared"/>
        <v>0</v>
      </c>
    </row>
    <row r="1542" spans="1:8">
      <c r="A1542" s="638" t="s">
        <v>1243</v>
      </c>
      <c r="B1542" s="639">
        <v>210206</v>
      </c>
      <c r="C1542" s="638" t="s">
        <v>1704</v>
      </c>
      <c r="D1542" s="637" t="s">
        <v>50</v>
      </c>
      <c r="E1542" s="636"/>
      <c r="F1542" s="650" t="s">
        <v>2372</v>
      </c>
      <c r="G1542" s="636"/>
      <c r="H1542" s="635">
        <f si="34" t="shared"/>
        <v>0</v>
      </c>
    </row>
    <row r="1543" spans="1:8">
      <c r="A1543" s="638" t="s">
        <v>1243</v>
      </c>
      <c r="B1543" s="639">
        <v>2103</v>
      </c>
      <c r="C1543" s="638" t="s">
        <v>1703</v>
      </c>
      <c r="D1543" s="637" t="s">
        <v>50</v>
      </c>
      <c r="E1543" s="636"/>
      <c r="F1543" s="650" t="s">
        <v>2372</v>
      </c>
      <c r="G1543" s="636"/>
      <c r="H1543" s="635">
        <f ref="H1543:H1606" si="35" t="shared">+E1543-G1543</f>
        <v>0</v>
      </c>
    </row>
    <row r="1544" spans="1:8">
      <c r="A1544" s="638" t="s">
        <v>1243</v>
      </c>
      <c r="B1544" s="639">
        <v>210301</v>
      </c>
      <c r="C1544" s="638" t="s">
        <v>1702</v>
      </c>
      <c r="D1544" s="637" t="s">
        <v>50</v>
      </c>
      <c r="E1544" s="636"/>
      <c r="F1544" s="650" t="s">
        <v>2372</v>
      </c>
      <c r="G1544" s="636"/>
      <c r="H1544" s="635">
        <f si="35" t="shared"/>
        <v>0</v>
      </c>
    </row>
    <row r="1545" spans="1:8">
      <c r="A1545" s="638" t="s">
        <v>1243</v>
      </c>
      <c r="B1545" s="639">
        <v>210302</v>
      </c>
      <c r="C1545" s="638" t="s">
        <v>1701</v>
      </c>
      <c r="D1545" s="637" t="s">
        <v>50</v>
      </c>
      <c r="E1545" s="636"/>
      <c r="F1545" s="650" t="s">
        <v>2372</v>
      </c>
      <c r="G1545" s="636"/>
      <c r="H1545" s="635">
        <f si="35" t="shared"/>
        <v>0</v>
      </c>
    </row>
    <row r="1546" spans="1:8">
      <c r="A1546" s="638" t="s">
        <v>1243</v>
      </c>
      <c r="B1546" s="639">
        <v>210303</v>
      </c>
      <c r="C1546" s="638" t="s">
        <v>1700</v>
      </c>
      <c r="D1546" s="637" t="s">
        <v>50</v>
      </c>
      <c r="E1546" s="636"/>
      <c r="F1546" s="650" t="s">
        <v>2372</v>
      </c>
      <c r="G1546" s="636"/>
      <c r="H1546" s="635">
        <f si="35" t="shared"/>
        <v>0</v>
      </c>
    </row>
    <row r="1547" spans="1:8">
      <c r="A1547" s="638" t="s">
        <v>1243</v>
      </c>
      <c r="B1547" s="639">
        <v>210304</v>
      </c>
      <c r="C1547" s="638" t="s">
        <v>1699</v>
      </c>
      <c r="D1547" s="637" t="s">
        <v>50</v>
      </c>
      <c r="E1547" s="636"/>
      <c r="F1547" s="650" t="s">
        <v>2372</v>
      </c>
      <c r="G1547" s="636"/>
      <c r="H1547" s="635">
        <f si="35" t="shared"/>
        <v>0</v>
      </c>
    </row>
    <row r="1548" spans="1:8">
      <c r="A1548" s="638" t="s">
        <v>1243</v>
      </c>
      <c r="B1548" s="639">
        <v>210305</v>
      </c>
      <c r="C1548" s="638" t="s">
        <v>1698</v>
      </c>
      <c r="D1548" s="637" t="s">
        <v>50</v>
      </c>
      <c r="E1548" s="636"/>
      <c r="F1548" s="650" t="s">
        <v>2372</v>
      </c>
      <c r="G1548" s="636"/>
      <c r="H1548" s="635">
        <f si="35" t="shared"/>
        <v>0</v>
      </c>
    </row>
    <row r="1549" spans="1:8">
      <c r="A1549" s="638" t="s">
        <v>1243</v>
      </c>
      <c r="B1549" s="639">
        <v>2104</v>
      </c>
      <c r="C1549" s="638" t="s">
        <v>1697</v>
      </c>
      <c r="D1549" s="637" t="s">
        <v>50</v>
      </c>
      <c r="E1549" s="636"/>
      <c r="F1549" s="650" t="s">
        <v>2372</v>
      </c>
      <c r="G1549" s="636"/>
      <c r="H1549" s="635">
        <f si="35" t="shared"/>
        <v>0</v>
      </c>
    </row>
    <row r="1550" spans="1:8">
      <c r="A1550" s="638" t="s">
        <v>1243</v>
      </c>
      <c r="B1550" s="639">
        <v>210401</v>
      </c>
      <c r="C1550" s="638" t="s">
        <v>1696</v>
      </c>
      <c r="D1550" s="637" t="s">
        <v>50</v>
      </c>
      <c r="E1550" s="636"/>
      <c r="F1550" s="650" t="s">
        <v>2372</v>
      </c>
      <c r="G1550" s="636"/>
      <c r="H1550" s="635">
        <f si="35" t="shared"/>
        <v>0</v>
      </c>
    </row>
    <row r="1551" spans="1:8">
      <c r="A1551" s="638" t="s">
        <v>1243</v>
      </c>
      <c r="B1551" s="639">
        <v>210402</v>
      </c>
      <c r="C1551" s="638" t="s">
        <v>1695</v>
      </c>
      <c r="D1551" s="637" t="s">
        <v>50</v>
      </c>
      <c r="E1551" s="636"/>
      <c r="F1551" s="650" t="s">
        <v>2372</v>
      </c>
      <c r="G1551" s="636"/>
      <c r="H1551" s="635">
        <f si="35" t="shared"/>
        <v>0</v>
      </c>
    </row>
    <row r="1552" spans="1:8">
      <c r="A1552" s="638" t="s">
        <v>1243</v>
      </c>
      <c r="B1552" s="639">
        <v>210403</v>
      </c>
      <c r="C1552" s="638" t="s">
        <v>1694</v>
      </c>
      <c r="D1552" s="637" t="s">
        <v>50</v>
      </c>
      <c r="E1552" s="636"/>
      <c r="F1552" s="650" t="s">
        <v>2372</v>
      </c>
      <c r="G1552" s="636"/>
      <c r="H1552" s="635">
        <f si="35" t="shared"/>
        <v>0</v>
      </c>
    </row>
    <row r="1553" spans="1:8">
      <c r="A1553" s="638" t="s">
        <v>1243</v>
      </c>
      <c r="B1553" s="639">
        <v>210404</v>
      </c>
      <c r="C1553" s="638" t="s">
        <v>1693</v>
      </c>
      <c r="D1553" s="637" t="s">
        <v>50</v>
      </c>
      <c r="E1553" s="636"/>
      <c r="F1553" s="650" t="s">
        <v>2372</v>
      </c>
      <c r="G1553" s="636"/>
      <c r="H1553" s="635">
        <f si="35" t="shared"/>
        <v>0</v>
      </c>
    </row>
    <row r="1554" spans="1:8">
      <c r="A1554" s="638" t="s">
        <v>1243</v>
      </c>
      <c r="B1554" s="639">
        <v>210405</v>
      </c>
      <c r="C1554" s="638" t="s">
        <v>1692</v>
      </c>
      <c r="D1554" s="637" t="s">
        <v>50</v>
      </c>
      <c r="E1554" s="636"/>
      <c r="F1554" s="650" t="s">
        <v>2372</v>
      </c>
      <c r="G1554" s="636"/>
      <c r="H1554" s="635">
        <f si="35" t="shared"/>
        <v>0</v>
      </c>
    </row>
    <row r="1555" spans="1:8">
      <c r="A1555" s="638" t="s">
        <v>1243</v>
      </c>
      <c r="B1555" s="639">
        <v>210406</v>
      </c>
      <c r="C1555" s="638" t="s">
        <v>1691</v>
      </c>
      <c r="D1555" s="637" t="s">
        <v>50</v>
      </c>
      <c r="E1555" s="636"/>
      <c r="F1555" s="650" t="s">
        <v>2372</v>
      </c>
      <c r="G1555" s="636"/>
      <c r="H1555" s="635">
        <f si="35" t="shared"/>
        <v>0</v>
      </c>
    </row>
    <row r="1556" spans="1:8">
      <c r="A1556" s="638" t="s">
        <v>1243</v>
      </c>
      <c r="B1556" s="639">
        <v>210407</v>
      </c>
      <c r="C1556" s="638" t="s">
        <v>1690</v>
      </c>
      <c r="D1556" s="637" t="s">
        <v>50</v>
      </c>
      <c r="E1556" s="636"/>
      <c r="F1556" s="650" t="s">
        <v>2372</v>
      </c>
      <c r="G1556" s="636"/>
      <c r="H1556" s="635">
        <f si="35" t="shared"/>
        <v>0</v>
      </c>
    </row>
    <row r="1557" spans="1:8">
      <c r="A1557" s="638" t="s">
        <v>1243</v>
      </c>
      <c r="B1557" s="639">
        <v>210408</v>
      </c>
      <c r="C1557" s="638" t="s">
        <v>1689</v>
      </c>
      <c r="D1557" s="637" t="s">
        <v>50</v>
      </c>
      <c r="E1557" s="636"/>
      <c r="F1557" s="650" t="s">
        <v>2372</v>
      </c>
      <c r="G1557" s="636"/>
      <c r="H1557" s="635">
        <f si="35" t="shared"/>
        <v>0</v>
      </c>
    </row>
    <row r="1558" spans="1:8">
      <c r="A1558" s="638" t="s">
        <v>1243</v>
      </c>
      <c r="B1558" s="639">
        <v>210409</v>
      </c>
      <c r="C1558" s="638" t="s">
        <v>1688</v>
      </c>
      <c r="D1558" s="637" t="s">
        <v>50</v>
      </c>
      <c r="E1558" s="636"/>
      <c r="F1558" s="650" t="s">
        <v>2372</v>
      </c>
      <c r="G1558" s="636"/>
      <c r="H1558" s="635">
        <f si="35" t="shared"/>
        <v>0</v>
      </c>
    </row>
    <row r="1559" spans="1:8">
      <c r="A1559" s="638" t="s">
        <v>1243</v>
      </c>
      <c r="B1559" s="639">
        <v>210410</v>
      </c>
      <c r="C1559" s="638" t="s">
        <v>1687</v>
      </c>
      <c r="D1559" s="637" t="s">
        <v>50</v>
      </c>
      <c r="E1559" s="636"/>
      <c r="F1559" s="650" t="s">
        <v>2372</v>
      </c>
      <c r="G1559" s="636"/>
      <c r="H1559" s="635">
        <f si="35" t="shared"/>
        <v>0</v>
      </c>
    </row>
    <row r="1560" spans="1:8">
      <c r="A1560" s="638" t="s">
        <v>1243</v>
      </c>
      <c r="B1560" s="639">
        <v>2105</v>
      </c>
      <c r="C1560" s="638" t="s">
        <v>1686</v>
      </c>
      <c r="D1560" s="637" t="s">
        <v>50</v>
      </c>
      <c r="E1560" s="636"/>
      <c r="F1560" s="650" t="s">
        <v>2372</v>
      </c>
      <c r="G1560" s="636"/>
      <c r="H1560" s="635">
        <f si="35" t="shared"/>
        <v>0</v>
      </c>
    </row>
    <row r="1561" spans="1:8">
      <c r="A1561" s="638" t="s">
        <v>1243</v>
      </c>
      <c r="B1561" s="639">
        <v>210501</v>
      </c>
      <c r="C1561" s="638" t="s">
        <v>1685</v>
      </c>
      <c r="D1561" s="637" t="s">
        <v>50</v>
      </c>
      <c r="E1561" s="636"/>
      <c r="F1561" s="650" t="s">
        <v>2372</v>
      </c>
      <c r="G1561" s="636"/>
      <c r="H1561" s="635">
        <f si="35" t="shared"/>
        <v>0</v>
      </c>
    </row>
    <row r="1562" spans="1:8">
      <c r="A1562" s="638" t="s">
        <v>1243</v>
      </c>
      <c r="B1562" s="639">
        <v>210502</v>
      </c>
      <c r="C1562" s="638" t="s">
        <v>1684</v>
      </c>
      <c r="D1562" s="637" t="s">
        <v>50</v>
      </c>
      <c r="E1562" s="636"/>
      <c r="F1562" s="650" t="s">
        <v>2372</v>
      </c>
      <c r="G1562" s="636"/>
      <c r="H1562" s="635">
        <f si="35" t="shared"/>
        <v>0</v>
      </c>
    </row>
    <row r="1563" spans="1:8">
      <c r="A1563" s="638" t="s">
        <v>1243</v>
      </c>
      <c r="B1563" s="639">
        <v>210503</v>
      </c>
      <c r="C1563" s="638" t="s">
        <v>1683</v>
      </c>
      <c r="D1563" s="637" t="s">
        <v>50</v>
      </c>
      <c r="E1563" s="636"/>
      <c r="F1563" s="650" t="s">
        <v>2372</v>
      </c>
      <c r="G1563" s="636"/>
      <c r="H1563" s="635">
        <f si="35" t="shared"/>
        <v>0</v>
      </c>
    </row>
    <row r="1564" spans="1:8">
      <c r="A1564" s="638" t="s">
        <v>1243</v>
      </c>
      <c r="B1564" s="639">
        <v>2106</v>
      </c>
      <c r="C1564" s="638" t="s">
        <v>1682</v>
      </c>
      <c r="D1564" s="637" t="s">
        <v>50</v>
      </c>
      <c r="E1564" s="636"/>
      <c r="F1564" s="650" t="s">
        <v>2372</v>
      </c>
      <c r="G1564" s="636"/>
      <c r="H1564" s="635">
        <f si="35" t="shared"/>
        <v>0</v>
      </c>
    </row>
    <row r="1565" spans="1:8">
      <c r="A1565" s="638" t="s">
        <v>1243</v>
      </c>
      <c r="B1565" s="639">
        <v>210601</v>
      </c>
      <c r="C1565" s="638" t="s">
        <v>1681</v>
      </c>
      <c r="D1565" s="637" t="s">
        <v>50</v>
      </c>
      <c r="E1565" s="636"/>
      <c r="F1565" s="650" t="s">
        <v>2372</v>
      </c>
      <c r="G1565" s="636"/>
      <c r="H1565" s="635">
        <f si="35" t="shared"/>
        <v>0</v>
      </c>
    </row>
    <row r="1566" spans="1:8">
      <c r="A1566" s="638" t="s">
        <v>1243</v>
      </c>
      <c r="B1566" s="639">
        <v>210602</v>
      </c>
      <c r="C1566" s="638" t="s">
        <v>1680</v>
      </c>
      <c r="D1566" s="637" t="s">
        <v>50</v>
      </c>
      <c r="E1566" s="636"/>
      <c r="F1566" s="650" t="s">
        <v>2372</v>
      </c>
      <c r="G1566" s="636"/>
      <c r="H1566" s="635">
        <f si="35" t="shared"/>
        <v>0</v>
      </c>
    </row>
    <row r="1567" spans="1:8">
      <c r="A1567" s="638" t="s">
        <v>1243</v>
      </c>
      <c r="B1567" s="639">
        <v>210603</v>
      </c>
      <c r="C1567" s="638" t="s">
        <v>1679</v>
      </c>
      <c r="D1567" s="637" t="s">
        <v>50</v>
      </c>
      <c r="E1567" s="636"/>
      <c r="F1567" s="650" t="s">
        <v>2372</v>
      </c>
      <c r="G1567" s="636"/>
      <c r="H1567" s="635">
        <f si="35" t="shared"/>
        <v>0</v>
      </c>
    </row>
    <row r="1568" spans="1:8">
      <c r="A1568" s="638" t="s">
        <v>1243</v>
      </c>
      <c r="B1568" s="639">
        <v>210604</v>
      </c>
      <c r="C1568" s="638" t="s">
        <v>1678</v>
      </c>
      <c r="D1568" s="637" t="s">
        <v>50</v>
      </c>
      <c r="E1568" s="636"/>
      <c r="F1568" s="650" t="s">
        <v>2372</v>
      </c>
      <c r="G1568" s="636"/>
      <c r="H1568" s="635">
        <f si="35" t="shared"/>
        <v>0</v>
      </c>
    </row>
    <row r="1569" spans="1:8">
      <c r="A1569" s="638" t="s">
        <v>1243</v>
      </c>
      <c r="B1569" s="639">
        <v>2107</v>
      </c>
      <c r="C1569" s="638" t="s">
        <v>1677</v>
      </c>
      <c r="D1569" s="637" t="s">
        <v>50</v>
      </c>
      <c r="E1569" s="636"/>
      <c r="F1569" s="650" t="s">
        <v>2372</v>
      </c>
      <c r="G1569" s="636"/>
      <c r="H1569" s="635">
        <f si="35" t="shared"/>
        <v>0</v>
      </c>
    </row>
    <row r="1570" spans="1:8">
      <c r="A1570" s="638" t="s">
        <v>1243</v>
      </c>
      <c r="B1570" s="639">
        <v>210701</v>
      </c>
      <c r="C1570" s="638" t="s">
        <v>1676</v>
      </c>
      <c r="D1570" s="637" t="s">
        <v>50</v>
      </c>
      <c r="E1570" s="636"/>
      <c r="F1570" s="650" t="s">
        <v>2372</v>
      </c>
      <c r="G1570" s="636"/>
      <c r="H1570" s="635">
        <f si="35" t="shared"/>
        <v>0</v>
      </c>
    </row>
    <row r="1571" spans="1:8">
      <c r="A1571" s="638" t="s">
        <v>1243</v>
      </c>
      <c r="B1571" s="639">
        <v>210702</v>
      </c>
      <c r="C1571" s="638" t="s">
        <v>1675</v>
      </c>
      <c r="D1571" s="637" t="s">
        <v>50</v>
      </c>
      <c r="E1571" s="636"/>
      <c r="F1571" s="650" t="s">
        <v>2372</v>
      </c>
      <c r="G1571" s="636"/>
      <c r="H1571" s="635">
        <f si="35" t="shared"/>
        <v>0</v>
      </c>
    </row>
    <row r="1572" spans="1:8">
      <c r="A1572" s="638" t="s">
        <v>1243</v>
      </c>
      <c r="B1572" s="639">
        <v>210703</v>
      </c>
      <c r="C1572" s="638" t="s">
        <v>1674</v>
      </c>
      <c r="D1572" s="637" t="s">
        <v>50</v>
      </c>
      <c r="E1572" s="636"/>
      <c r="F1572" s="650" t="s">
        <v>2372</v>
      </c>
      <c r="G1572" s="636"/>
      <c r="H1572" s="635">
        <f si="35" t="shared"/>
        <v>0</v>
      </c>
    </row>
    <row r="1573" spans="1:8">
      <c r="A1573" s="638" t="s">
        <v>1243</v>
      </c>
      <c r="B1573" s="639">
        <v>2108</v>
      </c>
      <c r="C1573" s="638" t="s">
        <v>1673</v>
      </c>
      <c r="D1573" s="637" t="s">
        <v>50</v>
      </c>
      <c r="E1573" s="636"/>
      <c r="F1573" s="650" t="s">
        <v>2372</v>
      </c>
      <c r="G1573" s="636"/>
      <c r="H1573" s="635">
        <f si="35" t="shared"/>
        <v>0</v>
      </c>
    </row>
    <row r="1574" spans="1:8">
      <c r="A1574" s="638" t="s">
        <v>1243</v>
      </c>
      <c r="B1574" s="639">
        <v>210801</v>
      </c>
      <c r="C1574" s="638" t="s">
        <v>1672</v>
      </c>
      <c r="D1574" s="637" t="s">
        <v>50</v>
      </c>
      <c r="E1574" s="636"/>
      <c r="F1574" s="650" t="s">
        <v>2372</v>
      </c>
      <c r="G1574" s="636"/>
      <c r="H1574" s="635">
        <f si="35" t="shared"/>
        <v>0</v>
      </c>
    </row>
    <row r="1575" spans="1:8">
      <c r="A1575" s="638" t="s">
        <v>1243</v>
      </c>
      <c r="B1575" s="639">
        <v>210802</v>
      </c>
      <c r="C1575" s="638" t="s">
        <v>1671</v>
      </c>
      <c r="D1575" s="637" t="s">
        <v>50</v>
      </c>
      <c r="E1575" s="636"/>
      <c r="F1575" s="650" t="s">
        <v>2372</v>
      </c>
      <c r="G1575" s="636"/>
      <c r="H1575" s="635">
        <f si="35" t="shared"/>
        <v>0</v>
      </c>
    </row>
    <row r="1576" spans="1:8">
      <c r="A1576" s="638" t="s">
        <v>1243</v>
      </c>
      <c r="B1576" s="639">
        <v>210803</v>
      </c>
      <c r="C1576" s="638" t="s">
        <v>1670</v>
      </c>
      <c r="D1576" s="637" t="s">
        <v>50</v>
      </c>
      <c r="E1576" s="636"/>
      <c r="F1576" s="650" t="s">
        <v>2372</v>
      </c>
      <c r="G1576" s="636"/>
      <c r="H1576" s="635">
        <f si="35" t="shared"/>
        <v>0</v>
      </c>
    </row>
    <row r="1577" spans="1:8">
      <c r="A1577" s="638" t="s">
        <v>1243</v>
      </c>
      <c r="B1577" s="639">
        <v>210804</v>
      </c>
      <c r="C1577" s="638" t="s">
        <v>1669</v>
      </c>
      <c r="D1577" s="637" t="s">
        <v>50</v>
      </c>
      <c r="E1577" s="636"/>
      <c r="F1577" s="650" t="s">
        <v>2372</v>
      </c>
      <c r="G1577" s="636"/>
      <c r="H1577" s="635">
        <f si="35" t="shared"/>
        <v>0</v>
      </c>
    </row>
    <row r="1578" spans="1:8">
      <c r="A1578" s="638" t="s">
        <v>1243</v>
      </c>
      <c r="B1578" s="639">
        <v>210805</v>
      </c>
      <c r="C1578" s="638" t="s">
        <v>1668</v>
      </c>
      <c r="D1578" s="637" t="s">
        <v>50</v>
      </c>
      <c r="E1578" s="636"/>
      <c r="F1578" s="650" t="s">
        <v>2372</v>
      </c>
      <c r="G1578" s="636"/>
      <c r="H1578" s="635">
        <f si="35" t="shared"/>
        <v>0</v>
      </c>
    </row>
    <row r="1579" spans="1:8">
      <c r="A1579" s="638" t="s">
        <v>1243</v>
      </c>
      <c r="B1579" s="639">
        <v>210806</v>
      </c>
      <c r="C1579" s="638" t="s">
        <v>1667</v>
      </c>
      <c r="D1579" s="637" t="s">
        <v>50</v>
      </c>
      <c r="E1579" s="636"/>
      <c r="F1579" s="650" t="s">
        <v>2372</v>
      </c>
      <c r="G1579" s="636"/>
      <c r="H1579" s="635">
        <f si="35" t="shared"/>
        <v>0</v>
      </c>
    </row>
    <row r="1580" spans="1:8">
      <c r="A1580" s="638" t="s">
        <v>1243</v>
      </c>
      <c r="B1580" s="639">
        <v>210807</v>
      </c>
      <c r="C1580" s="638" t="s">
        <v>1666</v>
      </c>
      <c r="D1580" s="637" t="s">
        <v>50</v>
      </c>
      <c r="E1580" s="636"/>
      <c r="F1580" s="650" t="s">
        <v>2372</v>
      </c>
      <c r="G1580" s="636"/>
      <c r="H1580" s="635">
        <f si="35" t="shared"/>
        <v>0</v>
      </c>
    </row>
    <row r="1581" spans="1:8">
      <c r="A1581" s="638" t="s">
        <v>1243</v>
      </c>
      <c r="B1581" s="639">
        <v>210808</v>
      </c>
      <c r="C1581" s="638" t="s">
        <v>1665</v>
      </c>
      <c r="D1581" s="637" t="s">
        <v>50</v>
      </c>
      <c r="E1581" s="636"/>
      <c r="F1581" s="650" t="s">
        <v>2372</v>
      </c>
      <c r="G1581" s="636"/>
      <c r="H1581" s="635">
        <f si="35" t="shared"/>
        <v>0</v>
      </c>
    </row>
    <row r="1582" spans="1:8">
      <c r="A1582" s="638" t="s">
        <v>1243</v>
      </c>
      <c r="B1582" s="639">
        <v>210809</v>
      </c>
      <c r="C1582" s="638" t="s">
        <v>1664</v>
      </c>
      <c r="D1582" s="637" t="s">
        <v>50</v>
      </c>
      <c r="E1582" s="636"/>
      <c r="F1582" s="650" t="s">
        <v>2372</v>
      </c>
      <c r="G1582" s="636"/>
      <c r="H1582" s="635">
        <f si="35" t="shared"/>
        <v>0</v>
      </c>
    </row>
    <row r="1583" spans="1:8">
      <c r="A1583" s="638" t="s">
        <v>1243</v>
      </c>
      <c r="B1583" s="639">
        <v>210815</v>
      </c>
      <c r="C1583" s="638" t="s">
        <v>1663</v>
      </c>
      <c r="D1583" s="637" t="s">
        <v>50</v>
      </c>
      <c r="E1583" s="636"/>
      <c r="F1583" s="650" t="s">
        <v>2372</v>
      </c>
      <c r="G1583" s="636"/>
      <c r="H1583" s="635">
        <f si="35" t="shared"/>
        <v>0</v>
      </c>
    </row>
    <row r="1584" spans="1:8">
      <c r="A1584" s="638" t="s">
        <v>1243</v>
      </c>
      <c r="B1584" s="639">
        <v>210816</v>
      </c>
      <c r="C1584" s="638" t="s">
        <v>1662</v>
      </c>
      <c r="D1584" s="637" t="s">
        <v>50</v>
      </c>
      <c r="E1584" s="636"/>
      <c r="F1584" s="650" t="s">
        <v>2372</v>
      </c>
      <c r="G1584" s="636"/>
      <c r="H1584" s="635">
        <f si="35" t="shared"/>
        <v>0</v>
      </c>
    </row>
    <row r="1585" spans="1:8">
      <c r="A1585" s="638" t="s">
        <v>1243</v>
      </c>
      <c r="B1585" s="639">
        <v>210817</v>
      </c>
      <c r="C1585" s="638" t="s">
        <v>1661</v>
      </c>
      <c r="D1585" s="637" t="s">
        <v>50</v>
      </c>
      <c r="E1585" s="636"/>
      <c r="F1585" s="650" t="s">
        <v>2372</v>
      </c>
      <c r="G1585" s="636"/>
      <c r="H1585" s="635">
        <f si="35" t="shared"/>
        <v>0</v>
      </c>
    </row>
    <row r="1586" spans="1:8">
      <c r="A1586" s="638" t="s">
        <v>1243</v>
      </c>
      <c r="B1586" s="639">
        <v>210818</v>
      </c>
      <c r="C1586" s="638" t="s">
        <v>1660</v>
      </c>
      <c r="D1586" s="637" t="s">
        <v>50</v>
      </c>
      <c r="E1586" s="636"/>
      <c r="F1586" s="650" t="s">
        <v>2372</v>
      </c>
      <c r="G1586" s="636"/>
      <c r="H1586" s="635">
        <f si="35" t="shared"/>
        <v>0</v>
      </c>
    </row>
    <row r="1587" spans="1:8">
      <c r="A1587" s="638" t="s">
        <v>1243</v>
      </c>
      <c r="B1587" s="639">
        <v>2109</v>
      </c>
      <c r="C1587" s="638" t="s">
        <v>1659</v>
      </c>
      <c r="D1587" s="637" t="s">
        <v>50</v>
      </c>
      <c r="E1587" s="636"/>
      <c r="F1587" s="650" t="s">
        <v>2372</v>
      </c>
      <c r="G1587" s="636"/>
      <c r="H1587" s="635">
        <f si="35" t="shared"/>
        <v>0</v>
      </c>
    </row>
    <row r="1588" spans="1:8">
      <c r="A1588" s="638" t="s">
        <v>1243</v>
      </c>
      <c r="B1588" s="639">
        <v>210901</v>
      </c>
      <c r="C1588" s="638" t="s">
        <v>1659</v>
      </c>
      <c r="D1588" s="637" t="s">
        <v>50</v>
      </c>
      <c r="E1588" s="636"/>
      <c r="F1588" s="650" t="s">
        <v>2372</v>
      </c>
      <c r="G1588" s="636"/>
      <c r="H1588" s="635">
        <f si="35" t="shared"/>
        <v>0</v>
      </c>
    </row>
    <row r="1589" spans="1:8">
      <c r="A1589" s="638" t="s">
        <v>1243</v>
      </c>
      <c r="B1589" s="639">
        <v>210902</v>
      </c>
      <c r="C1589" s="638" t="s">
        <v>1658</v>
      </c>
      <c r="D1589" s="637" t="s">
        <v>50</v>
      </c>
      <c r="E1589" s="636"/>
      <c r="F1589" s="650" t="s">
        <v>2372</v>
      </c>
      <c r="G1589" s="636"/>
      <c r="H1589" s="635">
        <f si="35" t="shared"/>
        <v>0</v>
      </c>
    </row>
    <row r="1590" spans="1:8">
      <c r="A1590" s="638" t="s">
        <v>1243</v>
      </c>
      <c r="B1590" s="639">
        <v>211</v>
      </c>
      <c r="C1590" s="638" t="s">
        <v>1657</v>
      </c>
      <c r="D1590" s="637" t="s">
        <v>50</v>
      </c>
      <c r="E1590" s="636"/>
      <c r="F1590" s="650" t="s">
        <v>2372</v>
      </c>
      <c r="G1590" s="636"/>
      <c r="H1590" s="635">
        <f si="35" t="shared"/>
        <v>0</v>
      </c>
    </row>
    <row r="1591" spans="1:8">
      <c r="A1591" s="638" t="s">
        <v>1243</v>
      </c>
      <c r="B1591" s="639">
        <v>2111</v>
      </c>
      <c r="C1591" s="638" t="s">
        <v>1656</v>
      </c>
      <c r="D1591" s="637" t="s">
        <v>50</v>
      </c>
      <c r="E1591" s="636"/>
      <c r="F1591" s="650" t="s">
        <v>2372</v>
      </c>
      <c r="G1591" s="636"/>
      <c r="H1591" s="635">
        <f si="35" t="shared"/>
        <v>0</v>
      </c>
    </row>
    <row r="1592" spans="1:8">
      <c r="A1592" s="638" t="s">
        <v>1243</v>
      </c>
      <c r="B1592" s="639">
        <v>211101</v>
      </c>
      <c r="C1592" s="638" t="s">
        <v>1656</v>
      </c>
      <c r="D1592" s="637" t="s">
        <v>50</v>
      </c>
      <c r="E1592" s="636"/>
      <c r="F1592" s="650" t="s">
        <v>2372</v>
      </c>
      <c r="G1592" s="636"/>
      <c r="H1592" s="635">
        <f si="35" t="shared"/>
        <v>0</v>
      </c>
    </row>
    <row r="1593" spans="1:8">
      <c r="A1593" s="638" t="s">
        <v>1243</v>
      </c>
      <c r="B1593" s="639">
        <v>2112</v>
      </c>
      <c r="C1593" s="638" t="s">
        <v>1655</v>
      </c>
      <c r="D1593" s="637" t="s">
        <v>50</v>
      </c>
      <c r="E1593" s="636"/>
      <c r="F1593" s="650" t="s">
        <v>2372</v>
      </c>
      <c r="G1593" s="636"/>
      <c r="H1593" s="635">
        <f si="35" t="shared"/>
        <v>0</v>
      </c>
    </row>
    <row r="1594" spans="1:8">
      <c r="A1594" s="638" t="s">
        <v>1243</v>
      </c>
      <c r="B1594" s="639">
        <v>211201</v>
      </c>
      <c r="C1594" s="638" t="s">
        <v>1655</v>
      </c>
      <c r="D1594" s="637" t="s">
        <v>50</v>
      </c>
      <c r="E1594" s="636"/>
      <c r="F1594" s="650" t="s">
        <v>2372</v>
      </c>
      <c r="G1594" s="636"/>
      <c r="H1594" s="635">
        <f si="35" t="shared"/>
        <v>0</v>
      </c>
    </row>
    <row r="1595" spans="1:8">
      <c r="A1595" s="638" t="s">
        <v>1243</v>
      </c>
      <c r="B1595" s="639">
        <v>212</v>
      </c>
      <c r="C1595" s="638" t="s">
        <v>1654</v>
      </c>
      <c r="D1595" s="637" t="s">
        <v>50</v>
      </c>
      <c r="E1595" s="636"/>
      <c r="F1595" s="650" t="s">
        <v>2372</v>
      </c>
      <c r="G1595" s="636"/>
      <c r="H1595" s="635">
        <f si="35" t="shared"/>
        <v>0</v>
      </c>
    </row>
    <row r="1596" spans="1:8">
      <c r="A1596" s="638" t="s">
        <v>1243</v>
      </c>
      <c r="B1596" s="639">
        <v>2121</v>
      </c>
      <c r="C1596" s="638" t="s">
        <v>1653</v>
      </c>
      <c r="D1596" s="637" t="s">
        <v>50</v>
      </c>
      <c r="E1596" s="636"/>
      <c r="F1596" s="650" t="s">
        <v>2372</v>
      </c>
      <c r="G1596" s="636"/>
      <c r="H1596" s="635">
        <f si="35" t="shared"/>
        <v>0</v>
      </c>
    </row>
    <row r="1597" spans="1:8">
      <c r="A1597" s="638" t="s">
        <v>1243</v>
      </c>
      <c r="B1597" s="639">
        <v>212101</v>
      </c>
      <c r="C1597" s="638" t="s">
        <v>1653</v>
      </c>
      <c r="D1597" s="637" t="s">
        <v>50</v>
      </c>
      <c r="E1597" s="636"/>
      <c r="F1597" s="650" t="s">
        <v>2372</v>
      </c>
      <c r="G1597" s="636"/>
      <c r="H1597" s="635">
        <f si="35" t="shared"/>
        <v>0</v>
      </c>
    </row>
    <row r="1598" spans="1:8">
      <c r="A1598" s="638" t="s">
        <v>1243</v>
      </c>
      <c r="B1598" s="639">
        <v>2122</v>
      </c>
      <c r="C1598" s="638" t="s">
        <v>1652</v>
      </c>
      <c r="D1598" s="637" t="s">
        <v>50</v>
      </c>
      <c r="E1598" s="636"/>
      <c r="F1598" s="650" t="s">
        <v>2372</v>
      </c>
      <c r="G1598" s="636"/>
      <c r="H1598" s="635">
        <f si="35" t="shared"/>
        <v>0</v>
      </c>
    </row>
    <row r="1599" spans="1:8">
      <c r="A1599" s="638" t="s">
        <v>1243</v>
      </c>
      <c r="B1599" s="639">
        <v>212201</v>
      </c>
      <c r="C1599" s="638" t="s">
        <v>1652</v>
      </c>
      <c r="D1599" s="637" t="s">
        <v>50</v>
      </c>
      <c r="E1599" s="636"/>
      <c r="F1599" s="650" t="s">
        <v>2372</v>
      </c>
      <c r="G1599" s="636"/>
      <c r="H1599" s="635">
        <f si="35" t="shared"/>
        <v>0</v>
      </c>
    </row>
    <row r="1600" spans="1:8">
      <c r="A1600" s="638" t="s">
        <v>1243</v>
      </c>
      <c r="B1600" s="639">
        <v>213</v>
      </c>
      <c r="C1600" s="638" t="s">
        <v>1651</v>
      </c>
      <c r="D1600" s="637" t="s">
        <v>50</v>
      </c>
      <c r="E1600" s="636"/>
      <c r="F1600" s="650" t="s">
        <v>2372</v>
      </c>
      <c r="G1600" s="636"/>
      <c r="H1600" s="635">
        <f si="35" t="shared"/>
        <v>0</v>
      </c>
    </row>
    <row r="1601" spans="1:8">
      <c r="A1601" s="638" t="s">
        <v>1243</v>
      </c>
      <c r="B1601" s="639">
        <v>2131</v>
      </c>
      <c r="C1601" s="638" t="s">
        <v>1650</v>
      </c>
      <c r="D1601" s="637" t="s">
        <v>50</v>
      </c>
      <c r="E1601" s="636"/>
      <c r="F1601" s="650" t="s">
        <v>2372</v>
      </c>
      <c r="G1601" s="636"/>
      <c r="H1601" s="635">
        <f si="35" t="shared"/>
        <v>0</v>
      </c>
    </row>
    <row r="1602" spans="1:8">
      <c r="A1602" s="638" t="s">
        <v>1243</v>
      </c>
      <c r="B1602" s="639">
        <v>213101</v>
      </c>
      <c r="C1602" s="638" t="s">
        <v>1649</v>
      </c>
      <c r="D1602" s="637" t="s">
        <v>50</v>
      </c>
      <c r="E1602" s="636"/>
      <c r="F1602" s="650" t="s">
        <v>2372</v>
      </c>
      <c r="G1602" s="636"/>
      <c r="H1602" s="635">
        <f si="35" t="shared"/>
        <v>0</v>
      </c>
    </row>
    <row r="1603" spans="1:8">
      <c r="A1603" s="638" t="s">
        <v>1243</v>
      </c>
      <c r="B1603" s="639">
        <v>213102</v>
      </c>
      <c r="C1603" s="638" t="s">
        <v>1648</v>
      </c>
      <c r="D1603" s="637" t="s">
        <v>50</v>
      </c>
      <c r="E1603" s="636"/>
      <c r="F1603" s="650" t="s">
        <v>2372</v>
      </c>
      <c r="G1603" s="636"/>
      <c r="H1603" s="635">
        <f si="35" t="shared"/>
        <v>0</v>
      </c>
    </row>
    <row r="1604" spans="1:8">
      <c r="A1604" s="638" t="s">
        <v>1243</v>
      </c>
      <c r="B1604" s="639">
        <v>2132</v>
      </c>
      <c r="C1604" s="638" t="s">
        <v>1647</v>
      </c>
      <c r="D1604" s="637" t="s">
        <v>50</v>
      </c>
      <c r="E1604" s="636"/>
      <c r="F1604" s="650" t="s">
        <v>2372</v>
      </c>
      <c r="G1604" s="636"/>
      <c r="H1604" s="635">
        <f si="35" t="shared"/>
        <v>0</v>
      </c>
    </row>
    <row r="1605" spans="1:8">
      <c r="A1605" s="638" t="s">
        <v>1243</v>
      </c>
      <c r="B1605" s="639">
        <v>213202</v>
      </c>
      <c r="C1605" s="638" t="s">
        <v>1646</v>
      </c>
      <c r="D1605" s="637" t="s">
        <v>50</v>
      </c>
      <c r="E1605" s="636"/>
      <c r="F1605" s="650" t="s">
        <v>2372</v>
      </c>
      <c r="G1605" s="636"/>
      <c r="H1605" s="635">
        <f si="35" t="shared"/>
        <v>0</v>
      </c>
    </row>
    <row r="1606" spans="1:8">
      <c r="A1606" s="638" t="s">
        <v>1243</v>
      </c>
      <c r="B1606" s="639">
        <v>213203</v>
      </c>
      <c r="C1606" s="638" t="s">
        <v>1645</v>
      </c>
      <c r="D1606" s="637" t="s">
        <v>50</v>
      </c>
      <c r="E1606" s="636"/>
      <c r="F1606" s="650" t="s">
        <v>2372</v>
      </c>
      <c r="G1606" s="636"/>
      <c r="H1606" s="635">
        <f si="35" t="shared"/>
        <v>0</v>
      </c>
    </row>
    <row r="1607" spans="1:8">
      <c r="A1607" s="638" t="s">
        <v>1243</v>
      </c>
      <c r="B1607" s="639">
        <v>213204</v>
      </c>
      <c r="C1607" s="638" t="s">
        <v>1644</v>
      </c>
      <c r="D1607" s="637" t="s">
        <v>50</v>
      </c>
      <c r="E1607" s="636"/>
      <c r="F1607" s="650" t="s">
        <v>2372</v>
      </c>
      <c r="G1607" s="636"/>
      <c r="H1607" s="635">
        <f ref="H1607:H1670" si="36" t="shared">+E1607-G1607</f>
        <v>0</v>
      </c>
    </row>
    <row r="1608" spans="1:8">
      <c r="A1608" s="638" t="s">
        <v>1243</v>
      </c>
      <c r="B1608" s="639">
        <v>213205</v>
      </c>
      <c r="C1608" s="638" t="s">
        <v>1643</v>
      </c>
      <c r="D1608" s="637" t="s">
        <v>50</v>
      </c>
      <c r="E1608" s="636"/>
      <c r="F1608" s="650" t="s">
        <v>2372</v>
      </c>
      <c r="G1608" s="636"/>
      <c r="H1608" s="635">
        <f si="36" t="shared"/>
        <v>0</v>
      </c>
    </row>
    <row r="1609" spans="1:8">
      <c r="A1609" s="638" t="s">
        <v>1243</v>
      </c>
      <c r="B1609" s="639">
        <v>213206</v>
      </c>
      <c r="C1609" s="638" t="s">
        <v>1642</v>
      </c>
      <c r="D1609" s="637" t="s">
        <v>50</v>
      </c>
      <c r="E1609" s="636"/>
      <c r="F1609" s="650" t="s">
        <v>2372</v>
      </c>
      <c r="G1609" s="636"/>
      <c r="H1609" s="635">
        <f si="36" t="shared"/>
        <v>0</v>
      </c>
    </row>
    <row r="1610" spans="1:8">
      <c r="A1610" s="638" t="s">
        <v>1243</v>
      </c>
      <c r="B1610" s="639">
        <v>213207</v>
      </c>
      <c r="C1610" s="638" t="s">
        <v>1641</v>
      </c>
      <c r="D1610" s="637" t="s">
        <v>50</v>
      </c>
      <c r="E1610" s="636"/>
      <c r="F1610" s="650" t="s">
        <v>2372</v>
      </c>
      <c r="G1610" s="636"/>
      <c r="H1610" s="635">
        <f si="36" t="shared"/>
        <v>0</v>
      </c>
    </row>
    <row r="1611" spans="1:8">
      <c r="A1611" s="638" t="s">
        <v>1243</v>
      </c>
      <c r="B1611" s="639">
        <v>213208</v>
      </c>
      <c r="C1611" s="638" t="s">
        <v>1640</v>
      </c>
      <c r="D1611" s="637" t="s">
        <v>50</v>
      </c>
      <c r="E1611" s="636"/>
      <c r="F1611" s="650" t="s">
        <v>2372</v>
      </c>
      <c r="G1611" s="636"/>
      <c r="H1611" s="635">
        <f si="36" t="shared"/>
        <v>0</v>
      </c>
    </row>
    <row r="1612" spans="1:8">
      <c r="A1612" s="638" t="s">
        <v>1243</v>
      </c>
      <c r="B1612" s="639">
        <v>213209</v>
      </c>
      <c r="C1612" s="638" t="s">
        <v>1639</v>
      </c>
      <c r="D1612" s="637" t="s">
        <v>50</v>
      </c>
      <c r="E1612" s="636"/>
      <c r="F1612" s="650" t="s">
        <v>2372</v>
      </c>
      <c r="G1612" s="636"/>
      <c r="H1612" s="635">
        <f si="36" t="shared"/>
        <v>0</v>
      </c>
    </row>
    <row r="1613" spans="1:8">
      <c r="A1613" s="638" t="s">
        <v>1243</v>
      </c>
      <c r="B1613" s="639">
        <v>2133</v>
      </c>
      <c r="C1613" s="638" t="s">
        <v>1638</v>
      </c>
      <c r="D1613" s="637" t="s">
        <v>50</v>
      </c>
      <c r="E1613" s="636"/>
      <c r="F1613" s="650" t="s">
        <v>2372</v>
      </c>
      <c r="G1613" s="636"/>
      <c r="H1613" s="635">
        <f si="36" t="shared"/>
        <v>0</v>
      </c>
    </row>
    <row r="1614" spans="1:8">
      <c r="A1614" s="638" t="s">
        <v>1243</v>
      </c>
      <c r="B1614" s="639">
        <v>213301</v>
      </c>
      <c r="C1614" s="638" t="s">
        <v>1633</v>
      </c>
      <c r="D1614" s="637" t="s">
        <v>50</v>
      </c>
      <c r="E1614" s="636"/>
      <c r="F1614" s="650" t="s">
        <v>2372</v>
      </c>
      <c r="G1614" s="636"/>
      <c r="H1614" s="635">
        <f si="36" t="shared"/>
        <v>0</v>
      </c>
    </row>
    <row r="1615" spans="1:8">
      <c r="A1615" s="638" t="s">
        <v>1243</v>
      </c>
      <c r="B1615" s="639">
        <v>213302</v>
      </c>
      <c r="C1615" s="638" t="s">
        <v>1632</v>
      </c>
      <c r="D1615" s="637" t="s">
        <v>50</v>
      </c>
      <c r="E1615" s="636"/>
      <c r="F1615" s="650" t="s">
        <v>2372</v>
      </c>
      <c r="G1615" s="636"/>
      <c r="H1615" s="635">
        <f si="36" t="shared"/>
        <v>0</v>
      </c>
    </row>
    <row r="1616" spans="1:8">
      <c r="A1616" s="638" t="s">
        <v>1243</v>
      </c>
      <c r="B1616" s="639">
        <v>213303</v>
      </c>
      <c r="C1616" s="638" t="s">
        <v>1631</v>
      </c>
      <c r="D1616" s="637" t="s">
        <v>50</v>
      </c>
      <c r="E1616" s="636"/>
      <c r="F1616" s="650" t="s">
        <v>2372</v>
      </c>
      <c r="G1616" s="636"/>
      <c r="H1616" s="635">
        <f si="36" t="shared"/>
        <v>0</v>
      </c>
    </row>
    <row r="1617" spans="1:8">
      <c r="A1617" s="638" t="s">
        <v>1243</v>
      </c>
      <c r="B1617" s="639">
        <v>213304</v>
      </c>
      <c r="C1617" s="638" t="s">
        <v>1630</v>
      </c>
      <c r="D1617" s="637" t="s">
        <v>50</v>
      </c>
      <c r="E1617" s="636"/>
      <c r="F1617" s="650" t="s">
        <v>2372</v>
      </c>
      <c r="G1617" s="636"/>
      <c r="H1617" s="635">
        <f si="36" t="shared"/>
        <v>0</v>
      </c>
    </row>
    <row r="1618" spans="1:8">
      <c r="A1618" s="638" t="s">
        <v>1243</v>
      </c>
      <c r="B1618" s="639">
        <v>2134</v>
      </c>
      <c r="C1618" s="638" t="s">
        <v>1637</v>
      </c>
      <c r="D1618" s="637" t="s">
        <v>50</v>
      </c>
      <c r="E1618" s="636"/>
      <c r="F1618" s="650" t="s">
        <v>2372</v>
      </c>
      <c r="G1618" s="636"/>
      <c r="H1618" s="635">
        <f si="36" t="shared"/>
        <v>0</v>
      </c>
    </row>
    <row r="1619" spans="1:8">
      <c r="A1619" s="638" t="s">
        <v>1243</v>
      </c>
      <c r="B1619" s="639">
        <v>213401</v>
      </c>
      <c r="C1619" s="638" t="s">
        <v>1636</v>
      </c>
      <c r="D1619" s="637" t="s">
        <v>50</v>
      </c>
      <c r="E1619" s="636"/>
      <c r="F1619" s="650" t="s">
        <v>2372</v>
      </c>
      <c r="G1619" s="636"/>
      <c r="H1619" s="635">
        <f si="36" t="shared"/>
        <v>0</v>
      </c>
    </row>
    <row r="1620" spans="1:8">
      <c r="A1620" s="638" t="s">
        <v>1243</v>
      </c>
      <c r="B1620" s="639">
        <v>213402</v>
      </c>
      <c r="C1620" s="638" t="s">
        <v>1635</v>
      </c>
      <c r="D1620" s="637" t="s">
        <v>50</v>
      </c>
      <c r="E1620" s="636"/>
      <c r="F1620" s="650" t="s">
        <v>2372</v>
      </c>
      <c r="G1620" s="636"/>
      <c r="H1620" s="635">
        <f si="36" t="shared"/>
        <v>0</v>
      </c>
    </row>
    <row r="1621" spans="1:8">
      <c r="A1621" s="638" t="s">
        <v>1243</v>
      </c>
      <c r="B1621" s="639">
        <v>213403</v>
      </c>
      <c r="C1621" s="638" t="s">
        <v>1631</v>
      </c>
      <c r="D1621" s="637" t="s">
        <v>50</v>
      </c>
      <c r="E1621" s="636"/>
      <c r="F1621" s="650" t="s">
        <v>2372</v>
      </c>
      <c r="G1621" s="636"/>
      <c r="H1621" s="635">
        <f si="36" t="shared"/>
        <v>0</v>
      </c>
    </row>
    <row r="1622" spans="1:8">
      <c r="A1622" s="638" t="s">
        <v>1243</v>
      </c>
      <c r="B1622" s="639">
        <v>213404</v>
      </c>
      <c r="C1622" s="638" t="s">
        <v>1630</v>
      </c>
      <c r="D1622" s="637" t="s">
        <v>50</v>
      </c>
      <c r="E1622" s="636"/>
      <c r="F1622" s="650" t="s">
        <v>2372</v>
      </c>
      <c r="G1622" s="636"/>
      <c r="H1622" s="635">
        <f si="36" t="shared"/>
        <v>0</v>
      </c>
    </row>
    <row r="1623" spans="1:8">
      <c r="A1623" s="638" t="s">
        <v>1243</v>
      </c>
      <c r="B1623" s="639">
        <v>2135</v>
      </c>
      <c r="C1623" s="638" t="s">
        <v>1634</v>
      </c>
      <c r="D1623" s="637" t="s">
        <v>50</v>
      </c>
      <c r="E1623" s="636"/>
      <c r="F1623" s="650" t="s">
        <v>2372</v>
      </c>
      <c r="G1623" s="636"/>
      <c r="H1623" s="635">
        <f si="36" t="shared"/>
        <v>0</v>
      </c>
    </row>
    <row r="1624" spans="1:8">
      <c r="A1624" s="638" t="s">
        <v>1243</v>
      </c>
      <c r="B1624" s="639">
        <v>213501</v>
      </c>
      <c r="C1624" s="638" t="s">
        <v>1633</v>
      </c>
      <c r="D1624" s="637" t="s">
        <v>50</v>
      </c>
      <c r="E1624" s="636"/>
      <c r="F1624" s="650" t="s">
        <v>2372</v>
      </c>
      <c r="G1624" s="636"/>
      <c r="H1624" s="635">
        <f si="36" t="shared"/>
        <v>0</v>
      </c>
    </row>
    <row r="1625" spans="1:8">
      <c r="A1625" s="638" t="s">
        <v>1243</v>
      </c>
      <c r="B1625" s="639">
        <v>213502</v>
      </c>
      <c r="C1625" s="638" t="s">
        <v>1632</v>
      </c>
      <c r="D1625" s="637" t="s">
        <v>50</v>
      </c>
      <c r="E1625" s="636"/>
      <c r="F1625" s="650" t="s">
        <v>2372</v>
      </c>
      <c r="G1625" s="636"/>
      <c r="H1625" s="635">
        <f si="36" t="shared"/>
        <v>0</v>
      </c>
    </row>
    <row r="1626" spans="1:8">
      <c r="A1626" s="638" t="s">
        <v>1243</v>
      </c>
      <c r="B1626" s="639">
        <v>213503</v>
      </c>
      <c r="C1626" s="638" t="s">
        <v>1631</v>
      </c>
      <c r="D1626" s="637" t="s">
        <v>50</v>
      </c>
      <c r="E1626" s="636"/>
      <c r="F1626" s="650" t="s">
        <v>2372</v>
      </c>
      <c r="G1626" s="636"/>
      <c r="H1626" s="635">
        <f si="36" t="shared"/>
        <v>0</v>
      </c>
    </row>
    <row r="1627" spans="1:8">
      <c r="A1627" s="638" t="s">
        <v>1243</v>
      </c>
      <c r="B1627" s="639">
        <v>213504</v>
      </c>
      <c r="C1627" s="638" t="s">
        <v>1630</v>
      </c>
      <c r="D1627" s="637" t="s">
        <v>50</v>
      </c>
      <c r="E1627" s="636"/>
      <c r="F1627" s="650" t="s">
        <v>2372</v>
      </c>
      <c r="G1627" s="636"/>
      <c r="H1627" s="635">
        <f si="36" t="shared"/>
        <v>0</v>
      </c>
    </row>
    <row r="1628" spans="1:8">
      <c r="A1628" s="638" t="s">
        <v>1243</v>
      </c>
      <c r="B1628" s="639">
        <v>213505</v>
      </c>
      <c r="C1628" s="638" t="s">
        <v>1629</v>
      </c>
      <c r="D1628" s="637" t="s">
        <v>50</v>
      </c>
      <c r="E1628" s="636"/>
      <c r="F1628" s="650" t="s">
        <v>2372</v>
      </c>
      <c r="G1628" s="636"/>
      <c r="H1628" s="635">
        <f si="36" t="shared"/>
        <v>0</v>
      </c>
    </row>
    <row r="1629" spans="1:8">
      <c r="A1629" s="638" t="s">
        <v>1243</v>
      </c>
      <c r="B1629" s="639">
        <v>3</v>
      </c>
      <c r="C1629" s="638" t="s">
        <v>1352</v>
      </c>
      <c r="D1629" s="637" t="s">
        <v>50</v>
      </c>
      <c r="E1629" s="636"/>
      <c r="F1629" s="650" t="s">
        <v>2372</v>
      </c>
      <c r="G1629" s="636"/>
      <c r="H1629" s="635">
        <f si="36" t="shared"/>
        <v>0</v>
      </c>
    </row>
    <row r="1630" spans="1:8">
      <c r="A1630" s="638" t="s">
        <v>1243</v>
      </c>
      <c r="B1630" s="639">
        <f>'4.CT3A'!I256</f>
        <v>0</v>
      </c>
      <c r="C1630" s="638" t="s">
        <v>634</v>
      </c>
      <c r="D1630" s="637" t="s">
        <v>50</v>
      </c>
      <c r="E1630" s="636"/>
      <c r="F1630" s="650" t="s">
        <v>2372</v>
      </c>
      <c r="G1630" s="636"/>
      <c r="H1630" s="635">
        <f si="36" t="shared"/>
        <v>0</v>
      </c>
    </row>
    <row r="1631" spans="1:8">
      <c r="A1631" s="638" t="s">
        <v>1243</v>
      </c>
      <c r="B1631" s="639">
        <v>4</v>
      </c>
      <c r="C1631" s="638" t="s">
        <v>1086</v>
      </c>
      <c r="D1631" s="637" t="s">
        <v>50</v>
      </c>
      <c r="E1631" s="636"/>
      <c r="F1631" s="650" t="s">
        <v>2372</v>
      </c>
      <c r="G1631" s="636"/>
      <c r="H1631" s="635">
        <f si="36" t="shared"/>
        <v>0</v>
      </c>
    </row>
    <row r="1632" spans="1:8">
      <c r="A1632" s="638" t="s">
        <v>1243</v>
      </c>
      <c r="B1632" s="639">
        <v>140001</v>
      </c>
      <c r="C1632" s="638" t="s">
        <v>1628</v>
      </c>
      <c r="D1632" s="637" t="s">
        <v>50</v>
      </c>
      <c r="E1632" s="636"/>
      <c r="F1632" s="650" t="s">
        <v>2372</v>
      </c>
      <c r="G1632" s="636"/>
      <c r="H1632" s="635">
        <f si="36" t="shared"/>
        <v>0</v>
      </c>
    </row>
    <row r="1633" spans="1:8">
      <c r="A1633" s="638" t="s">
        <v>1243</v>
      </c>
      <c r="B1633" s="639">
        <v>140002</v>
      </c>
      <c r="C1633" s="638" t="s">
        <v>1627</v>
      </c>
      <c r="D1633" s="637" t="s">
        <v>50</v>
      </c>
      <c r="E1633" s="636"/>
      <c r="F1633" s="650" t="s">
        <v>2372</v>
      </c>
      <c r="G1633" s="636"/>
      <c r="H1633" s="635">
        <f si="36" t="shared"/>
        <v>0</v>
      </c>
    </row>
    <row r="1634" spans="1:8">
      <c r="A1634" s="638" t="s">
        <v>1243</v>
      </c>
      <c r="B1634" s="639">
        <v>140003</v>
      </c>
      <c r="C1634" s="638" t="s">
        <v>1626</v>
      </c>
      <c r="D1634" s="637" t="s">
        <v>50</v>
      </c>
      <c r="E1634" s="636"/>
      <c r="F1634" s="650" t="s">
        <v>2372</v>
      </c>
      <c r="G1634" s="636"/>
      <c r="H1634" s="635">
        <f si="36" t="shared"/>
        <v>0</v>
      </c>
    </row>
    <row r="1635" spans="1:8">
      <c r="A1635" s="638" t="s">
        <v>1243</v>
      </c>
      <c r="B1635" s="639">
        <v>140004</v>
      </c>
      <c r="C1635" s="638" t="s">
        <v>1625</v>
      </c>
      <c r="D1635" s="637" t="s">
        <v>50</v>
      </c>
      <c r="E1635" s="636"/>
      <c r="F1635" s="650" t="s">
        <v>2372</v>
      </c>
      <c r="G1635" s="636"/>
      <c r="H1635" s="635">
        <f si="36" t="shared"/>
        <v>0</v>
      </c>
    </row>
    <row r="1636" spans="1:8">
      <c r="A1636" s="638" t="s">
        <v>1243</v>
      </c>
      <c r="B1636" s="639">
        <v>140005</v>
      </c>
      <c r="C1636" s="638" t="s">
        <v>1624</v>
      </c>
      <c r="D1636" s="637" t="s">
        <v>50</v>
      </c>
      <c r="E1636" s="636"/>
      <c r="F1636" s="650" t="s">
        <v>2372</v>
      </c>
      <c r="G1636" s="636"/>
      <c r="H1636" s="635">
        <f si="36" t="shared"/>
        <v>0</v>
      </c>
    </row>
    <row r="1637" spans="1:8">
      <c r="A1637" s="638" t="s">
        <v>1243</v>
      </c>
      <c r="B1637" s="639">
        <v>140006</v>
      </c>
      <c r="C1637" s="638" t="s">
        <v>1623</v>
      </c>
      <c r="D1637" s="637" t="s">
        <v>50</v>
      </c>
      <c r="E1637" s="636"/>
      <c r="F1637" s="650" t="s">
        <v>2372</v>
      </c>
      <c r="G1637" s="636"/>
      <c r="H1637" s="635">
        <f si="36" t="shared"/>
        <v>0</v>
      </c>
    </row>
    <row r="1638" spans="1:8">
      <c r="A1638" s="638" t="s">
        <v>1243</v>
      </c>
      <c r="B1638" s="639">
        <v>140007</v>
      </c>
      <c r="C1638" s="638" t="s">
        <v>1622</v>
      </c>
      <c r="D1638" s="637" t="s">
        <v>50</v>
      </c>
      <c r="E1638" s="636"/>
      <c r="F1638" s="650" t="s">
        <v>2372</v>
      </c>
      <c r="G1638" s="636"/>
      <c r="H1638" s="635">
        <f si="36" t="shared"/>
        <v>0</v>
      </c>
    </row>
    <row r="1639" spans="1:8">
      <c r="A1639" s="638" t="s">
        <v>1243</v>
      </c>
      <c r="B1639" s="639">
        <v>140008</v>
      </c>
      <c r="C1639" s="638" t="s">
        <v>1621</v>
      </c>
      <c r="D1639" s="637" t="s">
        <v>50</v>
      </c>
      <c r="E1639" s="636"/>
      <c r="F1639" s="650" t="s">
        <v>2372</v>
      </c>
      <c r="G1639" s="636"/>
      <c r="H1639" s="635">
        <f si="36" t="shared"/>
        <v>0</v>
      </c>
    </row>
    <row r="1640" spans="1:8">
      <c r="A1640" s="638" t="s">
        <v>1243</v>
      </c>
      <c r="B1640" s="639">
        <v>5</v>
      </c>
      <c r="C1640" s="638" t="s">
        <v>1353</v>
      </c>
      <c r="D1640" s="637" t="s">
        <v>50</v>
      </c>
      <c r="E1640" s="636"/>
      <c r="F1640" s="650" t="s">
        <v>2372</v>
      </c>
      <c r="G1640" s="636"/>
      <c r="H1640" s="635">
        <f si="36" t="shared"/>
        <v>0</v>
      </c>
    </row>
    <row r="1641" spans="1:8">
      <c r="A1641" s="638" t="s">
        <v>1243</v>
      </c>
      <c r="B1641" s="639">
        <v>22</v>
      </c>
      <c r="C1641" s="638" t="s">
        <v>1620</v>
      </c>
      <c r="D1641" s="637" t="s">
        <v>50</v>
      </c>
      <c r="E1641" s="636"/>
      <c r="F1641" s="650" t="s">
        <v>2372</v>
      </c>
      <c r="G1641" s="636"/>
      <c r="H1641" s="635">
        <f si="36" t="shared"/>
        <v>0</v>
      </c>
    </row>
    <row r="1642" spans="1:8">
      <c r="A1642" s="638" t="s">
        <v>1243</v>
      </c>
      <c r="B1642" s="639">
        <v>2200</v>
      </c>
      <c r="C1642" s="638" t="s">
        <v>1619</v>
      </c>
      <c r="D1642" s="637" t="s">
        <v>50</v>
      </c>
      <c r="E1642" s="636"/>
      <c r="F1642" s="650" t="s">
        <v>2372</v>
      </c>
      <c r="G1642" s="636"/>
      <c r="H1642" s="635">
        <f si="36" t="shared"/>
        <v>0</v>
      </c>
    </row>
    <row r="1643" spans="1:8">
      <c r="A1643" s="638" t="s">
        <v>1243</v>
      </c>
      <c r="B1643" s="639">
        <v>220001</v>
      </c>
      <c r="C1643" s="638" t="s">
        <v>1618</v>
      </c>
      <c r="D1643" s="637" t="s">
        <v>50</v>
      </c>
      <c r="E1643" s="636"/>
      <c r="F1643" s="650" t="s">
        <v>2372</v>
      </c>
      <c r="G1643" s="636"/>
      <c r="H1643" s="635">
        <f si="36" t="shared"/>
        <v>0</v>
      </c>
    </row>
    <row r="1644" spans="1:8">
      <c r="A1644" s="638" t="s">
        <v>1243</v>
      </c>
      <c r="B1644" s="639">
        <v>221001</v>
      </c>
      <c r="C1644" s="638" t="s">
        <v>1617</v>
      </c>
      <c r="D1644" s="637" t="s">
        <v>50</v>
      </c>
      <c r="E1644" s="636"/>
      <c r="F1644" s="650" t="s">
        <v>2372</v>
      </c>
      <c r="G1644" s="636"/>
      <c r="H1644" s="635">
        <f si="36" t="shared"/>
        <v>0</v>
      </c>
    </row>
    <row r="1645" spans="1:8">
      <c r="A1645" s="638" t="s">
        <v>1243</v>
      </c>
      <c r="B1645" s="639">
        <v>222001</v>
      </c>
      <c r="C1645" s="638" t="s">
        <v>1616</v>
      </c>
      <c r="D1645" s="637" t="s">
        <v>50</v>
      </c>
      <c r="E1645" s="636"/>
      <c r="F1645" s="650" t="s">
        <v>2372</v>
      </c>
      <c r="G1645" s="636"/>
      <c r="H1645" s="635">
        <f si="36" t="shared"/>
        <v>0</v>
      </c>
    </row>
    <row r="1646" spans="1:8">
      <c r="A1646" s="638" t="s">
        <v>1243</v>
      </c>
      <c r="B1646" s="639">
        <v>223001</v>
      </c>
      <c r="C1646" s="638" t="s">
        <v>1615</v>
      </c>
      <c r="D1646" s="637" t="s">
        <v>50</v>
      </c>
      <c r="E1646" s="636"/>
      <c r="F1646" s="650" t="s">
        <v>2372</v>
      </c>
      <c r="G1646" s="636"/>
      <c r="H1646" s="635">
        <f si="36" t="shared"/>
        <v>0</v>
      </c>
    </row>
    <row r="1647" spans="1:8">
      <c r="A1647" s="638" t="s">
        <v>1243</v>
      </c>
      <c r="B1647" s="639">
        <v>224001</v>
      </c>
      <c r="C1647" s="638" t="s">
        <v>1614</v>
      </c>
      <c r="D1647" s="637" t="s">
        <v>50</v>
      </c>
      <c r="E1647" s="636"/>
      <c r="F1647" s="650" t="s">
        <v>2372</v>
      </c>
      <c r="G1647" s="636"/>
      <c r="H1647" s="635">
        <f si="36" t="shared"/>
        <v>0</v>
      </c>
    </row>
    <row r="1648" spans="1:8">
      <c r="A1648" s="638" t="s">
        <v>1243</v>
      </c>
      <c r="B1648" s="639">
        <v>225101</v>
      </c>
      <c r="C1648" s="638" t="s">
        <v>1613</v>
      </c>
      <c r="D1648" s="637" t="s">
        <v>50</v>
      </c>
      <c r="E1648" s="636"/>
      <c r="F1648" s="650" t="s">
        <v>2372</v>
      </c>
      <c r="G1648" s="636"/>
      <c r="H1648" s="635">
        <f si="36" t="shared"/>
        <v>0</v>
      </c>
    </row>
    <row r="1649" spans="1:8">
      <c r="A1649" s="638" t="s">
        <v>1243</v>
      </c>
      <c r="B1649" s="639">
        <v>225102</v>
      </c>
      <c r="C1649" s="638" t="s">
        <v>1612</v>
      </c>
      <c r="D1649" s="637" t="s">
        <v>50</v>
      </c>
      <c r="E1649" s="636"/>
      <c r="F1649" s="650" t="s">
        <v>2372</v>
      </c>
      <c r="G1649" s="636"/>
      <c r="H1649" s="635">
        <f si="36" t="shared"/>
        <v>0</v>
      </c>
    </row>
    <row r="1650" spans="1:8">
      <c r="A1650" s="638" t="s">
        <v>1243</v>
      </c>
      <c r="B1650" s="639">
        <v>225103</v>
      </c>
      <c r="C1650" s="638" t="s">
        <v>1611</v>
      </c>
      <c r="D1650" s="637" t="s">
        <v>50</v>
      </c>
      <c r="E1650" s="636"/>
      <c r="F1650" s="650" t="s">
        <v>2372</v>
      </c>
      <c r="G1650" s="636"/>
      <c r="H1650" s="635">
        <f si="36" t="shared"/>
        <v>0</v>
      </c>
    </row>
    <row r="1651" spans="1:8">
      <c r="A1651" s="638" t="s">
        <v>1243</v>
      </c>
      <c r="B1651" s="639">
        <v>225104</v>
      </c>
      <c r="C1651" s="638" t="s">
        <v>1610</v>
      </c>
      <c r="D1651" s="637" t="s">
        <v>50</v>
      </c>
      <c r="E1651" s="636"/>
      <c r="F1651" s="650" t="s">
        <v>2372</v>
      </c>
      <c r="G1651" s="636"/>
      <c r="H1651" s="635">
        <f si="36" t="shared"/>
        <v>0</v>
      </c>
    </row>
    <row r="1652" spans="1:8">
      <c r="A1652" s="638" t="s">
        <v>1243</v>
      </c>
      <c r="B1652" s="639">
        <v>225105</v>
      </c>
      <c r="C1652" s="638" t="s">
        <v>1609</v>
      </c>
      <c r="D1652" s="637" t="s">
        <v>50</v>
      </c>
      <c r="E1652" s="636"/>
      <c r="F1652" s="650" t="s">
        <v>2372</v>
      </c>
      <c r="G1652" s="636"/>
      <c r="H1652" s="635">
        <f si="36" t="shared"/>
        <v>0</v>
      </c>
    </row>
    <row r="1653" spans="1:8">
      <c r="A1653" s="638" t="s">
        <v>1243</v>
      </c>
      <c r="B1653" s="639">
        <v>225106</v>
      </c>
      <c r="C1653" s="638" t="s">
        <v>1608</v>
      </c>
      <c r="D1653" s="637" t="s">
        <v>50</v>
      </c>
      <c r="E1653" s="636"/>
      <c r="F1653" s="650" t="s">
        <v>2372</v>
      </c>
      <c r="G1653" s="636"/>
      <c r="H1653" s="635">
        <f si="36" t="shared"/>
        <v>0</v>
      </c>
    </row>
    <row r="1654" spans="1:8">
      <c r="A1654" s="638" t="s">
        <v>1243</v>
      </c>
      <c r="B1654" s="639">
        <v>2260</v>
      </c>
      <c r="C1654" s="638" t="s">
        <v>1607</v>
      </c>
      <c r="D1654" s="637" t="s">
        <v>50</v>
      </c>
      <c r="E1654" s="636"/>
      <c r="F1654" s="650" t="s">
        <v>2372</v>
      </c>
      <c r="G1654" s="636"/>
      <c r="H1654" s="635">
        <f si="36" t="shared"/>
        <v>0</v>
      </c>
    </row>
    <row r="1655" spans="1:8">
      <c r="A1655" s="638" t="s">
        <v>1243</v>
      </c>
      <c r="B1655" s="639">
        <v>226001</v>
      </c>
      <c r="C1655" s="638" t="s">
        <v>1606</v>
      </c>
      <c r="D1655" s="637" t="s">
        <v>50</v>
      </c>
      <c r="E1655" s="636"/>
      <c r="F1655" s="650" t="s">
        <v>2372</v>
      </c>
      <c r="G1655" s="636"/>
      <c r="H1655" s="635">
        <f si="36" t="shared"/>
        <v>0</v>
      </c>
    </row>
    <row r="1656" spans="1:8">
      <c r="A1656" s="638" t="s">
        <v>1243</v>
      </c>
      <c r="B1656" s="639">
        <v>6</v>
      </c>
      <c r="C1656" s="638" t="s">
        <v>1354</v>
      </c>
      <c r="D1656" s="637" t="s">
        <v>50</v>
      </c>
      <c r="E1656" s="636"/>
      <c r="F1656" s="650" t="s">
        <v>2372</v>
      </c>
      <c r="G1656" s="636"/>
      <c r="H1656" s="635">
        <f si="36" t="shared"/>
        <v>0</v>
      </c>
    </row>
    <row r="1657" spans="1:8">
      <c r="A1657" s="638" t="s">
        <v>1243</v>
      </c>
      <c r="B1657" s="639">
        <f>+'4.CT3A'!I283</f>
        <v>0</v>
      </c>
      <c r="C1657" s="638" t="s">
        <v>1052</v>
      </c>
      <c r="D1657" s="637" t="s">
        <v>50</v>
      </c>
      <c r="E1657" s="636"/>
      <c r="F1657" s="650" t="s">
        <v>2372</v>
      </c>
      <c r="G1657" s="636"/>
      <c r="H1657" s="635">
        <f si="36" t="shared"/>
        <v>0</v>
      </c>
    </row>
    <row r="1658" spans="1:8">
      <c r="A1658" s="638" t="s">
        <v>1243</v>
      </c>
      <c r="B1658" s="639">
        <v>14</v>
      </c>
      <c r="C1658" s="638" t="s">
        <v>1605</v>
      </c>
      <c r="D1658" s="637" t="s">
        <v>50</v>
      </c>
      <c r="E1658" s="636"/>
      <c r="F1658" s="650" t="s">
        <v>2372</v>
      </c>
      <c r="G1658" s="636"/>
      <c r="H1658" s="635">
        <f si="36" t="shared"/>
        <v>0</v>
      </c>
    </row>
    <row r="1659" spans="1:8">
      <c r="A1659" s="638" t="s">
        <v>1243</v>
      </c>
      <c r="B1659" s="639">
        <v>145004</v>
      </c>
      <c r="C1659" s="638" t="s">
        <v>1604</v>
      </c>
      <c r="D1659" s="637" t="s">
        <v>50</v>
      </c>
      <c r="E1659" s="636"/>
      <c r="F1659" s="650" t="s">
        <v>2372</v>
      </c>
      <c r="G1659" s="636"/>
      <c r="H1659" s="635">
        <f si="36" t="shared"/>
        <v>0</v>
      </c>
    </row>
    <row r="1660" spans="1:8">
      <c r="A1660" s="638" t="s">
        <v>1243</v>
      </c>
      <c r="B1660" s="639">
        <v>145005</v>
      </c>
      <c r="C1660" s="638" t="s">
        <v>1603</v>
      </c>
      <c r="D1660" s="637" t="s">
        <v>50</v>
      </c>
      <c r="E1660" s="636"/>
      <c r="F1660" s="650" t="s">
        <v>2372</v>
      </c>
      <c r="G1660" s="636"/>
      <c r="H1660" s="635">
        <f si="36" t="shared"/>
        <v>0</v>
      </c>
    </row>
    <row r="1661" spans="1:8">
      <c r="A1661" s="638" t="s">
        <v>1243</v>
      </c>
      <c r="B1661" s="639">
        <v>145006</v>
      </c>
      <c r="C1661" s="638" t="s">
        <v>1602</v>
      </c>
      <c r="D1661" s="637" t="s">
        <v>50</v>
      </c>
      <c r="E1661" s="636"/>
      <c r="F1661" s="650" t="s">
        <v>2372</v>
      </c>
      <c r="G1661" s="636"/>
      <c r="H1661" s="635">
        <f si="36" t="shared"/>
        <v>0</v>
      </c>
    </row>
    <row r="1662" spans="1:8">
      <c r="A1662" s="638" t="s">
        <v>1243</v>
      </c>
      <c r="B1662" s="639">
        <v>145007</v>
      </c>
      <c r="C1662" s="638" t="s">
        <v>1601</v>
      </c>
      <c r="D1662" s="637" t="s">
        <v>50</v>
      </c>
      <c r="E1662" s="636"/>
      <c r="F1662" s="650" t="s">
        <v>2372</v>
      </c>
      <c r="G1662" s="636"/>
      <c r="H1662" s="635">
        <f si="36" t="shared"/>
        <v>0</v>
      </c>
    </row>
    <row r="1663" spans="1:8">
      <c r="A1663" s="638" t="s">
        <v>1243</v>
      </c>
      <c r="B1663" s="639">
        <v>145008</v>
      </c>
      <c r="C1663" s="638" t="s">
        <v>1600</v>
      </c>
      <c r="D1663" s="637" t="s">
        <v>50</v>
      </c>
      <c r="E1663" s="636"/>
      <c r="F1663" s="650" t="s">
        <v>2372</v>
      </c>
      <c r="G1663" s="636"/>
      <c r="H1663" s="635">
        <f si="36" t="shared"/>
        <v>0</v>
      </c>
    </row>
    <row r="1664" spans="1:8">
      <c r="A1664" s="638" t="s">
        <v>1243</v>
      </c>
      <c r="B1664" s="639">
        <v>145009</v>
      </c>
      <c r="C1664" s="638" t="s">
        <v>1599</v>
      </c>
      <c r="D1664" s="637" t="s">
        <v>50</v>
      </c>
      <c r="E1664" s="636"/>
      <c r="F1664" s="650" t="s">
        <v>2372</v>
      </c>
      <c r="G1664" s="636"/>
      <c r="H1664" s="635">
        <f si="36" t="shared"/>
        <v>0</v>
      </c>
    </row>
    <row r="1665" spans="1:8">
      <c r="A1665" s="638" t="s">
        <v>1243</v>
      </c>
      <c r="B1665" s="639">
        <v>23</v>
      </c>
      <c r="C1665" s="638" t="s">
        <v>1598</v>
      </c>
      <c r="D1665" s="637" t="s">
        <v>50</v>
      </c>
      <c r="E1665" s="636"/>
      <c r="F1665" s="650" t="s">
        <v>2372</v>
      </c>
      <c r="G1665" s="636"/>
      <c r="H1665" s="635">
        <f si="36" t="shared"/>
        <v>0</v>
      </c>
    </row>
    <row r="1666" spans="1:8">
      <c r="A1666" s="638" t="s">
        <v>1243</v>
      </c>
      <c r="B1666" s="639">
        <v>230001</v>
      </c>
      <c r="C1666" s="638" t="s">
        <v>1597</v>
      </c>
      <c r="D1666" s="637" t="s">
        <v>50</v>
      </c>
      <c r="E1666" s="636"/>
      <c r="F1666" s="650" t="s">
        <v>2372</v>
      </c>
      <c r="G1666" s="636"/>
      <c r="H1666" s="635">
        <f si="36" t="shared"/>
        <v>0</v>
      </c>
    </row>
    <row r="1667" spans="1:8">
      <c r="A1667" s="638" t="s">
        <v>1243</v>
      </c>
      <c r="B1667" s="639">
        <v>231001</v>
      </c>
      <c r="C1667" s="638" t="s">
        <v>1596</v>
      </c>
      <c r="D1667" s="637" t="s">
        <v>50</v>
      </c>
      <c r="E1667" s="636"/>
      <c r="F1667" s="650" t="s">
        <v>2372</v>
      </c>
      <c r="G1667" s="636"/>
      <c r="H1667" s="635">
        <f si="36" t="shared"/>
        <v>0</v>
      </c>
    </row>
    <row r="1668" spans="1:8">
      <c r="A1668" s="638" t="s">
        <v>1243</v>
      </c>
      <c r="B1668" s="639">
        <v>232001</v>
      </c>
      <c r="C1668" s="638" t="s">
        <v>1595</v>
      </c>
      <c r="D1668" s="637" t="s">
        <v>50</v>
      </c>
      <c r="E1668" s="636"/>
      <c r="F1668" s="650" t="s">
        <v>2372</v>
      </c>
      <c r="G1668" s="636"/>
      <c r="H1668" s="635">
        <f si="36" t="shared"/>
        <v>0</v>
      </c>
    </row>
    <row r="1669" spans="1:8">
      <c r="A1669" s="638" t="s">
        <v>1243</v>
      </c>
      <c r="B1669" s="639">
        <v>24</v>
      </c>
      <c r="C1669" s="638" t="s">
        <v>1594</v>
      </c>
      <c r="D1669" s="637" t="s">
        <v>50</v>
      </c>
      <c r="E1669" s="636"/>
      <c r="F1669" s="650" t="s">
        <v>2372</v>
      </c>
      <c r="G1669" s="636"/>
      <c r="H1669" s="635">
        <f si="36" t="shared"/>
        <v>0</v>
      </c>
    </row>
    <row r="1670" spans="1:8">
      <c r="A1670" s="638" t="s">
        <v>1243</v>
      </c>
      <c r="B1670" s="639">
        <v>240001</v>
      </c>
      <c r="C1670" s="638" t="s">
        <v>1593</v>
      </c>
      <c r="D1670" s="637" t="s">
        <v>50</v>
      </c>
      <c r="E1670" s="636"/>
      <c r="F1670" s="650" t="s">
        <v>2372</v>
      </c>
      <c r="G1670" s="636"/>
      <c r="H1670" s="635">
        <f si="36" t="shared"/>
        <v>0</v>
      </c>
    </row>
    <row r="1671" spans="1:8">
      <c r="A1671" s="638" t="s">
        <v>1243</v>
      </c>
      <c r="B1671" s="639">
        <v>241001</v>
      </c>
      <c r="C1671" s="638" t="s">
        <v>1592</v>
      </c>
      <c r="D1671" s="637" t="s">
        <v>50</v>
      </c>
      <c r="E1671" s="636"/>
      <c r="F1671" s="650" t="s">
        <v>2372</v>
      </c>
      <c r="G1671" s="636"/>
      <c r="H1671" s="635">
        <f ref="H1671:H1699" si="37" t="shared">+E1671-G1671</f>
        <v>0</v>
      </c>
    </row>
    <row r="1672" spans="1:8">
      <c r="A1672" s="638" t="s">
        <v>1243</v>
      </c>
      <c r="B1672" s="639">
        <v>242001</v>
      </c>
      <c r="C1672" s="638" t="s">
        <v>1591</v>
      </c>
      <c r="D1672" s="637" t="s">
        <v>50</v>
      </c>
      <c r="E1672" s="636"/>
      <c r="F1672" s="650" t="s">
        <v>2372</v>
      </c>
      <c r="G1672" s="636"/>
      <c r="H1672" s="635">
        <f si="37" t="shared"/>
        <v>0</v>
      </c>
    </row>
    <row r="1673" spans="1:8">
      <c r="A1673" s="638" t="s">
        <v>1243</v>
      </c>
      <c r="B1673" s="639">
        <v>25</v>
      </c>
      <c r="C1673" s="638" t="s">
        <v>1590</v>
      </c>
      <c r="D1673" s="637" t="s">
        <v>50</v>
      </c>
      <c r="E1673" s="636"/>
      <c r="F1673" s="650" t="s">
        <v>2372</v>
      </c>
      <c r="G1673" s="636"/>
      <c r="H1673" s="635">
        <f si="37" t="shared"/>
        <v>0</v>
      </c>
    </row>
    <row r="1674" spans="1:8">
      <c r="A1674" s="638" t="s">
        <v>1243</v>
      </c>
      <c r="B1674" s="639">
        <v>250001</v>
      </c>
      <c r="C1674" s="638" t="s">
        <v>1589</v>
      </c>
      <c r="D1674" s="637" t="s">
        <v>50</v>
      </c>
      <c r="E1674" s="636"/>
      <c r="F1674" s="650" t="s">
        <v>2372</v>
      </c>
      <c r="G1674" s="636"/>
      <c r="H1674" s="635">
        <f si="37" t="shared"/>
        <v>0</v>
      </c>
    </row>
    <row r="1675" spans="1:8">
      <c r="A1675" s="638" t="s">
        <v>1243</v>
      </c>
      <c r="B1675" s="639">
        <v>250002</v>
      </c>
      <c r="C1675" s="638" t="s">
        <v>1588</v>
      </c>
      <c r="D1675" s="637" t="s">
        <v>50</v>
      </c>
      <c r="E1675" s="636"/>
      <c r="F1675" s="650" t="s">
        <v>2372</v>
      </c>
      <c r="G1675" s="636"/>
      <c r="H1675" s="635">
        <f si="37" t="shared"/>
        <v>0</v>
      </c>
    </row>
    <row r="1676" spans="1:8">
      <c r="A1676" s="638" t="s">
        <v>1243</v>
      </c>
      <c r="B1676" s="639">
        <v>250003</v>
      </c>
      <c r="C1676" s="638" t="s">
        <v>1587</v>
      </c>
      <c r="D1676" s="637" t="s">
        <v>50</v>
      </c>
      <c r="E1676" s="636"/>
      <c r="F1676" s="650" t="s">
        <v>2372</v>
      </c>
      <c r="G1676" s="636"/>
      <c r="H1676" s="635">
        <f si="37" t="shared"/>
        <v>0</v>
      </c>
    </row>
    <row r="1677" spans="1:8">
      <c r="A1677" s="638" t="s">
        <v>1243</v>
      </c>
      <c r="B1677" s="639">
        <v>250004</v>
      </c>
      <c r="C1677" s="638" t="s">
        <v>1586</v>
      </c>
      <c r="D1677" s="637" t="s">
        <v>50</v>
      </c>
      <c r="E1677" s="636"/>
      <c r="F1677" s="650" t="s">
        <v>2372</v>
      </c>
      <c r="G1677" s="636"/>
      <c r="H1677" s="635">
        <f si="37" t="shared"/>
        <v>0</v>
      </c>
    </row>
    <row r="1678" spans="1:8">
      <c r="A1678" s="638" t="s">
        <v>1243</v>
      </c>
      <c r="B1678" s="639">
        <v>250005</v>
      </c>
      <c r="C1678" s="638" t="s">
        <v>1585</v>
      </c>
      <c r="D1678" s="637" t="s">
        <v>50</v>
      </c>
      <c r="E1678" s="636"/>
      <c r="F1678" s="650" t="s">
        <v>2372</v>
      </c>
      <c r="G1678" s="636"/>
      <c r="H1678" s="635">
        <f si="37" t="shared"/>
        <v>0</v>
      </c>
    </row>
    <row r="1679" spans="1:8">
      <c r="A1679" s="638" t="s">
        <v>1243</v>
      </c>
      <c r="B1679" s="639">
        <v>7</v>
      </c>
      <c r="C1679" s="638" t="s">
        <v>1355</v>
      </c>
      <c r="D1679" s="637" t="s">
        <v>50</v>
      </c>
      <c r="E1679" s="636"/>
      <c r="F1679" s="650" t="s">
        <v>2372</v>
      </c>
      <c r="G1679" s="636"/>
      <c r="H1679" s="635">
        <f si="37" t="shared"/>
        <v>0</v>
      </c>
    </row>
    <row r="1680" spans="1:8">
      <c r="A1680" s="638" t="s">
        <v>1243</v>
      </c>
      <c r="B1680" s="639">
        <v>8</v>
      </c>
      <c r="C1680" s="640" t="s">
        <v>1356</v>
      </c>
      <c r="D1680" s="637" t="s">
        <v>50</v>
      </c>
      <c r="E1680" s="636"/>
      <c r="F1680" s="650" t="s">
        <v>2372</v>
      </c>
      <c r="G1680" s="636"/>
      <c r="H1680" s="635">
        <f si="37" t="shared"/>
        <v>0</v>
      </c>
    </row>
    <row r="1681" spans="1:8">
      <c r="A1681" s="638" t="s">
        <v>1243</v>
      </c>
      <c r="B1681" s="639">
        <v>9</v>
      </c>
      <c r="C1681" s="640" t="s">
        <v>478</v>
      </c>
      <c r="D1681" s="637" t="s">
        <v>50</v>
      </c>
      <c r="E1681" s="636"/>
      <c r="F1681" s="650" t="s">
        <v>2372</v>
      </c>
      <c r="G1681" s="636"/>
      <c r="H1681" s="635">
        <f si="37" t="shared"/>
        <v>0</v>
      </c>
    </row>
    <row r="1682" spans="1:8">
      <c r="A1682" s="638" t="s">
        <v>1243</v>
      </c>
      <c r="B1682" s="639">
        <v>10</v>
      </c>
      <c r="C1682" s="640" t="s">
        <v>479</v>
      </c>
      <c r="D1682" s="637" t="s">
        <v>50</v>
      </c>
      <c r="E1682" s="636"/>
      <c r="F1682" s="650" t="s">
        <v>2372</v>
      </c>
      <c r="G1682" s="636"/>
      <c r="H1682" s="635">
        <f si="37" t="shared"/>
        <v>0</v>
      </c>
    </row>
    <row r="1683" spans="1:8">
      <c r="A1683" s="638" t="s">
        <v>1244</v>
      </c>
      <c r="B1683" s="639" t="s">
        <v>1217</v>
      </c>
      <c r="C1683" s="638" t="s">
        <v>1360</v>
      </c>
      <c r="D1683" s="637" t="s">
        <v>50</v>
      </c>
      <c r="E1683" s="636"/>
      <c r="F1683" s="650" t="s">
        <v>2372</v>
      </c>
      <c r="G1683" s="636"/>
      <c r="H1683" s="635">
        <f si="37" t="shared"/>
        <v>0</v>
      </c>
    </row>
    <row r="1684" spans="1:8">
      <c r="A1684" s="638" t="s">
        <v>1244</v>
      </c>
      <c r="B1684" s="639" t="s">
        <v>1218</v>
      </c>
      <c r="C1684" s="638" t="s">
        <v>104</v>
      </c>
      <c r="D1684" s="637" t="s">
        <v>50</v>
      </c>
      <c r="E1684" s="636"/>
      <c r="F1684" s="650" t="s">
        <v>2372</v>
      </c>
      <c r="G1684" s="636"/>
      <c r="H1684" s="635">
        <f si="37" t="shared"/>
        <v>0</v>
      </c>
    </row>
    <row r="1685" spans="1:8">
      <c r="A1685" s="638" t="s">
        <v>1244</v>
      </c>
      <c r="B1685" s="639" t="s">
        <v>1219</v>
      </c>
      <c r="C1685" s="638" t="s">
        <v>105</v>
      </c>
      <c r="D1685" s="637" t="s">
        <v>50</v>
      </c>
      <c r="E1685" s="636"/>
      <c r="F1685" s="650" t="s">
        <v>2372</v>
      </c>
      <c r="G1685" s="636"/>
      <c r="H1685" s="635">
        <f si="37" t="shared"/>
        <v>0</v>
      </c>
    </row>
    <row r="1686" spans="1:8">
      <c r="A1686" s="638" t="s">
        <v>1244</v>
      </c>
      <c r="B1686" s="639" t="s">
        <v>1220</v>
      </c>
      <c r="C1686" s="638" t="s">
        <v>1361</v>
      </c>
      <c r="D1686" s="637" t="s">
        <v>50</v>
      </c>
      <c r="E1686" s="636"/>
      <c r="F1686" s="650" t="s">
        <v>2372</v>
      </c>
      <c r="G1686" s="636"/>
      <c r="H1686" s="635">
        <f si="37" t="shared"/>
        <v>0</v>
      </c>
    </row>
    <row r="1687" spans="1:8">
      <c r="A1687" s="638" t="s">
        <v>1244</v>
      </c>
      <c r="B1687" s="639" t="s">
        <v>1221</v>
      </c>
      <c r="C1687" s="638" t="s">
        <v>1584</v>
      </c>
      <c r="D1687" s="637" t="s">
        <v>50</v>
      </c>
      <c r="E1687" s="636"/>
      <c r="F1687" s="650" t="s">
        <v>2372</v>
      </c>
      <c r="G1687" s="636"/>
      <c r="H1687" s="635">
        <f si="37" t="shared"/>
        <v>0</v>
      </c>
    </row>
    <row r="1688" spans="1:8">
      <c r="A1688" s="638" t="s">
        <v>1244</v>
      </c>
      <c r="B1688" s="639" t="s">
        <v>1222</v>
      </c>
      <c r="C1688" s="638" t="s">
        <v>1363</v>
      </c>
      <c r="D1688" s="637" t="s">
        <v>50</v>
      </c>
      <c r="E1688" s="636"/>
      <c r="F1688" s="650" t="s">
        <v>2372</v>
      </c>
      <c r="G1688" s="636"/>
      <c r="H1688" s="635">
        <f si="37" t="shared"/>
        <v>0</v>
      </c>
    </row>
    <row r="1689" spans="1:8">
      <c r="A1689" s="638" t="s">
        <v>1244</v>
      </c>
      <c r="B1689" s="639" t="s">
        <v>1223</v>
      </c>
      <c r="C1689" s="638" t="s">
        <v>103</v>
      </c>
      <c r="D1689" s="637" t="s">
        <v>50</v>
      </c>
      <c r="E1689" s="636"/>
      <c r="F1689" s="650" t="s">
        <v>2372</v>
      </c>
      <c r="G1689" s="636"/>
      <c r="H1689" s="635">
        <f si="37" t="shared"/>
        <v>0</v>
      </c>
    </row>
    <row r="1690" spans="1:8">
      <c r="A1690" s="638" t="s">
        <v>1244</v>
      </c>
      <c r="B1690" s="639" t="s">
        <v>1224</v>
      </c>
      <c r="C1690" s="638" t="s">
        <v>1364</v>
      </c>
      <c r="D1690" s="637" t="s">
        <v>50</v>
      </c>
      <c r="E1690" s="636"/>
      <c r="F1690" s="650" t="s">
        <v>2372</v>
      </c>
      <c r="G1690" s="636"/>
      <c r="H1690" s="635">
        <f si="37" t="shared"/>
        <v>0</v>
      </c>
    </row>
    <row r="1691" spans="1:8">
      <c r="A1691" s="638" t="s">
        <v>1244</v>
      </c>
      <c r="B1691" s="639" t="s">
        <v>1225</v>
      </c>
      <c r="C1691" s="638" t="s">
        <v>488</v>
      </c>
      <c r="D1691" s="637" t="s">
        <v>50</v>
      </c>
      <c r="E1691" s="636"/>
      <c r="F1691" s="650" t="s">
        <v>2372</v>
      </c>
      <c r="G1691" s="636"/>
      <c r="H1691" s="635">
        <f si="37" t="shared"/>
        <v>0</v>
      </c>
    </row>
    <row r="1692" spans="1:8">
      <c r="A1692" s="638" t="s">
        <v>1244</v>
      </c>
      <c r="B1692" s="639" t="s">
        <v>1226</v>
      </c>
      <c r="C1692" s="638" t="s">
        <v>104</v>
      </c>
      <c r="D1692" s="637" t="s">
        <v>50</v>
      </c>
      <c r="E1692" s="636"/>
      <c r="F1692" s="650" t="s">
        <v>2372</v>
      </c>
      <c r="G1692" s="636"/>
      <c r="H1692" s="635">
        <f si="37" t="shared"/>
        <v>0</v>
      </c>
    </row>
    <row r="1693" spans="1:8">
      <c r="A1693" s="638" t="s">
        <v>1244</v>
      </c>
      <c r="B1693" s="639" t="s">
        <v>1227</v>
      </c>
      <c r="C1693" s="638" t="s">
        <v>105</v>
      </c>
      <c r="D1693" s="637" t="s">
        <v>50</v>
      </c>
      <c r="E1693" s="636"/>
      <c r="F1693" s="650" t="s">
        <v>2372</v>
      </c>
      <c r="G1693" s="636"/>
      <c r="H1693" s="635">
        <f si="37" t="shared"/>
        <v>0</v>
      </c>
    </row>
    <row r="1694" spans="1:8">
      <c r="A1694" s="638" t="s">
        <v>1244</v>
      </c>
      <c r="B1694" s="639" t="s">
        <v>1228</v>
      </c>
      <c r="C1694" s="638" t="s">
        <v>1583</v>
      </c>
      <c r="D1694" s="637" t="s">
        <v>50</v>
      </c>
      <c r="E1694" s="636"/>
      <c r="F1694" s="650" t="s">
        <v>2372</v>
      </c>
      <c r="G1694" s="636"/>
      <c r="H1694" s="635">
        <f si="37" t="shared"/>
        <v>0</v>
      </c>
    </row>
    <row r="1695" spans="1:8">
      <c r="A1695" s="638" t="s">
        <v>1244</v>
      </c>
      <c r="B1695" s="639" t="s">
        <v>1229</v>
      </c>
      <c r="C1695" s="638" t="s">
        <v>1366</v>
      </c>
      <c r="D1695" s="637" t="s">
        <v>50</v>
      </c>
      <c r="E1695" s="636"/>
      <c r="F1695" s="650" t="s">
        <v>2372</v>
      </c>
      <c r="G1695" s="636"/>
      <c r="H1695" s="635">
        <f si="37" t="shared"/>
        <v>0</v>
      </c>
    </row>
    <row r="1696" spans="1:8">
      <c r="A1696" s="638" t="s">
        <v>1244</v>
      </c>
      <c r="B1696" s="639" t="s">
        <v>1230</v>
      </c>
      <c r="C1696" s="638" t="s">
        <v>1363</v>
      </c>
      <c r="D1696" s="637" t="s">
        <v>50</v>
      </c>
      <c r="E1696" s="636"/>
      <c r="F1696" s="650" t="s">
        <v>2372</v>
      </c>
      <c r="G1696" s="636"/>
      <c r="H1696" s="635">
        <f si="37" t="shared"/>
        <v>0</v>
      </c>
    </row>
    <row r="1697" spans="1:8">
      <c r="A1697" s="638" t="s">
        <v>1244</v>
      </c>
      <c r="B1697" s="639" t="s">
        <v>1231</v>
      </c>
      <c r="C1697" s="638" t="s">
        <v>1367</v>
      </c>
      <c r="D1697" s="637" t="s">
        <v>50</v>
      </c>
      <c r="E1697" s="636"/>
      <c r="F1697" s="650" t="s">
        <v>2372</v>
      </c>
      <c r="G1697" s="636"/>
      <c r="H1697" s="635">
        <f si="37" t="shared"/>
        <v>0</v>
      </c>
    </row>
    <row r="1698" spans="1:8">
      <c r="A1698" s="638" t="s">
        <v>1244</v>
      </c>
      <c r="B1698" s="639" t="s">
        <v>1232</v>
      </c>
      <c r="C1698" s="638" t="s">
        <v>103</v>
      </c>
      <c r="D1698" s="637" t="s">
        <v>50</v>
      </c>
      <c r="E1698" s="636"/>
      <c r="F1698" s="650" t="s">
        <v>2372</v>
      </c>
      <c r="G1698" s="636"/>
      <c r="H1698" s="635">
        <f si="37" t="shared"/>
        <v>0</v>
      </c>
    </row>
    <row r="1699" spans="1:8">
      <c r="A1699" s="638" t="s">
        <v>1244</v>
      </c>
      <c r="B1699" s="639" t="s">
        <v>1233</v>
      </c>
      <c r="C1699" s="638" t="s">
        <v>488</v>
      </c>
      <c r="D1699" s="637" t="s">
        <v>50</v>
      </c>
      <c r="E1699" s="636"/>
      <c r="F1699" s="650" t="s">
        <v>2372</v>
      </c>
      <c r="G1699" s="636"/>
      <c r="H1699" s="635">
        <f si="37" t="shared"/>
        <v>0</v>
      </c>
    </row>
  </sheetData>
  <autoFilter ref="A1:AH1699"/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39997558519241921"/>
  </sheetPr>
  <dimension ref="A1:G115"/>
  <sheetViews>
    <sheetView workbookViewId="0">
      <selection activeCell="B5" sqref="B5:D5"/>
    </sheetView>
  </sheetViews>
  <sheetFormatPr defaultColWidth="9" defaultRowHeight="12.75"/>
  <cols>
    <col min="1" max="1" customWidth="true" style="12" width="3.7109375" collapsed="true"/>
    <col min="2" max="2" customWidth="true" style="12" width="4.85546875" collapsed="true"/>
    <col min="3" max="3" customWidth="true" style="1" width="13.28515625" collapsed="true"/>
    <col min="4" max="4" customWidth="true" style="1" width="11.5703125" collapsed="true"/>
    <col min="5" max="5" customWidth="true" style="1" width="26.28515625" collapsed="true"/>
    <col min="6" max="6" customWidth="true" style="1" width="31.5703125" collapsed="true"/>
    <col min="7" max="7" customWidth="true" style="1" width="15.85546875" collapsed="true"/>
    <col min="8" max="8" customWidth="true" style="1" width="13.0" collapsed="true"/>
    <col min="9" max="9" bestFit="true" customWidth="true" style="1" width="38.0" collapsed="true"/>
    <col min="10" max="10" customWidth="true" style="1" width="16.28515625" collapsed="true"/>
    <col min="11" max="11" customWidth="true" style="1" width="13.42578125" collapsed="true"/>
    <col min="12" max="12" customWidth="true" style="1" width="16.7109375" collapsed="true"/>
    <col min="13" max="13" customWidth="true" style="1" width="15.85546875" collapsed="true"/>
    <col min="14" max="14" customWidth="true" style="1" width="19.42578125" collapsed="true"/>
    <col min="15" max="16384" style="1" width="9.0" collapsed="true"/>
  </cols>
  <sheetData>
    <row ht="15" r="1" spans="1:7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G1" s="63" t="s">
        <v>102</v>
      </c>
    </row>
    <row r="3" spans="1:7">
      <c r="A3" s="699" t="s">
        <v>699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  <c r="G3" s="699" t="s">
        <v>102</v>
      </c>
    </row>
    <row r="4" spans="1:7">
      <c r="A4" s="2" t="s">
        <v>102</v>
      </c>
      <c r="B4" s="2" t="s">
        <v>102</v>
      </c>
      <c r="C4" s="2" t="s">
        <v>102</v>
      </c>
      <c r="D4" s="2" t="s">
        <v>102</v>
      </c>
      <c r="E4" s="2" t="s">
        <v>102</v>
      </c>
      <c r="F4" s="2" t="s">
        <v>102</v>
      </c>
      <c r="G4" s="2" t="s">
        <v>102</v>
      </c>
    </row>
    <row customHeight="1" ht="21" r="5" spans="1:7">
      <c r="A5" s="2" t="s">
        <v>102</v>
      </c>
      <c r="B5" s="692" t="s">
        <v>700</v>
      </c>
      <c r="C5" s="692" t="s">
        <v>102</v>
      </c>
      <c r="D5" s="692" t="s">
        <v>102</v>
      </c>
      <c r="E5" s="700"/>
      <c r="F5" s="700"/>
      <c r="G5" s="700"/>
    </row>
    <row r="6" spans="1:7">
      <c r="A6" s="2" t="s">
        <v>102</v>
      </c>
      <c r="B6" s="23" t="s">
        <v>102</v>
      </c>
      <c r="C6" s="23" t="s">
        <v>102</v>
      </c>
      <c r="D6" s="23" t="s">
        <v>102</v>
      </c>
      <c r="E6" s="26" t="s">
        <v>102</v>
      </c>
      <c r="F6" s="26" t="s">
        <v>102</v>
      </c>
      <c r="G6" s="12" t="s">
        <v>102</v>
      </c>
    </row>
    <row ht="15" r="7" spans="1:7">
      <c r="A7" t="s">
        <v>102</v>
      </c>
      <c r="B7" s="6" t="s">
        <v>102</v>
      </c>
      <c r="C7" t="s">
        <v>102</v>
      </c>
      <c r="D7" t="s">
        <v>102</v>
      </c>
      <c r="E7" t="s">
        <v>102</v>
      </c>
    </row>
    <row customHeight="1" ht="42.75" r="8" spans="1:7">
      <c r="A8" s="64" t="s">
        <v>650</v>
      </c>
      <c r="B8" s="701" t="s">
        <v>12</v>
      </c>
      <c r="C8" s="701" t="s">
        <v>102</v>
      </c>
      <c r="D8" s="701" t="s">
        <v>102</v>
      </c>
      <c r="E8" s="701" t="s">
        <v>102</v>
      </c>
      <c r="F8" s="64" t="s">
        <v>701</v>
      </c>
      <c r="G8" s="64" t="s">
        <v>702</v>
      </c>
    </row>
    <row customHeight="1" ht="14.25" r="9" spans="1:7">
      <c r="A9" s="65" t="s">
        <v>703</v>
      </c>
      <c r="B9" s="65">
        <v>1</v>
      </c>
      <c r="C9" s="66">
        <v>2</v>
      </c>
      <c r="D9" s="703">
        <v>3</v>
      </c>
      <c r="E9" s="704" t="s">
        <v>102</v>
      </c>
      <c r="F9" s="65">
        <v>4</v>
      </c>
      <c r="G9" s="65">
        <v>6</v>
      </c>
    </row>
    <row customFormat="1" customHeight="1" ht="21.75" r="10" s="4" spans="1:7">
      <c r="A10" s="67">
        <v>1</v>
      </c>
      <c r="B10" s="686" t="s">
        <v>704</v>
      </c>
      <c r="C10" s="705" t="s">
        <v>699</v>
      </c>
      <c r="D10" s="693" t="s">
        <v>705</v>
      </c>
      <c r="E10" s="693" t="s">
        <v>102</v>
      </c>
      <c r="F10" s="68"/>
      <c r="G10" s="69" t="s">
        <v>102</v>
      </c>
    </row>
    <row customFormat="1" customHeight="1" ht="23.25" r="11" s="4" spans="1:7">
      <c r="A11" s="67">
        <f ref="A11:A34" si="0" t="shared">A10+1</f>
        <v>2</v>
      </c>
      <c r="B11" s="687" t="s">
        <v>102</v>
      </c>
      <c r="C11" s="706" t="s">
        <v>102</v>
      </c>
      <c r="D11" s="693" t="s">
        <v>706</v>
      </c>
      <c r="E11" s="693" t="s">
        <v>102</v>
      </c>
      <c r="F11" s="68"/>
      <c r="G11" s="70" t="s">
        <v>102</v>
      </c>
    </row>
    <row customFormat="1" customHeight="1" ht="21.75" r="12" s="4" spans="1:7">
      <c r="A12" s="67">
        <f si="0" t="shared"/>
        <v>3</v>
      </c>
      <c r="B12" s="687" t="s">
        <v>102</v>
      </c>
      <c r="C12" s="706" t="s">
        <v>102</v>
      </c>
      <c r="D12" s="693" t="s">
        <v>707</v>
      </c>
      <c r="E12" s="693" t="s">
        <v>102</v>
      </c>
      <c r="F12" s="68"/>
      <c r="G12" s="70" t="s">
        <v>102</v>
      </c>
    </row>
    <row customFormat="1" customHeight="1" ht="22.5" r="13" s="4" spans="1:7">
      <c r="A13" s="67">
        <f si="0" t="shared"/>
        <v>4</v>
      </c>
      <c r="B13" s="687" t="s">
        <v>102</v>
      </c>
      <c r="C13" s="706" t="s">
        <v>102</v>
      </c>
      <c r="D13" s="685" t="s">
        <v>708</v>
      </c>
      <c r="E13" s="685" t="s">
        <v>102</v>
      </c>
      <c r="F13" s="68"/>
      <c r="G13" s="70" t="s">
        <v>102</v>
      </c>
    </row>
    <row customFormat="1" customHeight="1" ht="30.75" r="14" s="4" spans="1:7">
      <c r="A14" s="67">
        <f si="0" t="shared"/>
        <v>5</v>
      </c>
      <c r="B14" s="687" t="s">
        <v>102</v>
      </c>
      <c r="C14" s="706" t="s">
        <v>102</v>
      </c>
      <c r="D14" s="685" t="s">
        <v>709</v>
      </c>
      <c r="E14" s="685" t="s">
        <v>102</v>
      </c>
      <c r="F14" s="68"/>
      <c r="G14" s="70" t="s">
        <v>102</v>
      </c>
    </row>
    <row customFormat="1" customHeight="1" ht="20.25" r="15" s="4" spans="1:7">
      <c r="A15" s="67">
        <f si="0" t="shared"/>
        <v>6</v>
      </c>
      <c r="B15" s="687" t="s">
        <v>102</v>
      </c>
      <c r="C15" s="706" t="s">
        <v>102</v>
      </c>
      <c r="D15" s="693" t="s">
        <v>710</v>
      </c>
      <c r="E15" s="693" t="s">
        <v>102</v>
      </c>
      <c r="F15" s="68"/>
      <c r="G15" s="70" t="s">
        <v>102</v>
      </c>
    </row>
    <row customFormat="1" customHeight="1" ht="21.75" r="16" s="4" spans="1:7">
      <c r="A16" s="67">
        <f si="0" t="shared"/>
        <v>7</v>
      </c>
      <c r="B16" s="687" t="s">
        <v>102</v>
      </c>
      <c r="C16" s="706" t="s">
        <v>102</v>
      </c>
      <c r="D16" s="693" t="s">
        <v>711</v>
      </c>
      <c r="E16" s="693" t="s">
        <v>102</v>
      </c>
      <c r="F16" s="68"/>
      <c r="G16" s="70" t="s">
        <v>102</v>
      </c>
    </row>
    <row customFormat="1" customHeight="1" ht="20.25" r="17" s="4" spans="1:7">
      <c r="A17" s="67">
        <f si="0" t="shared"/>
        <v>8</v>
      </c>
      <c r="B17" s="687" t="s">
        <v>102</v>
      </c>
      <c r="C17" s="706" t="s">
        <v>102</v>
      </c>
      <c r="D17" s="693" t="s">
        <v>712</v>
      </c>
      <c r="E17" s="693" t="s">
        <v>102</v>
      </c>
      <c r="F17" s="68"/>
      <c r="G17" s="70" t="s">
        <v>102</v>
      </c>
    </row>
    <row customFormat="1" customHeight="1" ht="19.5" r="18" s="4" spans="1:7">
      <c r="A18" s="67">
        <f si="0" t="shared"/>
        <v>9</v>
      </c>
      <c r="B18" s="687" t="s">
        <v>102</v>
      </c>
      <c r="C18" s="706" t="s">
        <v>102</v>
      </c>
      <c r="D18" s="693" t="s">
        <v>713</v>
      </c>
      <c r="E18" s="693" t="s">
        <v>102</v>
      </c>
      <c r="F18" s="68"/>
      <c r="G18" s="702" t="s">
        <v>714</v>
      </c>
    </row>
    <row customFormat="1" customHeight="1" ht="22.5" r="19" s="4" spans="1:7">
      <c r="A19" s="67">
        <f si="0" t="shared"/>
        <v>10</v>
      </c>
      <c r="B19" s="687" t="s">
        <v>102</v>
      </c>
      <c r="C19" s="706" t="s">
        <v>102</v>
      </c>
      <c r="D19" s="693" t="s">
        <v>715</v>
      </c>
      <c r="E19" s="693" t="s">
        <v>102</v>
      </c>
      <c r="F19" s="68"/>
      <c r="G19" s="702" t="s">
        <v>102</v>
      </c>
    </row>
    <row customFormat="1" customHeight="1" ht="20.25" r="20" s="4" spans="1:7">
      <c r="A20" s="67">
        <f si="0" t="shared"/>
        <v>11</v>
      </c>
      <c r="B20" s="687" t="s">
        <v>102</v>
      </c>
      <c r="C20" s="706" t="s">
        <v>102</v>
      </c>
      <c r="D20" s="693" t="s">
        <v>716</v>
      </c>
      <c r="E20" s="693" t="s">
        <v>102</v>
      </c>
      <c r="F20" s="68"/>
      <c r="G20" s="71" t="s">
        <v>102</v>
      </c>
    </row>
    <row customFormat="1" customHeight="1" ht="18" r="21" s="4" spans="1:7">
      <c r="A21" s="67">
        <f si="0" t="shared"/>
        <v>12</v>
      </c>
      <c r="B21" s="687" t="s">
        <v>102</v>
      </c>
      <c r="C21" s="706" t="s">
        <v>102</v>
      </c>
      <c r="D21" s="693" t="s">
        <v>717</v>
      </c>
      <c r="E21" s="693" t="s">
        <v>102</v>
      </c>
      <c r="F21" s="68"/>
      <c r="G21" s="71" t="s">
        <v>102</v>
      </c>
    </row>
    <row customFormat="1" customHeight="1" ht="20.25" r="22" s="4" spans="1:7">
      <c r="A22" s="67">
        <f si="0" t="shared"/>
        <v>13</v>
      </c>
      <c r="B22" s="687" t="s">
        <v>102</v>
      </c>
      <c r="C22" s="706" t="s">
        <v>102</v>
      </c>
      <c r="D22" s="685" t="s">
        <v>718</v>
      </c>
      <c r="E22" s="685" t="s">
        <v>102</v>
      </c>
      <c r="F22" s="68"/>
      <c r="G22" s="71" t="s">
        <v>102</v>
      </c>
    </row>
    <row customFormat="1" customHeight="1" ht="22.5" r="23" s="4" spans="1:7">
      <c r="A23" s="67">
        <f si="0" t="shared"/>
        <v>14</v>
      </c>
      <c r="B23" s="687" t="s">
        <v>102</v>
      </c>
      <c r="C23" s="706" t="s">
        <v>102</v>
      </c>
      <c r="D23" s="685" t="s">
        <v>719</v>
      </c>
      <c r="E23" s="685" t="s">
        <v>102</v>
      </c>
      <c r="F23" s="68"/>
      <c r="G23" s="71" t="s">
        <v>102</v>
      </c>
    </row>
    <row customFormat="1" customHeight="1" ht="22.5" r="24" s="4" spans="1:7">
      <c r="A24" s="67">
        <f si="0" t="shared"/>
        <v>15</v>
      </c>
      <c r="B24" s="687" t="s">
        <v>102</v>
      </c>
      <c r="C24" s="706" t="s">
        <v>102</v>
      </c>
      <c r="D24" s="693" t="s">
        <v>720</v>
      </c>
      <c r="E24" s="693" t="s">
        <v>102</v>
      </c>
      <c r="F24" s="68"/>
      <c r="G24" s="71" t="s">
        <v>102</v>
      </c>
    </row>
    <row customFormat="1" customHeight="1" ht="38.25" r="25" s="4" spans="1:7">
      <c r="A25" s="67">
        <f si="0" t="shared"/>
        <v>16</v>
      </c>
      <c r="B25" s="687" t="s">
        <v>102</v>
      </c>
      <c r="C25" s="706" t="s">
        <v>102</v>
      </c>
      <c r="D25" s="693" t="s">
        <v>721</v>
      </c>
      <c r="E25" s="693" t="s">
        <v>102</v>
      </c>
      <c r="F25" s="68"/>
      <c r="G25" s="72" t="s">
        <v>722</v>
      </c>
    </row>
    <row customFormat="1" customHeight="1" ht="33.75" r="26" s="4" spans="1:7">
      <c r="A26" s="67">
        <f si="0" t="shared"/>
        <v>17</v>
      </c>
      <c r="B26" s="687" t="s">
        <v>102</v>
      </c>
      <c r="C26" s="706" t="s">
        <v>102</v>
      </c>
      <c r="D26" s="705" t="s">
        <v>723</v>
      </c>
      <c r="E26" s="73" t="s">
        <v>724</v>
      </c>
      <c r="F26" s="68"/>
      <c r="G26" s="72" t="s">
        <v>102</v>
      </c>
    </row>
    <row customFormat="1" customHeight="1" ht="43.5" r="27" s="4" spans="1:7">
      <c r="A27" s="67">
        <f si="0" t="shared"/>
        <v>18</v>
      </c>
      <c r="B27" s="687" t="s">
        <v>102</v>
      </c>
      <c r="C27" s="707" t="s">
        <v>102</v>
      </c>
      <c r="D27" s="707" t="s">
        <v>102</v>
      </c>
      <c r="E27" s="73" t="s">
        <v>725</v>
      </c>
      <c r="F27" s="68"/>
      <c r="G27" s="72" t="s">
        <v>102</v>
      </c>
    </row>
    <row customFormat="1" customHeight="1" ht="19.5" r="28" s="4" spans="1:7">
      <c r="A28" s="67">
        <f si="0" t="shared"/>
        <v>19</v>
      </c>
      <c r="B28" s="687" t="s">
        <v>102</v>
      </c>
      <c r="C28" s="689" t="s">
        <v>726</v>
      </c>
      <c r="D28" s="693" t="s">
        <v>61</v>
      </c>
      <c r="E28" s="693" t="s">
        <v>102</v>
      </c>
      <c r="F28" s="68"/>
      <c r="G28" s="71" t="s">
        <v>102</v>
      </c>
    </row>
    <row customFormat="1" customHeight="1" ht="19.5" r="29" s="4" spans="1:7">
      <c r="A29" s="67">
        <f si="0" t="shared"/>
        <v>20</v>
      </c>
      <c r="B29" s="687" t="s">
        <v>102</v>
      </c>
      <c r="C29" s="689" t="s">
        <v>102</v>
      </c>
      <c r="D29" s="693" t="s">
        <v>62</v>
      </c>
      <c r="E29" s="693" t="s">
        <v>102</v>
      </c>
      <c r="F29" s="68"/>
      <c r="G29" s="71" t="s">
        <v>102</v>
      </c>
    </row>
    <row customFormat="1" customHeight="1" ht="19.5" r="30" s="4" spans="1:7">
      <c r="A30" s="67">
        <f si="0" t="shared"/>
        <v>21</v>
      </c>
      <c r="B30" s="687" t="s">
        <v>102</v>
      </c>
      <c r="C30" s="689" t="s">
        <v>102</v>
      </c>
      <c r="D30" s="693" t="s">
        <v>727</v>
      </c>
      <c r="E30" s="693" t="s">
        <v>102</v>
      </c>
      <c r="F30" s="68"/>
      <c r="G30" s="71" t="s">
        <v>102</v>
      </c>
    </row>
    <row customFormat="1" customHeight="1" ht="19.5" r="31" s="4" spans="1:7">
      <c r="A31" s="67">
        <f si="0" t="shared"/>
        <v>22</v>
      </c>
      <c r="B31" s="687" t="s">
        <v>102</v>
      </c>
      <c r="C31" s="689" t="s">
        <v>102</v>
      </c>
      <c r="D31" s="693" t="s">
        <v>719</v>
      </c>
      <c r="E31" s="693" t="s">
        <v>102</v>
      </c>
      <c r="F31" s="68"/>
      <c r="G31" s="71" t="s">
        <v>102</v>
      </c>
    </row>
    <row customFormat="1" customHeight="1" ht="19.5" r="32" s="4" spans="1:7">
      <c r="A32" s="67">
        <f si="0" t="shared"/>
        <v>23</v>
      </c>
      <c r="B32" s="687" t="s">
        <v>102</v>
      </c>
      <c r="C32" s="689" t="s">
        <v>102</v>
      </c>
      <c r="D32" s="693" t="s">
        <v>717</v>
      </c>
      <c r="E32" s="693" t="s">
        <v>102</v>
      </c>
      <c r="F32" s="68"/>
      <c r="G32" s="71" t="s">
        <v>102</v>
      </c>
    </row>
    <row customFormat="1" customHeight="1" ht="19.5" r="33" s="4" spans="1:7">
      <c r="A33" s="67">
        <f si="0" t="shared"/>
        <v>24</v>
      </c>
      <c r="B33" s="687" t="s">
        <v>102</v>
      </c>
      <c r="C33" s="689" t="s">
        <v>102</v>
      </c>
      <c r="D33" s="693" t="s">
        <v>728</v>
      </c>
      <c r="E33" s="693" t="s">
        <v>102</v>
      </c>
      <c r="F33" s="68"/>
      <c r="G33" s="71" t="s">
        <v>102</v>
      </c>
    </row>
    <row customFormat="1" customHeight="1" ht="19.5" r="34" s="4" spans="1:7">
      <c r="A34" s="67">
        <f si="0" t="shared"/>
        <v>25</v>
      </c>
      <c r="B34" s="687" t="s">
        <v>102</v>
      </c>
      <c r="C34" s="689" t="s">
        <v>102</v>
      </c>
      <c r="D34" s="693" t="s">
        <v>729</v>
      </c>
      <c r="E34" s="693" t="s">
        <v>102</v>
      </c>
      <c r="F34" s="68"/>
      <c r="G34" s="71" t="s">
        <v>102</v>
      </c>
    </row>
    <row customFormat="1" customHeight="1" ht="48" r="35" s="4" spans="1:7">
      <c r="A35" s="67">
        <v>26</v>
      </c>
      <c r="B35" s="687" t="s">
        <v>102</v>
      </c>
      <c r="C35" s="331" t="s">
        <v>730</v>
      </c>
      <c r="D35" s="186" t="s">
        <v>61</v>
      </c>
      <c r="E35" s="186" t="s">
        <v>102</v>
      </c>
      <c r="F35" s="68"/>
      <c r="G35" s="71" t="s">
        <v>102</v>
      </c>
    </row>
    <row customFormat="1" customHeight="1" ht="19.5" r="36" s="4" spans="1:7">
      <c r="A36" s="67">
        <f>A34+1</f>
        <v>26</v>
      </c>
      <c r="B36" s="687" t="s">
        <v>102</v>
      </c>
      <c r="C36" s="689" t="s">
        <v>102</v>
      </c>
      <c r="D36" s="693" t="s">
        <v>62</v>
      </c>
      <c r="E36" s="693" t="s">
        <v>102</v>
      </c>
      <c r="F36" s="68" t="s">
        <v>102</v>
      </c>
      <c r="G36" s="71" t="s">
        <v>102</v>
      </c>
    </row>
    <row customFormat="1" customHeight="1" ht="19.5" r="37" s="4" spans="1:7">
      <c r="A37" s="67">
        <f ref="A37:A53" si="1" t="shared">A36+1</f>
        <v>27</v>
      </c>
      <c r="B37" s="687" t="s">
        <v>102</v>
      </c>
      <c r="C37" s="689" t="s">
        <v>102</v>
      </c>
      <c r="D37" s="693" t="s">
        <v>727</v>
      </c>
      <c r="E37" s="693" t="s">
        <v>102</v>
      </c>
      <c r="F37" s="68" t="s">
        <v>102</v>
      </c>
      <c r="G37" s="71" t="s">
        <v>102</v>
      </c>
    </row>
    <row customFormat="1" customHeight="1" ht="19.5" r="38" s="4" spans="1:7">
      <c r="A38" s="85">
        <f si="1" t="shared"/>
        <v>28</v>
      </c>
      <c r="B38" s="687" t="s">
        <v>102</v>
      </c>
      <c r="C38" s="689" t="s">
        <v>102</v>
      </c>
      <c r="D38" s="693" t="s">
        <v>719</v>
      </c>
      <c r="E38" s="693" t="s">
        <v>102</v>
      </c>
      <c r="F38" s="68" t="s">
        <v>102</v>
      </c>
      <c r="G38" s="71" t="s">
        <v>102</v>
      </c>
    </row>
    <row customFormat="1" customHeight="1" ht="19.5" r="39" s="4" spans="1:7">
      <c r="A39" s="67">
        <f si="1" t="shared"/>
        <v>29</v>
      </c>
      <c r="B39" s="687" t="s">
        <v>102</v>
      </c>
      <c r="C39" s="689" t="s">
        <v>102</v>
      </c>
      <c r="D39" s="693" t="s">
        <v>717</v>
      </c>
      <c r="E39" s="693" t="s">
        <v>102</v>
      </c>
      <c r="F39" s="68" t="s">
        <v>102</v>
      </c>
      <c r="G39" s="71" t="s">
        <v>102</v>
      </c>
    </row>
    <row customFormat="1" customHeight="1" ht="19.5" r="40" s="4" spans="1:7">
      <c r="A40" s="67">
        <f si="1" t="shared"/>
        <v>30</v>
      </c>
      <c r="B40" s="687" t="s">
        <v>102</v>
      </c>
      <c r="C40" s="689" t="s">
        <v>102</v>
      </c>
      <c r="D40" s="693" t="s">
        <v>728</v>
      </c>
      <c r="E40" s="693" t="s">
        <v>102</v>
      </c>
      <c r="F40" s="68" t="s">
        <v>102</v>
      </c>
      <c r="G40" s="71" t="s">
        <v>102</v>
      </c>
    </row>
    <row customFormat="1" customHeight="1" ht="19.5" r="41" s="4" spans="1:7">
      <c r="A41" s="67">
        <f si="1" t="shared"/>
        <v>31</v>
      </c>
      <c r="B41" s="687" t="s">
        <v>102</v>
      </c>
      <c r="C41" s="689" t="s">
        <v>102</v>
      </c>
      <c r="D41" s="693" t="s">
        <v>729</v>
      </c>
      <c r="E41" s="693" t="s">
        <v>102</v>
      </c>
      <c r="F41" s="68" t="s">
        <v>102</v>
      </c>
      <c r="G41" s="71" t="s">
        <v>102</v>
      </c>
    </row>
    <row customFormat="1" customHeight="1" ht="19.5" r="42" s="4" spans="1:7">
      <c r="A42" s="67">
        <f si="1" t="shared"/>
        <v>32</v>
      </c>
      <c r="B42" s="687" t="s">
        <v>102</v>
      </c>
      <c r="C42" s="689" t="s">
        <v>731</v>
      </c>
      <c r="D42" s="698" t="s">
        <v>1439</v>
      </c>
      <c r="E42" s="698" t="s">
        <v>732</v>
      </c>
      <c r="F42" s="68" t="s">
        <v>102</v>
      </c>
      <c r="G42" s="72" t="s">
        <v>733</v>
      </c>
    </row>
    <row customFormat="1" customHeight="1" ht="17.25" r="43" s="4" spans="1:7">
      <c r="A43" s="67">
        <f si="1" t="shared"/>
        <v>33</v>
      </c>
      <c r="B43" s="687" t="s">
        <v>102</v>
      </c>
      <c r="C43" s="689" t="s">
        <v>102</v>
      </c>
      <c r="D43" s="689" t="s">
        <v>102</v>
      </c>
      <c r="E43" s="74" t="s">
        <v>734</v>
      </c>
      <c r="F43" s="68" t="s">
        <v>102</v>
      </c>
      <c r="G43" s="694" t="s">
        <v>102</v>
      </c>
    </row>
    <row customFormat="1" customHeight="1" ht="17.25" r="44" s="4" spans="1:7">
      <c r="A44" s="67">
        <f si="1" t="shared"/>
        <v>34</v>
      </c>
      <c r="B44" s="687" t="s">
        <v>102</v>
      </c>
      <c r="C44" s="689" t="s">
        <v>102</v>
      </c>
      <c r="D44" s="689" t="s">
        <v>102</v>
      </c>
      <c r="E44" s="74" t="s">
        <v>735</v>
      </c>
      <c r="F44" s="68" t="s">
        <v>102</v>
      </c>
      <c r="G44" s="694" t="s">
        <v>102</v>
      </c>
    </row>
    <row customFormat="1" customHeight="1" ht="17.25" r="45" s="4" spans="1:7">
      <c r="A45" s="67">
        <f si="1" t="shared"/>
        <v>35</v>
      </c>
      <c r="B45" s="687" t="s">
        <v>102</v>
      </c>
      <c r="C45" s="689" t="s">
        <v>736</v>
      </c>
      <c r="D45" s="689" t="s">
        <v>102</v>
      </c>
      <c r="E45" s="74" t="s">
        <v>732</v>
      </c>
      <c r="F45" s="68" t="s">
        <v>102</v>
      </c>
      <c r="G45" s="694" t="s">
        <v>102</v>
      </c>
    </row>
    <row customFormat="1" customHeight="1" ht="17.25" r="46" s="4" spans="1:7">
      <c r="A46" s="67">
        <f si="1" t="shared"/>
        <v>36</v>
      </c>
      <c r="B46" s="687" t="s">
        <v>102</v>
      </c>
      <c r="C46" s="333" t="s">
        <v>102</v>
      </c>
      <c r="D46" s="331" t="s">
        <v>102</v>
      </c>
      <c r="E46" s="74" t="s">
        <v>734</v>
      </c>
      <c r="F46" s="68" t="s">
        <v>102</v>
      </c>
      <c r="G46" s="694" t="s">
        <v>102</v>
      </c>
    </row>
    <row customFormat="1" customHeight="1" ht="17.25" r="47" s="4" spans="1:7">
      <c r="A47" s="67">
        <f si="1" t="shared"/>
        <v>37</v>
      </c>
      <c r="B47" s="687" t="s">
        <v>102</v>
      </c>
      <c r="C47" s="333" t="s">
        <v>102</v>
      </c>
      <c r="D47" s="331" t="s">
        <v>102</v>
      </c>
      <c r="E47" s="74" t="s">
        <v>735</v>
      </c>
      <c r="F47" s="68" t="s">
        <v>102</v>
      </c>
      <c r="G47" s="694" t="s">
        <v>102</v>
      </c>
    </row>
    <row customFormat="1" customHeight="1" ht="28.5" r="48" s="4" spans="1:7">
      <c r="A48" s="67">
        <f si="1" t="shared"/>
        <v>38</v>
      </c>
      <c r="B48" s="687" t="s">
        <v>102</v>
      </c>
      <c r="C48" s="331" t="s">
        <v>792</v>
      </c>
      <c r="D48" s="331" t="s">
        <v>80</v>
      </c>
      <c r="E48" s="74" t="s">
        <v>102</v>
      </c>
      <c r="F48" s="68" t="s">
        <v>102</v>
      </c>
      <c r="G48" s="694" t="s">
        <v>102</v>
      </c>
    </row>
    <row customFormat="1" customHeight="1" ht="22.5" r="49" s="4" spans="1:7">
      <c r="A49" s="67">
        <f si="1" t="shared"/>
        <v>39</v>
      </c>
      <c r="B49" s="687" t="s">
        <v>102</v>
      </c>
      <c r="C49" s="689" t="s">
        <v>102</v>
      </c>
      <c r="D49" s="685" t="s">
        <v>81</v>
      </c>
      <c r="E49" s="685" t="s">
        <v>102</v>
      </c>
      <c r="F49" s="68" t="s">
        <v>102</v>
      </c>
      <c r="G49" s="75" t="s">
        <v>102</v>
      </c>
    </row>
    <row customFormat="1" customHeight="1" ht="22.5" r="50" s="4" spans="1:7">
      <c r="A50" s="67">
        <f si="1" t="shared"/>
        <v>40</v>
      </c>
      <c r="B50" s="687" t="s">
        <v>102</v>
      </c>
      <c r="C50" s="689" t="s">
        <v>102</v>
      </c>
      <c r="D50" s="685" t="s">
        <v>662</v>
      </c>
      <c r="E50" s="685" t="s">
        <v>102</v>
      </c>
      <c r="F50" s="68" t="s">
        <v>102</v>
      </c>
      <c r="G50" s="75" t="s">
        <v>102</v>
      </c>
    </row>
    <row customFormat="1" customHeight="1" ht="22.5" r="51" s="4" spans="1:7">
      <c r="A51" s="67">
        <f si="1" t="shared"/>
        <v>41</v>
      </c>
      <c r="B51" s="687" t="s">
        <v>102</v>
      </c>
      <c r="C51" s="689" t="s">
        <v>102</v>
      </c>
      <c r="D51" s="685" t="s">
        <v>663</v>
      </c>
      <c r="E51" s="685" t="s">
        <v>102</v>
      </c>
      <c r="F51" s="68" t="s">
        <v>102</v>
      </c>
      <c r="G51" s="75" t="s">
        <v>102</v>
      </c>
    </row>
    <row customFormat="1" customHeight="1" ht="22.5" r="52" s="4" spans="1:7">
      <c r="A52" s="67">
        <f si="1" t="shared"/>
        <v>42</v>
      </c>
      <c r="B52" s="687" t="s">
        <v>102</v>
      </c>
      <c r="C52" s="689" t="s">
        <v>102</v>
      </c>
      <c r="D52" s="685" t="s">
        <v>793</v>
      </c>
      <c r="E52" s="685" t="s">
        <v>102</v>
      </c>
      <c r="F52" s="68" t="s">
        <v>102</v>
      </c>
      <c r="G52" s="75" t="s">
        <v>102</v>
      </c>
    </row>
    <row customFormat="1" customHeight="1" ht="22.5" r="53" s="4" spans="1:7">
      <c r="A53" s="67">
        <f si="1" t="shared"/>
        <v>43</v>
      </c>
      <c r="B53" s="688" t="s">
        <v>737</v>
      </c>
      <c r="C53" s="689" t="s">
        <v>738</v>
      </c>
      <c r="D53" s="685" t="s">
        <v>732</v>
      </c>
      <c r="E53" s="685" t="s">
        <v>739</v>
      </c>
      <c r="F53" s="68" t="s">
        <v>102</v>
      </c>
      <c r="G53" s="75" t="s">
        <v>740</v>
      </c>
    </row>
    <row customFormat="1" customHeight="1" ht="17.25" r="54" s="4" spans="1:7">
      <c r="A54" s="691" t="s">
        <v>102</v>
      </c>
      <c r="B54" s="695" t="s">
        <v>102</v>
      </c>
      <c r="C54" s="689" t="s">
        <v>102</v>
      </c>
      <c r="D54" s="696" t="s">
        <v>102</v>
      </c>
      <c r="E54" s="76" t="s">
        <v>741</v>
      </c>
      <c r="F54" s="77" t="s">
        <v>102</v>
      </c>
      <c r="G54" s="697" t="s">
        <v>102</v>
      </c>
    </row>
    <row customFormat="1" customHeight="1" ht="17.25" r="55" s="4" spans="1:7">
      <c r="A55" s="691" t="s">
        <v>102</v>
      </c>
      <c r="B55" s="695" t="s">
        <v>102</v>
      </c>
      <c r="C55" s="689" t="s">
        <v>102</v>
      </c>
      <c r="D55" s="696" t="s">
        <v>102</v>
      </c>
      <c r="E55" s="76" t="s">
        <v>742</v>
      </c>
      <c r="F55" s="77" t="s">
        <v>102</v>
      </c>
      <c r="G55" s="697" t="s">
        <v>102</v>
      </c>
    </row>
    <row customFormat="1" customHeight="1" ht="17.25" r="56" s="4" spans="1:7">
      <c r="A56" s="691" t="s">
        <v>102</v>
      </c>
      <c r="B56" s="695" t="s">
        <v>102</v>
      </c>
      <c r="C56" s="689" t="s">
        <v>102</v>
      </c>
      <c r="D56" s="696" t="s">
        <v>102</v>
      </c>
      <c r="E56" s="76" t="s">
        <v>743</v>
      </c>
      <c r="F56" s="77" t="s">
        <v>102</v>
      </c>
      <c r="G56" s="697" t="s">
        <v>102</v>
      </c>
    </row>
    <row customFormat="1" customHeight="1" ht="17.25" r="57" s="4" spans="1:7">
      <c r="A57" s="691" t="s">
        <v>102</v>
      </c>
      <c r="B57" s="695" t="s">
        <v>102</v>
      </c>
      <c r="C57" s="689" t="s">
        <v>102</v>
      </c>
      <c r="D57" s="696" t="s">
        <v>102</v>
      </c>
      <c r="E57" s="76" t="s">
        <v>744</v>
      </c>
      <c r="F57" s="77" t="s">
        <v>102</v>
      </c>
      <c r="G57" s="697" t="s">
        <v>102</v>
      </c>
    </row>
    <row customFormat="1" customHeight="1" ht="27.75" r="58" s="4" spans="1:7">
      <c r="A58" s="691" t="s">
        <v>102</v>
      </c>
      <c r="B58" s="695" t="s">
        <v>102</v>
      </c>
      <c r="C58" s="689" t="s">
        <v>102</v>
      </c>
      <c r="D58" s="696" t="s">
        <v>102</v>
      </c>
      <c r="E58" s="78" t="s">
        <v>745</v>
      </c>
      <c r="F58" s="77" t="s">
        <v>102</v>
      </c>
      <c r="G58" s="697" t="s">
        <v>102</v>
      </c>
    </row>
    <row customFormat="1" customHeight="1" ht="17.25" r="59" s="4" spans="1:7">
      <c r="A59" s="691">
        <v>45</v>
      </c>
      <c r="B59" s="695" t="s">
        <v>102</v>
      </c>
      <c r="C59" s="689" t="s">
        <v>102</v>
      </c>
      <c r="D59" s="696" t="s">
        <v>734</v>
      </c>
      <c r="E59" s="76" t="s">
        <v>739</v>
      </c>
      <c r="F59" s="77" t="s">
        <v>102</v>
      </c>
      <c r="G59" s="697" t="s">
        <v>740</v>
      </c>
    </row>
    <row customFormat="1" customHeight="1" ht="18.75" r="60" s="4" spans="1:7">
      <c r="A60" s="691" t="s">
        <v>102</v>
      </c>
      <c r="B60" s="695" t="s">
        <v>102</v>
      </c>
      <c r="C60" s="689" t="s">
        <v>102</v>
      </c>
      <c r="D60" s="696" t="s">
        <v>102</v>
      </c>
      <c r="E60" s="76" t="s">
        <v>741</v>
      </c>
      <c r="F60" s="77" t="s">
        <v>102</v>
      </c>
      <c r="G60" s="697" t="s">
        <v>102</v>
      </c>
    </row>
    <row customFormat="1" customHeight="1" ht="19.5" r="61" s="4" spans="1:7">
      <c r="A61" s="691" t="s">
        <v>102</v>
      </c>
      <c r="B61" s="695" t="s">
        <v>102</v>
      </c>
      <c r="C61" s="689" t="s">
        <v>102</v>
      </c>
      <c r="D61" s="696" t="s">
        <v>102</v>
      </c>
      <c r="E61" s="76" t="s">
        <v>742</v>
      </c>
      <c r="F61" s="77" t="s">
        <v>102</v>
      </c>
      <c r="G61" s="697" t="s">
        <v>102</v>
      </c>
    </row>
    <row customFormat="1" customHeight="1" ht="18" r="62" s="4" spans="1:7">
      <c r="A62" s="691" t="s">
        <v>102</v>
      </c>
      <c r="B62" s="695" t="s">
        <v>102</v>
      </c>
      <c r="C62" s="689" t="s">
        <v>102</v>
      </c>
      <c r="D62" s="696" t="s">
        <v>102</v>
      </c>
      <c r="E62" s="76" t="s">
        <v>743</v>
      </c>
      <c r="F62" s="77" t="s">
        <v>102</v>
      </c>
      <c r="G62" s="697" t="s">
        <v>102</v>
      </c>
    </row>
    <row customFormat="1" customHeight="1" ht="18.75" r="63" s="4" spans="1:7">
      <c r="A63" s="691" t="s">
        <v>102</v>
      </c>
      <c r="B63" s="695" t="s">
        <v>102</v>
      </c>
      <c r="C63" s="689" t="s">
        <v>102</v>
      </c>
      <c r="D63" s="696" t="s">
        <v>102</v>
      </c>
      <c r="E63" s="76" t="s">
        <v>744</v>
      </c>
      <c r="F63" s="77" t="s">
        <v>102</v>
      </c>
      <c r="G63" s="697" t="s">
        <v>102</v>
      </c>
    </row>
    <row customFormat="1" customHeight="1" ht="30.75" r="64" s="4" spans="1:7">
      <c r="A64" s="691" t="s">
        <v>102</v>
      </c>
      <c r="B64" s="695" t="s">
        <v>102</v>
      </c>
      <c r="C64" s="689" t="s">
        <v>102</v>
      </c>
      <c r="D64" s="696" t="s">
        <v>102</v>
      </c>
      <c r="E64" s="78" t="s">
        <v>745</v>
      </c>
      <c r="F64" s="77" t="s">
        <v>102</v>
      </c>
      <c r="G64" s="697" t="s">
        <v>102</v>
      </c>
    </row>
    <row customFormat="1" customHeight="1" ht="18" r="65" s="4" spans="1:7">
      <c r="A65" s="691">
        <v>46</v>
      </c>
      <c r="B65" s="695" t="s">
        <v>102</v>
      </c>
      <c r="C65" s="689" t="s">
        <v>102</v>
      </c>
      <c r="D65" s="696" t="s">
        <v>735</v>
      </c>
      <c r="E65" s="76" t="s">
        <v>739</v>
      </c>
      <c r="F65" s="77" t="s">
        <v>102</v>
      </c>
      <c r="G65" s="697" t="s">
        <v>740</v>
      </c>
    </row>
    <row customFormat="1" r="66" s="4" spans="1:7">
      <c r="A66" s="691" t="s">
        <v>102</v>
      </c>
      <c r="B66" s="695" t="s">
        <v>102</v>
      </c>
      <c r="C66" s="689" t="s">
        <v>102</v>
      </c>
      <c r="D66" s="696" t="s">
        <v>102</v>
      </c>
      <c r="E66" s="76" t="s">
        <v>741</v>
      </c>
      <c r="F66" s="77" t="s">
        <v>102</v>
      </c>
      <c r="G66" s="697" t="s">
        <v>102</v>
      </c>
    </row>
    <row customFormat="1" r="67" s="4" spans="1:7">
      <c r="A67" s="691" t="s">
        <v>102</v>
      </c>
      <c r="B67" s="695" t="s">
        <v>102</v>
      </c>
      <c r="C67" s="689" t="s">
        <v>102</v>
      </c>
      <c r="D67" s="696" t="s">
        <v>102</v>
      </c>
      <c r="E67" s="76" t="s">
        <v>742</v>
      </c>
      <c r="F67" s="77" t="s">
        <v>102</v>
      </c>
      <c r="G67" s="697" t="s">
        <v>102</v>
      </c>
    </row>
    <row customFormat="1" r="68" s="4" spans="1:7">
      <c r="A68" s="691" t="s">
        <v>102</v>
      </c>
      <c r="B68" s="695" t="s">
        <v>102</v>
      </c>
      <c r="C68" s="689" t="s">
        <v>102</v>
      </c>
      <c r="D68" s="696" t="s">
        <v>102</v>
      </c>
      <c r="E68" s="76" t="s">
        <v>743</v>
      </c>
      <c r="F68" s="77" t="s">
        <v>102</v>
      </c>
      <c r="G68" s="697" t="s">
        <v>102</v>
      </c>
    </row>
    <row customFormat="1" r="69" s="4" spans="1:7">
      <c r="A69" s="691" t="s">
        <v>102</v>
      </c>
      <c r="B69" s="695" t="s">
        <v>102</v>
      </c>
      <c r="C69" s="689" t="s">
        <v>102</v>
      </c>
      <c r="D69" s="696" t="s">
        <v>102</v>
      </c>
      <c r="E69" s="76" t="s">
        <v>744</v>
      </c>
      <c r="F69" s="77" t="s">
        <v>102</v>
      </c>
      <c r="G69" s="697" t="s">
        <v>102</v>
      </c>
    </row>
    <row customFormat="1" customHeight="1" ht="33" r="70" s="4" spans="1:7">
      <c r="A70" s="691" t="s">
        <v>102</v>
      </c>
      <c r="B70" s="695" t="s">
        <v>102</v>
      </c>
      <c r="C70" s="689" t="s">
        <v>102</v>
      </c>
      <c r="D70" s="696" t="s">
        <v>102</v>
      </c>
      <c r="E70" s="78" t="s">
        <v>745</v>
      </c>
      <c r="F70" s="77" t="s">
        <v>102</v>
      </c>
      <c r="G70" s="697" t="s">
        <v>102</v>
      </c>
    </row>
    <row customFormat="1" customHeight="1" ht="17.25" r="71" s="4" spans="1:7">
      <c r="A71" s="691">
        <v>47</v>
      </c>
      <c r="B71" s="695" t="s">
        <v>102</v>
      </c>
      <c r="C71" s="689" t="s">
        <v>746</v>
      </c>
      <c r="D71" s="696" t="s">
        <v>747</v>
      </c>
      <c r="E71" s="76" t="s">
        <v>102</v>
      </c>
      <c r="F71" s="77" t="s">
        <v>102</v>
      </c>
      <c r="G71" s="697" t="s">
        <v>102</v>
      </c>
    </row>
    <row customFormat="1" customHeight="1" ht="17.25" r="72" s="4" spans="1:7">
      <c r="A72" s="691" t="s">
        <v>102</v>
      </c>
      <c r="B72" s="695" t="s">
        <v>102</v>
      </c>
      <c r="C72" s="689" t="s">
        <v>102</v>
      </c>
      <c r="D72" s="693" t="s">
        <v>748</v>
      </c>
      <c r="E72" s="693" t="s">
        <v>102</v>
      </c>
      <c r="F72" s="77" t="s">
        <v>102</v>
      </c>
      <c r="G72" s="70" t="s">
        <v>102</v>
      </c>
    </row>
    <row customFormat="1" customHeight="1" ht="17.25" r="73" s="4" spans="1:7">
      <c r="A73" s="691" t="s">
        <v>102</v>
      </c>
      <c r="B73" s="695" t="s">
        <v>102</v>
      </c>
      <c r="C73" s="689" t="s">
        <v>102</v>
      </c>
      <c r="D73" s="693" t="s">
        <v>749</v>
      </c>
      <c r="E73" s="693" t="s">
        <v>102</v>
      </c>
      <c r="F73" s="77" t="s">
        <v>102</v>
      </c>
      <c r="G73" s="70" t="s">
        <v>102</v>
      </c>
    </row>
    <row customFormat="1" customHeight="1" ht="17.25" r="74" s="4" spans="1:7">
      <c r="A74" s="691" t="s">
        <v>102</v>
      </c>
      <c r="B74" s="695" t="s">
        <v>102</v>
      </c>
      <c r="C74" s="689" t="s">
        <v>102</v>
      </c>
      <c r="D74" s="693" t="s">
        <v>750</v>
      </c>
      <c r="E74" s="693" t="s">
        <v>102</v>
      </c>
      <c r="F74" s="77" t="s">
        <v>102</v>
      </c>
      <c r="G74" s="70" t="s">
        <v>102</v>
      </c>
    </row>
    <row customFormat="1" customHeight="1" ht="17.25" r="75" s="4" spans="1:7">
      <c r="A75" s="691" t="s">
        <v>102</v>
      </c>
      <c r="B75" s="695" t="s">
        <v>102</v>
      </c>
      <c r="C75" s="689" t="s">
        <v>102</v>
      </c>
      <c r="D75" s="693" t="s">
        <v>751</v>
      </c>
      <c r="E75" s="693" t="s">
        <v>102</v>
      </c>
      <c r="F75" s="77" t="s">
        <v>102</v>
      </c>
      <c r="G75" s="70" t="s">
        <v>102</v>
      </c>
    </row>
    <row customFormat="1" customHeight="1" ht="17.25" r="76" s="4" spans="1:7">
      <c r="A76" s="691" t="s">
        <v>102</v>
      </c>
      <c r="B76" s="695" t="s">
        <v>102</v>
      </c>
      <c r="C76" s="689" t="s">
        <v>102</v>
      </c>
      <c r="D76" s="693" t="s">
        <v>752</v>
      </c>
      <c r="E76" s="693" t="s">
        <v>102</v>
      </c>
      <c r="F76" s="77" t="s">
        <v>102</v>
      </c>
      <c r="G76" s="70" t="s">
        <v>102</v>
      </c>
    </row>
    <row customFormat="1" customHeight="1" ht="17.25" r="77" s="4" spans="1:7">
      <c r="A77" s="691" t="s">
        <v>102</v>
      </c>
      <c r="B77" s="695" t="s">
        <v>102</v>
      </c>
      <c r="C77" s="689" t="s">
        <v>102</v>
      </c>
      <c r="D77" s="693" t="s">
        <v>753</v>
      </c>
      <c r="E77" s="693" t="s">
        <v>102</v>
      </c>
      <c r="F77" s="77" t="s">
        <v>102</v>
      </c>
      <c r="G77" s="70" t="s">
        <v>102</v>
      </c>
    </row>
    <row customFormat="1" customHeight="1" ht="17.25" r="78" s="4" spans="1:7">
      <c r="A78" s="691" t="s">
        <v>102</v>
      </c>
      <c r="B78" s="695" t="s">
        <v>102</v>
      </c>
      <c r="C78" s="689" t="s">
        <v>102</v>
      </c>
      <c r="D78" s="693" t="s">
        <v>754</v>
      </c>
      <c r="E78" s="693" t="s">
        <v>102</v>
      </c>
      <c r="F78" s="77" t="s">
        <v>102</v>
      </c>
      <c r="G78" s="70" t="s">
        <v>102</v>
      </c>
    </row>
    <row customFormat="1" customHeight="1" ht="17.25" r="79" s="4" spans="1:7">
      <c r="A79" s="691" t="s">
        <v>102</v>
      </c>
      <c r="B79" s="695" t="s">
        <v>102</v>
      </c>
      <c r="C79" s="689" t="s">
        <v>102</v>
      </c>
      <c r="D79" s="693" t="s">
        <v>755</v>
      </c>
      <c r="E79" s="693" t="s">
        <v>102</v>
      </c>
      <c r="F79" s="77" t="s">
        <v>102</v>
      </c>
      <c r="G79" s="70" t="s">
        <v>102</v>
      </c>
    </row>
    <row customFormat="1" customHeight="1" ht="17.25" r="80" s="4" spans="1:7">
      <c r="A80" s="691" t="s">
        <v>102</v>
      </c>
      <c r="B80" s="695" t="s">
        <v>102</v>
      </c>
      <c r="C80" s="689" t="s">
        <v>102</v>
      </c>
      <c r="D80" s="693" t="s">
        <v>82</v>
      </c>
      <c r="E80" s="693" t="s">
        <v>102</v>
      </c>
      <c r="F80" s="77" t="s">
        <v>102</v>
      </c>
      <c r="G80" s="70" t="s">
        <v>102</v>
      </c>
    </row>
    <row customFormat="1" customHeight="1" ht="17.25" r="81" s="4" spans="1:7">
      <c r="A81" s="691">
        <v>48</v>
      </c>
      <c r="B81" s="695" t="s">
        <v>102</v>
      </c>
      <c r="C81" s="689" t="s">
        <v>756</v>
      </c>
      <c r="D81" s="693" t="s">
        <v>757</v>
      </c>
      <c r="E81" s="693" t="s">
        <v>102</v>
      </c>
      <c r="F81" s="77" t="s">
        <v>102</v>
      </c>
      <c r="G81" s="70" t="s">
        <v>102</v>
      </c>
    </row>
    <row customFormat="1" customHeight="1" ht="17.25" r="82" s="4" spans="1:7">
      <c r="A82" s="691" t="s">
        <v>102</v>
      </c>
      <c r="B82" s="695" t="s">
        <v>102</v>
      </c>
      <c r="C82" s="689" t="s">
        <v>102</v>
      </c>
      <c r="D82" s="690" t="s">
        <v>758</v>
      </c>
      <c r="E82" s="690" t="s">
        <v>102</v>
      </c>
      <c r="F82" s="77" t="s">
        <v>102</v>
      </c>
      <c r="G82" s="70" t="s">
        <v>102</v>
      </c>
    </row>
    <row customFormat="1" customHeight="1" ht="17.25" r="83" s="4" spans="1:7">
      <c r="A83" s="691" t="s">
        <v>102</v>
      </c>
      <c r="B83" s="695" t="s">
        <v>102</v>
      </c>
      <c r="C83" s="689" t="s">
        <v>102</v>
      </c>
      <c r="D83" s="690" t="s">
        <v>759</v>
      </c>
      <c r="E83" s="690" t="s">
        <v>102</v>
      </c>
      <c r="F83" s="77" t="s">
        <v>102</v>
      </c>
      <c r="G83" s="70" t="s">
        <v>102</v>
      </c>
    </row>
    <row customFormat="1" customHeight="1" ht="17.25" r="84" s="4" spans="1:7">
      <c r="A84" s="691" t="s">
        <v>102</v>
      </c>
      <c r="B84" s="695" t="s">
        <v>102</v>
      </c>
      <c r="C84" s="689" t="s">
        <v>102</v>
      </c>
      <c r="D84" s="690" t="s">
        <v>760</v>
      </c>
      <c r="E84" s="690" t="s">
        <v>102</v>
      </c>
      <c r="F84" s="77" t="s">
        <v>102</v>
      </c>
      <c r="G84" s="70" t="s">
        <v>102</v>
      </c>
    </row>
    <row customFormat="1" customHeight="1" ht="30" r="85" s="4" spans="1:7">
      <c r="A85" s="691" t="s">
        <v>102</v>
      </c>
      <c r="B85" s="695" t="s">
        <v>102</v>
      </c>
      <c r="C85" s="689" t="s">
        <v>102</v>
      </c>
      <c r="D85" s="690" t="s">
        <v>761</v>
      </c>
      <c r="E85" s="690" t="s">
        <v>102</v>
      </c>
      <c r="F85" s="77" t="s">
        <v>102</v>
      </c>
      <c r="G85" s="70" t="s">
        <v>102</v>
      </c>
    </row>
    <row customFormat="1" customHeight="1" ht="20.25" r="86" s="4" spans="1:7">
      <c r="A86" s="691" t="s">
        <v>102</v>
      </c>
      <c r="B86" s="695" t="s">
        <v>102</v>
      </c>
      <c r="C86" s="689" t="s">
        <v>102</v>
      </c>
      <c r="D86" s="690" t="s">
        <v>762</v>
      </c>
      <c r="E86" s="690" t="s">
        <v>102</v>
      </c>
      <c r="F86" s="77" t="s">
        <v>102</v>
      </c>
      <c r="G86" s="70" t="s">
        <v>102</v>
      </c>
    </row>
    <row customFormat="1" customHeight="1" ht="31.5" r="87" s="4" spans="1:7">
      <c r="A87" s="691" t="s">
        <v>102</v>
      </c>
      <c r="B87" s="695" t="s">
        <v>102</v>
      </c>
      <c r="C87" s="689" t="s">
        <v>102</v>
      </c>
      <c r="D87" s="690" t="s">
        <v>763</v>
      </c>
      <c r="E87" s="690" t="s">
        <v>102</v>
      </c>
      <c r="F87" s="77" t="s">
        <v>102</v>
      </c>
      <c r="G87" s="70" t="s">
        <v>102</v>
      </c>
    </row>
    <row customFormat="1" customHeight="1" ht="30.75" r="88" s="4" spans="1:7">
      <c r="A88" s="691" t="s">
        <v>102</v>
      </c>
      <c r="B88" s="695" t="s">
        <v>102</v>
      </c>
      <c r="C88" s="689" t="s">
        <v>102</v>
      </c>
      <c r="D88" s="690" t="s">
        <v>764</v>
      </c>
      <c r="E88" s="690" t="s">
        <v>102</v>
      </c>
      <c r="F88" s="77" t="s">
        <v>102</v>
      </c>
      <c r="G88" s="70" t="s">
        <v>102</v>
      </c>
    </row>
    <row customFormat="1" customHeight="1" ht="30.75" r="89" s="4" spans="1:7">
      <c r="A89" s="691" t="s">
        <v>102</v>
      </c>
      <c r="B89" s="695" t="s">
        <v>102</v>
      </c>
      <c r="C89" s="689" t="s">
        <v>102</v>
      </c>
      <c r="D89" s="690" t="s">
        <v>765</v>
      </c>
      <c r="E89" s="690" t="s">
        <v>102</v>
      </c>
      <c r="F89" s="77" t="s">
        <v>102</v>
      </c>
      <c r="G89" s="70" t="s">
        <v>102</v>
      </c>
    </row>
    <row customFormat="1" customHeight="1" ht="21.75" r="90" s="4" spans="1:7">
      <c r="A90" s="691" t="s">
        <v>102</v>
      </c>
      <c r="B90" s="695" t="s">
        <v>102</v>
      </c>
      <c r="C90" s="689" t="s">
        <v>102</v>
      </c>
      <c r="D90" s="690" t="s">
        <v>766</v>
      </c>
      <c r="E90" s="690" t="s">
        <v>102</v>
      </c>
      <c r="F90" s="77" t="s">
        <v>102</v>
      </c>
      <c r="G90" s="70" t="s">
        <v>102</v>
      </c>
    </row>
    <row customFormat="1" customHeight="1" ht="17.25" r="91" s="4" spans="1:7">
      <c r="A91" s="691" t="s">
        <v>102</v>
      </c>
      <c r="B91" s="695" t="s">
        <v>102</v>
      </c>
      <c r="C91" s="689" t="s">
        <v>102</v>
      </c>
      <c r="D91" s="690" t="s">
        <v>767</v>
      </c>
      <c r="E91" s="690" t="s">
        <v>102</v>
      </c>
      <c r="F91" s="77" t="s">
        <v>102</v>
      </c>
      <c r="G91" s="70" t="s">
        <v>102</v>
      </c>
    </row>
    <row customFormat="1" customHeight="1" ht="17.25" r="92" s="4" spans="1:7">
      <c r="A92" s="691" t="s">
        <v>102</v>
      </c>
      <c r="B92" s="695" t="s">
        <v>102</v>
      </c>
      <c r="C92" s="689" t="s">
        <v>102</v>
      </c>
      <c r="D92" s="690" t="s">
        <v>768</v>
      </c>
      <c r="E92" s="690" t="s">
        <v>102</v>
      </c>
      <c r="F92" s="77" t="s">
        <v>102</v>
      </c>
      <c r="G92" s="70" t="s">
        <v>102</v>
      </c>
    </row>
    <row customFormat="1" customHeight="1" ht="17.25" r="93" s="4" spans="1:7">
      <c r="A93" s="691" t="s">
        <v>102</v>
      </c>
      <c r="B93" s="695" t="s">
        <v>102</v>
      </c>
      <c r="C93" s="689" t="s">
        <v>102</v>
      </c>
      <c r="D93" s="690" t="s">
        <v>769</v>
      </c>
      <c r="E93" s="690" t="s">
        <v>102</v>
      </c>
      <c r="F93" s="77" t="s">
        <v>102</v>
      </c>
      <c r="G93" s="70" t="s">
        <v>102</v>
      </c>
    </row>
    <row customFormat="1" customHeight="1" ht="17.25" r="94" s="4" spans="1:7">
      <c r="A94" s="691" t="s">
        <v>102</v>
      </c>
      <c r="B94" s="695" t="s">
        <v>102</v>
      </c>
      <c r="C94" s="689" t="s">
        <v>102</v>
      </c>
      <c r="D94" s="692" t="s">
        <v>770</v>
      </c>
      <c r="E94" s="692" t="s">
        <v>102</v>
      </c>
      <c r="F94" s="77" t="s">
        <v>102</v>
      </c>
      <c r="G94" s="70" t="s">
        <v>102</v>
      </c>
    </row>
    <row customFormat="1" customHeight="1" ht="26.25" r="95" s="4" spans="1:7">
      <c r="A95" s="691">
        <v>49</v>
      </c>
      <c r="B95" s="695" t="s">
        <v>102</v>
      </c>
      <c r="C95" s="689" t="s">
        <v>771</v>
      </c>
      <c r="D95" s="690" t="s">
        <v>772</v>
      </c>
      <c r="E95" s="690" t="s">
        <v>102</v>
      </c>
      <c r="F95" s="77" t="s">
        <v>102</v>
      </c>
      <c r="G95" s="70" t="s">
        <v>102</v>
      </c>
    </row>
    <row customFormat="1" customHeight="1" ht="27" r="96" s="4" spans="1:7">
      <c r="A96" s="691" t="s">
        <v>102</v>
      </c>
      <c r="B96" s="695" t="s">
        <v>102</v>
      </c>
      <c r="C96" s="689" t="s">
        <v>102</v>
      </c>
      <c r="D96" s="685" t="s">
        <v>773</v>
      </c>
      <c r="E96" s="685" t="s">
        <v>102</v>
      </c>
      <c r="F96" s="77" t="s">
        <v>102</v>
      </c>
      <c r="G96" s="79" t="s">
        <v>102</v>
      </c>
    </row>
    <row customFormat="1" customHeight="1" ht="18.75" r="97" s="4" spans="1:7">
      <c r="A97" s="691" t="s">
        <v>102</v>
      </c>
      <c r="B97" s="695" t="s">
        <v>102</v>
      </c>
      <c r="C97" s="689" t="s">
        <v>102</v>
      </c>
      <c r="D97" s="685" t="s">
        <v>774</v>
      </c>
      <c r="E97" s="685" t="s">
        <v>102</v>
      </c>
      <c r="F97" s="77" t="s">
        <v>102</v>
      </c>
      <c r="G97" s="79" t="s">
        <v>102</v>
      </c>
    </row>
    <row customFormat="1" customHeight="1" ht="18.75" r="98" s="4" spans="1:7">
      <c r="A98" s="691" t="s">
        <v>102</v>
      </c>
      <c r="B98" s="695" t="s">
        <v>102</v>
      </c>
      <c r="C98" s="689" t="s">
        <v>102</v>
      </c>
      <c r="D98" s="685" t="s">
        <v>775</v>
      </c>
      <c r="E98" s="685" t="s">
        <v>102</v>
      </c>
      <c r="F98" s="77" t="s">
        <v>102</v>
      </c>
      <c r="G98" s="79" t="s">
        <v>102</v>
      </c>
    </row>
    <row customFormat="1" customHeight="1" ht="25.5" r="99" s="4" spans="1:7">
      <c r="A99" s="691" t="s">
        <v>102</v>
      </c>
      <c r="B99" s="695" t="s">
        <v>102</v>
      </c>
      <c r="C99" s="689" t="s">
        <v>102</v>
      </c>
      <c r="D99" s="685" t="s">
        <v>776</v>
      </c>
      <c r="E99" s="685" t="s">
        <v>102</v>
      </c>
      <c r="F99" s="77" t="s">
        <v>102</v>
      </c>
      <c r="G99" s="79" t="s">
        <v>102</v>
      </c>
    </row>
    <row customFormat="1" customHeight="1" ht="27.75" r="100" s="4" spans="1:7">
      <c r="A100" s="691" t="s">
        <v>102</v>
      </c>
      <c r="B100" s="695" t="s">
        <v>102</v>
      </c>
      <c r="C100" s="689" t="s">
        <v>102</v>
      </c>
      <c r="D100" s="685" t="s">
        <v>777</v>
      </c>
      <c r="E100" s="685" t="s">
        <v>102</v>
      </c>
      <c r="F100" s="77" t="s">
        <v>102</v>
      </c>
      <c r="G100" s="79" t="s">
        <v>102</v>
      </c>
    </row>
    <row customFormat="1" customHeight="1" ht="23.25" r="101" s="4" spans="1:7">
      <c r="A101" s="691" t="s">
        <v>102</v>
      </c>
      <c r="B101" s="695" t="s">
        <v>102</v>
      </c>
      <c r="C101" s="689" t="s">
        <v>102</v>
      </c>
      <c r="D101" s="685" t="s">
        <v>778</v>
      </c>
      <c r="E101" s="685" t="s">
        <v>102</v>
      </c>
      <c r="F101" s="77" t="s">
        <v>102</v>
      </c>
      <c r="G101" s="79" t="s">
        <v>102</v>
      </c>
    </row>
    <row customFormat="1" customHeight="1" ht="29.25" r="102" s="4" spans="1:7">
      <c r="A102" s="691" t="s">
        <v>102</v>
      </c>
      <c r="B102" s="695" t="s">
        <v>102</v>
      </c>
      <c r="C102" s="689" t="s">
        <v>102</v>
      </c>
      <c r="D102" s="685" t="s">
        <v>779</v>
      </c>
      <c r="E102" s="685" t="s">
        <v>102</v>
      </c>
      <c r="F102" s="77" t="s">
        <v>102</v>
      </c>
      <c r="G102" s="79" t="s">
        <v>102</v>
      </c>
    </row>
    <row customFormat="1" customHeight="1" ht="21.75" r="103" s="4" spans="1:7">
      <c r="A103" s="691" t="s">
        <v>102</v>
      </c>
      <c r="B103" s="695" t="s">
        <v>102</v>
      </c>
      <c r="C103" s="689" t="s">
        <v>102</v>
      </c>
      <c r="D103" s="685" t="s">
        <v>780</v>
      </c>
      <c r="E103" s="685" t="s">
        <v>102</v>
      </c>
      <c r="F103" s="77" t="s">
        <v>102</v>
      </c>
      <c r="G103" s="79" t="s">
        <v>102</v>
      </c>
    </row>
    <row customFormat="1" customHeight="1" ht="21" r="104" s="4" spans="1:7">
      <c r="A104" s="691" t="s">
        <v>102</v>
      </c>
      <c r="B104" s="695" t="s">
        <v>102</v>
      </c>
      <c r="C104" s="689" t="s">
        <v>102</v>
      </c>
      <c r="D104" s="685" t="s">
        <v>781</v>
      </c>
      <c r="E104" s="685" t="s">
        <v>102</v>
      </c>
      <c r="F104" s="77" t="s">
        <v>102</v>
      </c>
      <c r="G104" s="79" t="s">
        <v>102</v>
      </c>
    </row>
    <row customFormat="1" customHeight="1" ht="21.75" r="105" s="4" spans="1:7">
      <c r="A105" s="691" t="s">
        <v>102</v>
      </c>
      <c r="B105" s="695" t="s">
        <v>102</v>
      </c>
      <c r="C105" s="689" t="s">
        <v>102</v>
      </c>
      <c r="D105" s="685" t="s">
        <v>782</v>
      </c>
      <c r="E105" s="685" t="s">
        <v>102</v>
      </c>
      <c r="F105" s="77" t="s">
        <v>102</v>
      </c>
      <c r="G105" s="79" t="s">
        <v>102</v>
      </c>
    </row>
    <row customFormat="1" customHeight="1" ht="21.75" r="106" s="4" spans="1:7">
      <c r="A106" s="691" t="s">
        <v>102</v>
      </c>
      <c r="B106" s="695" t="s">
        <v>102</v>
      </c>
      <c r="C106" s="689" t="s">
        <v>102</v>
      </c>
      <c r="D106" s="685" t="s">
        <v>783</v>
      </c>
      <c r="E106" s="685" t="s">
        <v>102</v>
      </c>
      <c r="F106" s="77" t="s">
        <v>102</v>
      </c>
      <c r="G106" s="79" t="s">
        <v>102</v>
      </c>
    </row>
    <row customFormat="1" customHeight="1" ht="19.5" r="107" s="4" spans="1:7">
      <c r="A107" s="691" t="s">
        <v>102</v>
      </c>
      <c r="B107" s="695" t="s">
        <v>102</v>
      </c>
      <c r="C107" s="689" t="s">
        <v>102</v>
      </c>
      <c r="D107" s="685" t="s">
        <v>784</v>
      </c>
      <c r="E107" s="685" t="s">
        <v>102</v>
      </c>
      <c r="F107" s="77" t="s">
        <v>102</v>
      </c>
      <c r="G107" s="79" t="s">
        <v>102</v>
      </c>
    </row>
    <row customFormat="1" customHeight="1" ht="19.5" r="108" s="4" spans="1:7">
      <c r="A108" s="691" t="s">
        <v>102</v>
      </c>
      <c r="B108" s="695" t="s">
        <v>102</v>
      </c>
      <c r="C108" s="689" t="s">
        <v>102</v>
      </c>
      <c r="D108" s="685" t="s">
        <v>785</v>
      </c>
      <c r="E108" s="685" t="s">
        <v>102</v>
      </c>
      <c r="F108" s="77" t="s">
        <v>102</v>
      </c>
      <c r="G108" s="79" t="s">
        <v>102</v>
      </c>
    </row>
    <row customFormat="1" customHeight="1" ht="21" r="109" s="4" spans="1:7">
      <c r="A109" s="691" t="s">
        <v>102</v>
      </c>
      <c r="B109" s="695" t="s">
        <v>102</v>
      </c>
      <c r="C109" s="689" t="s">
        <v>102</v>
      </c>
      <c r="D109" s="685" t="s">
        <v>786</v>
      </c>
      <c r="E109" s="685" t="s">
        <v>102</v>
      </c>
      <c r="F109" s="77" t="s">
        <v>102</v>
      </c>
      <c r="G109" s="79" t="s">
        <v>102</v>
      </c>
    </row>
    <row customFormat="1" customHeight="1" ht="17.25" r="110" s="4" spans="1:7">
      <c r="A110" s="691" t="s">
        <v>102</v>
      </c>
      <c r="B110" s="695" t="s">
        <v>102</v>
      </c>
      <c r="C110" s="689" t="s">
        <v>102</v>
      </c>
      <c r="D110" s="685" t="s">
        <v>787</v>
      </c>
      <c r="E110" s="685" t="s">
        <v>102</v>
      </c>
      <c r="F110" s="77" t="s">
        <v>102</v>
      </c>
      <c r="G110" s="79" t="s">
        <v>102</v>
      </c>
    </row>
    <row customFormat="1" customHeight="1" ht="16.5" r="111" s="4" spans="1:7">
      <c r="A111" s="691" t="s">
        <v>102</v>
      </c>
      <c r="B111" s="695" t="s">
        <v>102</v>
      </c>
      <c r="C111" s="689" t="s">
        <v>102</v>
      </c>
      <c r="D111" s="685" t="s">
        <v>788</v>
      </c>
      <c r="E111" s="685" t="s">
        <v>102</v>
      </c>
      <c r="F111" s="77" t="s">
        <v>102</v>
      </c>
      <c r="G111" s="79" t="s">
        <v>102</v>
      </c>
    </row>
    <row customFormat="1" customHeight="1" ht="17.25" r="112" s="4" spans="1:7">
      <c r="A112" s="691" t="s">
        <v>102</v>
      </c>
      <c r="B112" s="695" t="s">
        <v>102</v>
      </c>
      <c r="C112" s="689" t="s">
        <v>102</v>
      </c>
      <c r="D112" s="685" t="s">
        <v>789</v>
      </c>
      <c r="E112" s="685" t="s">
        <v>102</v>
      </c>
      <c r="F112" s="77" t="s">
        <v>102</v>
      </c>
      <c r="G112" s="79" t="s">
        <v>102</v>
      </c>
    </row>
    <row customFormat="1" customHeight="1" ht="18" r="113" s="4" spans="1:7">
      <c r="A113" s="691" t="s">
        <v>102</v>
      </c>
      <c r="B113" s="695" t="s">
        <v>102</v>
      </c>
      <c r="C113" s="689" t="s">
        <v>102</v>
      </c>
      <c r="D113" s="685" t="s">
        <v>790</v>
      </c>
      <c r="E113" s="685" t="s">
        <v>102</v>
      </c>
      <c r="F113" s="77" t="s">
        <v>102</v>
      </c>
      <c r="G113" s="79" t="s">
        <v>102</v>
      </c>
    </row>
    <row customFormat="1" customHeight="1" ht="21" r="114" s="4" spans="1:7">
      <c r="A114" s="691" t="s">
        <v>102</v>
      </c>
      <c r="B114" s="695" t="s">
        <v>102</v>
      </c>
      <c r="C114" s="689" t="s">
        <v>102</v>
      </c>
      <c r="D114" s="685" t="s">
        <v>791</v>
      </c>
      <c r="E114" s="685" t="s">
        <v>102</v>
      </c>
      <c r="F114" s="77" t="s">
        <v>102</v>
      </c>
      <c r="G114" s="79" t="s">
        <v>102</v>
      </c>
    </row>
    <row customFormat="1" customHeight="1" ht="18.75" r="115" s="4" spans="1:7">
      <c r="A115" s="691" t="s">
        <v>102</v>
      </c>
      <c r="B115" s="695" t="s">
        <v>102</v>
      </c>
      <c r="C115" s="689" t="s">
        <v>102</v>
      </c>
      <c r="D115" s="685" t="s">
        <v>102</v>
      </c>
      <c r="E115" s="685" t="s">
        <v>102</v>
      </c>
      <c r="F115" s="77" t="s">
        <v>102</v>
      </c>
      <c r="G115" s="79" t="s">
        <v>102</v>
      </c>
    </row>
  </sheetData>
  <mergeCells count="110"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C28:C34"/>
    <mergeCell ref="D28:E28"/>
    <mergeCell ref="D29:E29"/>
    <mergeCell ref="D30:E30"/>
    <mergeCell ref="D31:E31"/>
    <mergeCell ref="D32:E32"/>
    <mergeCell ref="D33:E33"/>
    <mergeCell ref="D34:E34"/>
    <mergeCell ref="C36:C42"/>
    <mergeCell ref="D36:E36"/>
    <mergeCell ref="D37:E37"/>
    <mergeCell ref="D38:E38"/>
    <mergeCell ref="D39:E39"/>
    <mergeCell ref="D40:E40"/>
    <mergeCell ref="D41:E41"/>
    <mergeCell ref="D42:E42"/>
    <mergeCell ref="C43:D45"/>
    <mergeCell ref="G43:G48"/>
    <mergeCell ref="A54:A59"/>
    <mergeCell ref="B54:B115"/>
    <mergeCell ref="C54:C71"/>
    <mergeCell ref="D54:D59"/>
    <mergeCell ref="G54:G59"/>
    <mergeCell ref="A60:A65"/>
    <mergeCell ref="D75:E75"/>
    <mergeCell ref="D76:E76"/>
    <mergeCell ref="D77:E77"/>
    <mergeCell ref="D78:E78"/>
    <mergeCell ref="D79:E79"/>
    <mergeCell ref="D80:E80"/>
    <mergeCell ref="D60:D65"/>
    <mergeCell ref="G60:G65"/>
    <mergeCell ref="A66:A71"/>
    <mergeCell ref="D66:D71"/>
    <mergeCell ref="G66:G71"/>
    <mergeCell ref="A72:A81"/>
    <mergeCell ref="C72:C81"/>
    <mergeCell ref="D72:E72"/>
    <mergeCell ref="D73:E73"/>
    <mergeCell ref="D74:E74"/>
    <mergeCell ref="D92:E92"/>
    <mergeCell ref="D93:E93"/>
    <mergeCell ref="D94:E94"/>
    <mergeCell ref="D81:E81"/>
    <mergeCell ref="A82:A95"/>
    <mergeCell ref="C82:C95"/>
    <mergeCell ref="D82:E82"/>
    <mergeCell ref="D83:E83"/>
    <mergeCell ref="D84:E84"/>
    <mergeCell ref="D85:E85"/>
    <mergeCell ref="D86:E86"/>
    <mergeCell ref="D87:E87"/>
    <mergeCell ref="D88:E88"/>
    <mergeCell ref="A96:A115"/>
    <mergeCell ref="C96:C115"/>
    <mergeCell ref="D96:E96"/>
    <mergeCell ref="D97:E97"/>
    <mergeCell ref="D98:E98"/>
    <mergeCell ref="D99:E99"/>
    <mergeCell ref="D100:E100"/>
    <mergeCell ref="D101:E101"/>
    <mergeCell ref="D102:E102"/>
    <mergeCell ref="D49:E49"/>
    <mergeCell ref="D50:E50"/>
    <mergeCell ref="D51:E51"/>
    <mergeCell ref="D52:E52"/>
    <mergeCell ref="D53:E53"/>
    <mergeCell ref="B10:B53"/>
    <mergeCell ref="C49:C53"/>
    <mergeCell ref="D115:E115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5:E95"/>
    <mergeCell ref="D89:E89"/>
    <mergeCell ref="D90:E90"/>
    <mergeCell ref="D91:E91"/>
  </mergeCells>
  <pageMargins bottom="0.75" footer="0.3" header="0.3" left="0.7" right="0.7" top="0.75"/>
  <pageSetup orientation="portrait" r:id="rId1" verticalDpi="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296"/>
  <sheetViews>
    <sheetView workbookViewId="0" zoomScale="85" zoomScaleNormal="85">
      <selection activeCell="A7" sqref="A7"/>
    </sheetView>
  </sheetViews>
  <sheetFormatPr defaultColWidth="9.140625" defaultRowHeight="15"/>
  <cols>
    <col min="1" max="1" customWidth="true" style="215" width="8.42578125" collapsed="true"/>
    <col min="2" max="2" customWidth="true" style="216" width="65.7109375" collapsed="true"/>
    <col min="3" max="3" customWidth="true" style="217" width="18.85546875" collapsed="true"/>
    <col min="4" max="4" customWidth="true" style="217" width="18.5703125" collapsed="true"/>
    <col min="5" max="16384" style="216" width="9.140625" collapsed="true"/>
  </cols>
  <sheetData>
    <row r="1" spans="1:5">
      <c r="C1" t="s">
        <v>102</v>
      </c>
      <c r="D1" s="218" t="s">
        <v>450</v>
      </c>
      <c r="E1"/>
    </row>
    <row r="3" spans="1:5">
      <c r="A3" s="708" t="s">
        <v>5</v>
      </c>
      <c r="B3" s="708" t="s">
        <v>102</v>
      </c>
      <c r="C3" s="708" t="s">
        <v>102</v>
      </c>
      <c r="D3" s="708" t="s">
        <v>102</v>
      </c>
      <c r="E3"/>
    </row>
    <row r="4" spans="1:5">
      <c r="A4" s="219" t="s">
        <v>102</v>
      </c>
      <c r="B4" s="262" t="s">
        <v>102</v>
      </c>
      <c r="C4" s="220" t="s">
        <v>102</v>
      </c>
      <c r="D4" s="220" t="s">
        <v>102</v>
      </c>
      <c r="E4"/>
    </row>
    <row r="5" spans="1:5">
      <c r="A5" s="219" t="s">
        <v>102</v>
      </c>
      <c r="B5" s="221" t="s">
        <v>102</v>
      </c>
      <c r="C5" s="222" t="s">
        <v>102</v>
      </c>
      <c r="D5" s="223" t="s">
        <v>795</v>
      </c>
      <c r="E5"/>
    </row>
    <row r="6" spans="1:5">
      <c r="A6" s="219" t="s">
        <v>102</v>
      </c>
      <c r="B6" s="221" t="s">
        <v>102</v>
      </c>
      <c r="C6" s="222" t="s">
        <v>102</v>
      </c>
      <c r="D6" s="224" t="s">
        <v>102</v>
      </c>
      <c r="E6"/>
    </row>
    <row customHeight="1" ht="42.75" r="7" spans="1:5">
      <c r="A7" s="187" t="s">
        <v>64</v>
      </c>
      <c r="B7" s="188" t="s">
        <v>63</v>
      </c>
      <c r="C7" s="189" t="s">
        <v>49</v>
      </c>
      <c r="D7" s="189" t="s">
        <v>50</v>
      </c>
      <c r="E7"/>
    </row>
    <row r="8" spans="1:5">
      <c r="A8" s="190">
        <v>1</v>
      </c>
      <c r="B8" s="191" t="s">
        <v>121</v>
      </c>
      <c r="C8" s="192">
        <f>C9+C30+C34+C55+C67+C83</f>
        <v>0</v>
      </c>
      <c r="D8" s="192">
        <f>D9+D30+D34+D55+D67+D83</f>
        <v>0</v>
      </c>
      <c r="E8"/>
    </row>
    <row r="9" spans="1:5">
      <c r="A9" s="190">
        <v>31</v>
      </c>
      <c r="B9" s="191" t="s">
        <v>123</v>
      </c>
      <c r="C9" s="193">
        <f>C10+C15+C28+C29</f>
        <v>0</v>
      </c>
      <c r="D9" s="193">
        <f>D10+D15+D28+D29</f>
        <v>0</v>
      </c>
      <c r="E9"/>
    </row>
    <row r="10" spans="1:5">
      <c r="A10" s="190">
        <v>311</v>
      </c>
      <c r="B10" s="191" t="s">
        <v>124</v>
      </c>
      <c r="C10" s="193">
        <f>SUM(C11:C14)</f>
        <v>0</v>
      </c>
      <c r="D10" s="193">
        <f>SUM(D11:D14)</f>
        <v>0</v>
      </c>
      <c r="E10"/>
    </row>
    <row r="11" spans="1:5">
      <c r="A11" s="194">
        <v>31110</v>
      </c>
      <c r="B11" s="195" t="s">
        <v>125</v>
      </c>
      <c r="C11" s="196">
        <v>0</v>
      </c>
      <c r="D11" s="196">
        <v>0</v>
      </c>
      <c r="E11"/>
    </row>
    <row r="12" spans="1:5">
      <c r="A12" s="194">
        <v>31120</v>
      </c>
      <c r="B12" s="195" t="s">
        <v>126</v>
      </c>
      <c r="C12" s="196">
        <v>0</v>
      </c>
      <c r="D12" s="196">
        <v>0</v>
      </c>
      <c r="E12"/>
    </row>
    <row r="13" spans="1:5">
      <c r="A13" s="194">
        <v>31130</v>
      </c>
      <c r="B13" s="195" t="s">
        <v>127</v>
      </c>
      <c r="C13" s="196">
        <v>0</v>
      </c>
      <c r="D13" s="196">
        <v>0</v>
      </c>
      <c r="E13"/>
    </row>
    <row r="14" spans="1:5">
      <c r="A14" s="197">
        <v>31140</v>
      </c>
      <c r="B14" s="198" t="s">
        <v>657</v>
      </c>
      <c r="C14" s="196">
        <v>0</v>
      </c>
      <c r="D14" s="196">
        <v>0</v>
      </c>
      <c r="E14"/>
    </row>
    <row r="15" spans="1:5">
      <c r="A15" s="190">
        <v>312</v>
      </c>
      <c r="B15" s="191" t="s">
        <v>128</v>
      </c>
      <c r="C15" s="193">
        <f>C16+C23</f>
        <v>0</v>
      </c>
      <c r="D15" s="193">
        <f>D16+D23</f>
        <v>0</v>
      </c>
      <c r="E15"/>
    </row>
    <row r="16" spans="1:5">
      <c r="A16" s="190">
        <v>3121</v>
      </c>
      <c r="B16" s="191" t="s">
        <v>129</v>
      </c>
      <c r="C16" s="193">
        <f>SUM(C17:C22)</f>
        <v>0</v>
      </c>
      <c r="D16" s="193">
        <f>SUM(D17:D22)</f>
        <v>0</v>
      </c>
      <c r="E16"/>
    </row>
    <row r="17" spans="1:5">
      <c r="A17" s="194">
        <v>31211</v>
      </c>
      <c r="B17" s="195" t="s">
        <v>130</v>
      </c>
      <c r="C17" s="196">
        <v>0</v>
      </c>
      <c r="D17" s="196">
        <v>0</v>
      </c>
      <c r="E17"/>
    </row>
    <row r="18" spans="1:5">
      <c r="A18" s="194">
        <v>31212</v>
      </c>
      <c r="B18" s="195" t="s">
        <v>131</v>
      </c>
      <c r="C18" s="196">
        <v>0</v>
      </c>
      <c r="D18" s="196">
        <v>0</v>
      </c>
      <c r="E18"/>
    </row>
    <row r="19" spans="1:5">
      <c r="A19" s="194">
        <v>31213</v>
      </c>
      <c r="B19" s="195" t="s">
        <v>132</v>
      </c>
      <c r="C19" s="196">
        <v>0</v>
      </c>
      <c r="D19" s="196">
        <v>0</v>
      </c>
      <c r="E19"/>
    </row>
    <row r="20" spans="1:5">
      <c r="A20" s="194">
        <v>31214</v>
      </c>
      <c r="B20" s="195" t="s">
        <v>133</v>
      </c>
      <c r="C20" s="196">
        <v>0</v>
      </c>
      <c r="D20" s="196">
        <v>0</v>
      </c>
      <c r="E20"/>
    </row>
    <row r="21" spans="1:5">
      <c r="A21" s="194">
        <v>31215</v>
      </c>
      <c r="B21" s="195" t="s">
        <v>134</v>
      </c>
      <c r="C21" s="196">
        <v>0</v>
      </c>
      <c r="D21" s="196">
        <v>0</v>
      </c>
      <c r="E21"/>
    </row>
    <row r="22" spans="1:5">
      <c r="A22" s="197">
        <v>31216</v>
      </c>
      <c r="B22" s="198" t="s">
        <v>656</v>
      </c>
      <c r="C22" s="196">
        <v>0</v>
      </c>
      <c r="D22" s="196">
        <v>0</v>
      </c>
      <c r="E22"/>
    </row>
    <row r="23" spans="1:5">
      <c r="A23" s="190">
        <v>3122</v>
      </c>
      <c r="B23" s="191" t="s">
        <v>135</v>
      </c>
      <c r="C23" s="193">
        <f>SUM(C24:C27)</f>
        <v>0</v>
      </c>
      <c r="D23" s="193">
        <f>SUM(D24:D27)</f>
        <v>0</v>
      </c>
      <c r="E23"/>
    </row>
    <row r="24" spans="1:5">
      <c r="A24" s="194">
        <v>31221</v>
      </c>
      <c r="B24" s="195" t="s">
        <v>130</v>
      </c>
      <c r="C24" s="196">
        <v>0</v>
      </c>
      <c r="D24" s="196">
        <v>0</v>
      </c>
      <c r="E24"/>
    </row>
    <row r="25" spans="1:5">
      <c r="A25" s="194">
        <v>31222</v>
      </c>
      <c r="B25" s="195" t="s">
        <v>136</v>
      </c>
      <c r="C25" s="196">
        <v>0</v>
      </c>
      <c r="D25" s="196">
        <v>0</v>
      </c>
      <c r="E25"/>
    </row>
    <row r="26" spans="1:5">
      <c r="A26" s="194">
        <v>31223</v>
      </c>
      <c r="B26" s="195" t="s">
        <v>132</v>
      </c>
      <c r="C26" s="196">
        <v>0</v>
      </c>
      <c r="D26" s="196">
        <v>0</v>
      </c>
      <c r="E26"/>
    </row>
    <row r="27" spans="1:5">
      <c r="A27" s="194">
        <v>31224</v>
      </c>
      <c r="B27" s="195" t="s">
        <v>133</v>
      </c>
      <c r="C27" s="196">
        <v>0</v>
      </c>
      <c r="D27" s="196">
        <v>0</v>
      </c>
      <c r="E27"/>
    </row>
    <row r="28" spans="1:5">
      <c r="A28" s="194">
        <v>31400</v>
      </c>
      <c r="B28" s="195" t="s">
        <v>137</v>
      </c>
      <c r="C28" s="196">
        <v>0</v>
      </c>
      <c r="D28" s="196">
        <v>0</v>
      </c>
      <c r="E28"/>
    </row>
    <row r="29" spans="1:5">
      <c r="A29" s="194">
        <v>31500</v>
      </c>
      <c r="B29" s="195" t="s">
        <v>138</v>
      </c>
      <c r="C29" s="196">
        <v>0</v>
      </c>
      <c r="D29" s="196">
        <v>0</v>
      </c>
      <c r="E29"/>
    </row>
    <row r="30" spans="1:5">
      <c r="A30" s="190">
        <v>32</v>
      </c>
      <c r="B30" s="191" t="s">
        <v>140</v>
      </c>
      <c r="C30" s="193">
        <f>SUM(C31)</f>
        <v>0</v>
      </c>
      <c r="D30" s="193">
        <f>SUM(D31)</f>
        <v>0</v>
      </c>
      <c r="E30"/>
    </row>
    <row r="31" spans="1:5">
      <c r="A31" s="190">
        <v>321</v>
      </c>
      <c r="B31" s="191" t="s">
        <v>141</v>
      </c>
      <c r="C31" s="193">
        <f>SUM(C32:C33)</f>
        <v>0</v>
      </c>
      <c r="D31" s="193">
        <f>SUM(D32:D33)</f>
        <v>0</v>
      </c>
      <c r="E31"/>
    </row>
    <row r="32" spans="1:5">
      <c r="A32" s="194">
        <v>32110</v>
      </c>
      <c r="B32" s="195" t="s">
        <v>125</v>
      </c>
      <c r="C32" s="196">
        <v>0</v>
      </c>
      <c r="D32" s="196">
        <v>0</v>
      </c>
      <c r="E32"/>
    </row>
    <row r="33" spans="1:5">
      <c r="A33" s="194">
        <v>32120</v>
      </c>
      <c r="B33" s="195" t="s">
        <v>126</v>
      </c>
      <c r="C33" s="196">
        <v>0</v>
      </c>
      <c r="D33" s="196">
        <v>0</v>
      </c>
      <c r="E33"/>
    </row>
    <row r="34" spans="1:5">
      <c r="A34" s="190">
        <v>33</v>
      </c>
      <c r="B34" s="191" t="s">
        <v>143</v>
      </c>
      <c r="C34" s="193">
        <f>C35+C36+C37+C38+C39+C40+C41+C44</f>
        <v>0</v>
      </c>
      <c r="D34" s="193">
        <f>D35+D36+D37+D38+D39+D40+D41+D44</f>
        <v>0</v>
      </c>
      <c r="E34"/>
    </row>
    <row r="35" spans="1:5">
      <c r="A35" s="194">
        <v>33100</v>
      </c>
      <c r="B35" s="195" t="s">
        <v>144</v>
      </c>
      <c r="C35" s="196">
        <v>0</v>
      </c>
      <c r="D35" s="196">
        <v>0</v>
      </c>
      <c r="E35"/>
    </row>
    <row r="36" spans="1:5">
      <c r="A36" s="194">
        <v>33200</v>
      </c>
      <c r="B36" s="195" t="s">
        <v>145</v>
      </c>
      <c r="C36" s="196">
        <v>0</v>
      </c>
      <c r="D36" s="196">
        <v>0</v>
      </c>
      <c r="E36"/>
    </row>
    <row r="37" spans="1:5">
      <c r="A37" s="194">
        <v>33300</v>
      </c>
      <c r="B37" s="195" t="s">
        <v>146</v>
      </c>
      <c r="C37" s="196">
        <v>0</v>
      </c>
      <c r="D37" s="196">
        <v>0</v>
      </c>
      <c r="E37"/>
    </row>
    <row r="38" spans="1:5">
      <c r="A38" s="194">
        <v>33400</v>
      </c>
      <c r="B38" s="195" t="s">
        <v>147</v>
      </c>
      <c r="C38" s="196">
        <v>0</v>
      </c>
      <c r="D38" s="196">
        <v>0</v>
      </c>
      <c r="E38"/>
    </row>
    <row r="39" spans="1:5">
      <c r="A39" s="194">
        <v>33401</v>
      </c>
      <c r="B39" s="195" t="s">
        <v>635</v>
      </c>
      <c r="C39" s="196">
        <v>0</v>
      </c>
      <c r="D39" s="196">
        <v>0</v>
      </c>
      <c r="E39"/>
    </row>
    <row r="40" spans="1:5">
      <c r="A40" s="194">
        <v>33402</v>
      </c>
      <c r="B40" s="195" t="s">
        <v>636</v>
      </c>
      <c r="C40" s="196">
        <v>0</v>
      </c>
      <c r="D40" s="196">
        <v>0</v>
      </c>
      <c r="E40"/>
    </row>
    <row r="41" spans="1:5">
      <c r="A41" s="190">
        <v>335</v>
      </c>
      <c r="B41" s="191" t="s">
        <v>148</v>
      </c>
      <c r="C41" s="193">
        <f>SUM(C42:C43)</f>
        <v>0</v>
      </c>
      <c r="D41" s="193">
        <f>SUM(D42:D43)</f>
        <v>0</v>
      </c>
      <c r="E41"/>
    </row>
    <row r="42" spans="1:5">
      <c r="A42" s="194">
        <v>3351</v>
      </c>
      <c r="B42" s="195" t="s">
        <v>149</v>
      </c>
      <c r="C42" s="196">
        <v>0</v>
      </c>
      <c r="D42" s="196">
        <v>0</v>
      </c>
      <c r="E42"/>
    </row>
    <row r="43" spans="1:5">
      <c r="A43" s="194">
        <v>3352</v>
      </c>
      <c r="B43" s="195" t="s">
        <v>150</v>
      </c>
      <c r="C43" s="196">
        <v>0</v>
      </c>
      <c r="D43" s="196">
        <v>0</v>
      </c>
      <c r="E43"/>
    </row>
    <row r="44" spans="1:5">
      <c r="A44" s="190">
        <v>336</v>
      </c>
      <c r="B44" s="191" t="s">
        <v>151</v>
      </c>
      <c r="C44" s="193">
        <f>C45+C51</f>
        <v>0</v>
      </c>
      <c r="D44" s="193">
        <f>D45+D51</f>
        <v>0</v>
      </c>
      <c r="E44"/>
    </row>
    <row r="45" spans="1:5">
      <c r="A45" s="190">
        <v>3361</v>
      </c>
      <c r="B45" s="199" t="s">
        <v>152</v>
      </c>
      <c r="C45" s="193">
        <f>SUM(C46:C50)</f>
        <v>0</v>
      </c>
      <c r="D45" s="193">
        <f>SUM(D46:D50)</f>
        <v>0</v>
      </c>
      <c r="E45"/>
    </row>
    <row r="46" spans="1:5">
      <c r="A46" s="194">
        <v>33611</v>
      </c>
      <c r="B46" s="200" t="s">
        <v>153</v>
      </c>
      <c r="C46" s="196">
        <v>0</v>
      </c>
      <c r="D46" s="196">
        <v>0</v>
      </c>
      <c r="E46"/>
    </row>
    <row r="47" spans="1:5">
      <c r="A47" s="194">
        <v>33612</v>
      </c>
      <c r="B47" s="200" t="s">
        <v>154</v>
      </c>
      <c r="C47" s="196">
        <v>0</v>
      </c>
      <c r="D47" s="196">
        <v>0</v>
      </c>
      <c r="E47"/>
    </row>
    <row r="48" spans="1:5">
      <c r="A48" s="194">
        <v>33613</v>
      </c>
      <c r="B48" s="200" t="s">
        <v>155</v>
      </c>
      <c r="C48" s="196">
        <v>0</v>
      </c>
      <c r="D48" s="196">
        <v>0</v>
      </c>
      <c r="E48"/>
    </row>
    <row r="49" spans="1:5">
      <c r="A49" s="194">
        <v>33614</v>
      </c>
      <c r="B49" s="200" t="s">
        <v>156</v>
      </c>
      <c r="C49" s="196">
        <v>0</v>
      </c>
      <c r="D49" s="196">
        <v>0</v>
      </c>
      <c r="E49"/>
    </row>
    <row r="50" spans="1:5">
      <c r="A50" s="194">
        <v>33615</v>
      </c>
      <c r="B50" s="200" t="s">
        <v>157</v>
      </c>
      <c r="C50" s="196">
        <v>0</v>
      </c>
      <c r="D50" s="196">
        <v>0</v>
      </c>
      <c r="E50"/>
    </row>
    <row r="51" spans="1:5">
      <c r="A51" s="190">
        <v>3362</v>
      </c>
      <c r="B51" s="199" t="s">
        <v>158</v>
      </c>
      <c r="C51" s="193">
        <f>SUM(C52:C54)</f>
        <v>0</v>
      </c>
      <c r="D51" s="193">
        <f>SUM(D52:D54)</f>
        <v>0</v>
      </c>
      <c r="E51"/>
    </row>
    <row r="52" spans="1:5">
      <c r="A52" s="194">
        <v>33621</v>
      </c>
      <c r="B52" s="200" t="s">
        <v>153</v>
      </c>
      <c r="C52" s="196">
        <v>0</v>
      </c>
      <c r="D52" s="196">
        <v>0</v>
      </c>
      <c r="E52"/>
    </row>
    <row r="53" spans="1:5">
      <c r="A53" s="194">
        <v>33622</v>
      </c>
      <c r="B53" s="200" t="s">
        <v>156</v>
      </c>
      <c r="C53" s="196">
        <v>0</v>
      </c>
      <c r="D53" s="196">
        <v>0</v>
      </c>
      <c r="E53"/>
    </row>
    <row r="54" spans="1:5">
      <c r="A54" s="194">
        <v>33623</v>
      </c>
      <c r="B54" s="200" t="s">
        <v>157</v>
      </c>
      <c r="C54" s="196">
        <v>0</v>
      </c>
      <c r="D54" s="196">
        <v>0</v>
      </c>
      <c r="E54"/>
    </row>
    <row r="55" spans="1:5">
      <c r="A55" s="190">
        <v>34</v>
      </c>
      <c r="B55" s="191" t="s">
        <v>160</v>
      </c>
      <c r="C55" s="193">
        <f>SUM(C56:C62)</f>
        <v>0</v>
      </c>
      <c r="D55" s="193">
        <f>SUM(D56:D62)</f>
        <v>0</v>
      </c>
      <c r="E55"/>
    </row>
    <row r="56" spans="1:5">
      <c r="A56" s="194">
        <v>34100</v>
      </c>
      <c r="B56" s="195" t="s">
        <v>161</v>
      </c>
      <c r="C56" s="196">
        <v>0</v>
      </c>
      <c r="D56" s="196">
        <v>0</v>
      </c>
      <c r="E56"/>
    </row>
    <row r="57" spans="1:5">
      <c r="A57" s="194">
        <v>34200</v>
      </c>
      <c r="B57" s="195" t="s">
        <v>162</v>
      </c>
      <c r="C57" s="196">
        <v>0</v>
      </c>
      <c r="D57" s="196">
        <v>0</v>
      </c>
      <c r="E57"/>
    </row>
    <row r="58" spans="1:5">
      <c r="A58" s="194">
        <v>34300</v>
      </c>
      <c r="B58" s="195" t="s">
        <v>163</v>
      </c>
      <c r="C58" s="196">
        <v>0</v>
      </c>
      <c r="D58" s="196">
        <v>0</v>
      </c>
      <c r="E58"/>
    </row>
    <row r="59" spans="1:5">
      <c r="A59" s="194">
        <v>34400</v>
      </c>
      <c r="B59" s="195" t="s">
        <v>164</v>
      </c>
      <c r="C59" s="196">
        <v>0</v>
      </c>
      <c r="D59" s="196">
        <v>0</v>
      </c>
      <c r="E59"/>
    </row>
    <row r="60" spans="1:5">
      <c r="A60" s="194">
        <v>34500</v>
      </c>
      <c r="B60" s="195" t="s">
        <v>165</v>
      </c>
      <c r="C60" s="196">
        <v>0</v>
      </c>
      <c r="D60" s="196">
        <v>0</v>
      </c>
      <c r="E60"/>
    </row>
    <row r="61" spans="1:5">
      <c r="A61" s="194">
        <v>34600</v>
      </c>
      <c r="B61" s="195" t="s">
        <v>166</v>
      </c>
      <c r="C61" s="196">
        <v>0</v>
      </c>
      <c r="D61" s="196">
        <v>0</v>
      </c>
      <c r="E61"/>
    </row>
    <row r="62" spans="1:5">
      <c r="A62" s="190">
        <v>3471</v>
      </c>
      <c r="B62" s="191" t="s">
        <v>167</v>
      </c>
      <c r="C62" s="193">
        <f>SUM(C63:C66)</f>
        <v>0</v>
      </c>
      <c r="D62" s="193">
        <f>SUM(D63:D66)</f>
        <v>0</v>
      </c>
      <c r="E62"/>
    </row>
    <row r="63" spans="1:5">
      <c r="A63" s="194">
        <v>34711</v>
      </c>
      <c r="B63" s="195" t="s">
        <v>168</v>
      </c>
      <c r="C63" s="196">
        <v>0</v>
      </c>
      <c r="D63" s="196">
        <v>0</v>
      </c>
      <c r="E63"/>
    </row>
    <row r="64" spans="1:5">
      <c r="A64" s="194">
        <v>34712</v>
      </c>
      <c r="B64" s="195" t="s">
        <v>169</v>
      </c>
      <c r="C64" s="196">
        <v>0</v>
      </c>
      <c r="D64" s="196">
        <v>0</v>
      </c>
      <c r="E64"/>
    </row>
    <row r="65" spans="1:5">
      <c r="A65" s="194">
        <v>34713</v>
      </c>
      <c r="B65" s="195" t="s">
        <v>170</v>
      </c>
      <c r="C65" s="196">
        <v>0</v>
      </c>
      <c r="D65" s="196">
        <v>0</v>
      </c>
      <c r="E65"/>
    </row>
    <row r="66" spans="1:5">
      <c r="A66" s="194">
        <v>34714</v>
      </c>
      <c r="B66" s="195" t="s">
        <v>171</v>
      </c>
      <c r="C66" s="196">
        <v>0</v>
      </c>
      <c r="D66" s="196">
        <v>0</v>
      </c>
      <c r="E66"/>
    </row>
    <row r="67" spans="1:5">
      <c r="A67" s="190">
        <v>35</v>
      </c>
      <c r="B67" s="191" t="s">
        <v>173</v>
      </c>
      <c r="C67" s="193">
        <f>C68+C71+C72+C73+C81+C82</f>
        <v>0</v>
      </c>
      <c r="D67" s="193">
        <f>D68+D71+D72+D73+D81+D82</f>
        <v>0</v>
      </c>
      <c r="E67"/>
    </row>
    <row r="68" spans="1:5">
      <c r="A68" s="190">
        <v>351</v>
      </c>
      <c r="B68" s="191" t="s">
        <v>448</v>
      </c>
      <c r="C68" s="193">
        <f>C69+C70</f>
        <v>0</v>
      </c>
      <c r="D68" s="193">
        <f>D69+D70</f>
        <v>0</v>
      </c>
      <c r="E68"/>
    </row>
    <row r="69" spans="1:5">
      <c r="A69" s="194">
        <v>35110</v>
      </c>
      <c r="B69" s="195" t="s">
        <v>175</v>
      </c>
      <c r="C69" s="196">
        <v>0</v>
      </c>
      <c r="D69" s="196">
        <v>0</v>
      </c>
      <c r="E69"/>
    </row>
    <row r="70" spans="1:5">
      <c r="A70" s="194">
        <v>35130</v>
      </c>
      <c r="B70" s="195" t="s">
        <v>177</v>
      </c>
      <c r="C70" s="196">
        <v>0</v>
      </c>
      <c r="D70" s="196">
        <v>0</v>
      </c>
      <c r="E70"/>
    </row>
    <row r="71" spans="1:5">
      <c r="A71" s="194">
        <v>35200</v>
      </c>
      <c r="B71" s="195" t="s">
        <v>179</v>
      </c>
      <c r="C71" s="196">
        <v>0</v>
      </c>
      <c r="D71" s="196">
        <v>0</v>
      </c>
      <c r="E71"/>
    </row>
    <row r="72" spans="1:5">
      <c r="A72" s="194">
        <v>35300</v>
      </c>
      <c r="B72" s="195" t="s">
        <v>181</v>
      </c>
      <c r="C72" s="196">
        <v>0</v>
      </c>
      <c r="D72" s="196">
        <v>0</v>
      </c>
      <c r="E72"/>
    </row>
    <row r="73" spans="1:5">
      <c r="A73" s="190">
        <v>354</v>
      </c>
      <c r="B73" s="191" t="s">
        <v>182</v>
      </c>
      <c r="C73" s="193">
        <f>SUM(C74:C80)</f>
        <v>0</v>
      </c>
      <c r="D73" s="193">
        <f>SUM(D74:D80)</f>
        <v>0</v>
      </c>
      <c r="E73"/>
    </row>
    <row r="74" spans="1:5">
      <c r="A74" s="194">
        <v>35410</v>
      </c>
      <c r="B74" s="195" t="s">
        <v>184</v>
      </c>
      <c r="C74" s="196">
        <v>0</v>
      </c>
      <c r="D74" s="196">
        <v>0</v>
      </c>
      <c r="E74"/>
    </row>
    <row r="75" spans="1:5">
      <c r="A75" s="194">
        <v>35420</v>
      </c>
      <c r="B75" s="195" t="s">
        <v>186</v>
      </c>
      <c r="C75" s="196">
        <v>0</v>
      </c>
      <c r="D75" s="196">
        <v>0</v>
      </c>
      <c r="E75"/>
    </row>
    <row r="76" spans="1:5">
      <c r="A76" s="194">
        <v>35430</v>
      </c>
      <c r="B76" s="195" t="s">
        <v>188</v>
      </c>
      <c r="C76" s="196">
        <v>0</v>
      </c>
      <c r="D76" s="196">
        <v>0</v>
      </c>
      <c r="E76"/>
    </row>
    <row r="77" spans="1:5">
      <c r="A77" s="194">
        <v>35440</v>
      </c>
      <c r="B77" s="195" t="s">
        <v>190</v>
      </c>
      <c r="C77" s="196">
        <v>0</v>
      </c>
      <c r="D77" s="196">
        <v>0</v>
      </c>
      <c r="E77"/>
    </row>
    <row r="78" spans="1:5">
      <c r="A78" s="194">
        <v>35450</v>
      </c>
      <c r="B78" s="195" t="s">
        <v>192</v>
      </c>
      <c r="C78" s="196">
        <v>0</v>
      </c>
      <c r="D78" s="196">
        <v>0</v>
      </c>
      <c r="E78"/>
    </row>
    <row r="79" spans="1:5">
      <c r="A79" s="194">
        <v>35460</v>
      </c>
      <c r="B79" s="195" t="s">
        <v>194</v>
      </c>
      <c r="C79" s="196">
        <v>0</v>
      </c>
      <c r="D79" s="196">
        <v>0</v>
      </c>
      <c r="E79"/>
    </row>
    <row r="80" spans="1:5">
      <c r="A80" s="194">
        <v>35470</v>
      </c>
      <c r="B80" s="195" t="s">
        <v>196</v>
      </c>
      <c r="C80" s="196">
        <v>0</v>
      </c>
      <c r="D80" s="196">
        <v>0</v>
      </c>
      <c r="E80"/>
    </row>
    <row r="81" spans="1:5">
      <c r="A81" s="194">
        <v>35500</v>
      </c>
      <c r="B81" s="195" t="s">
        <v>198</v>
      </c>
      <c r="C81" s="196">
        <v>0</v>
      </c>
      <c r="D81" s="196">
        <v>0</v>
      </c>
      <c r="E81"/>
    </row>
    <row r="82" spans="1:5">
      <c r="A82" s="194">
        <v>35600</v>
      </c>
      <c r="B82" s="195" t="s">
        <v>200</v>
      </c>
      <c r="C82" s="196">
        <v>0</v>
      </c>
      <c r="D82" s="196">
        <v>0</v>
      </c>
      <c r="E82"/>
    </row>
    <row r="83" spans="1:5">
      <c r="A83" s="190">
        <v>36</v>
      </c>
      <c r="B83" s="191" t="s">
        <v>202</v>
      </c>
      <c r="C83" s="193">
        <f>SUM(C84:C92)</f>
        <v>0</v>
      </c>
      <c r="D83" s="193">
        <f>SUM(D84:D92)</f>
        <v>0</v>
      </c>
      <c r="E83"/>
    </row>
    <row r="84" spans="1:5">
      <c r="A84" s="194">
        <v>36100</v>
      </c>
      <c r="B84" s="195" t="s">
        <v>203</v>
      </c>
      <c r="C84" s="196">
        <v>0</v>
      </c>
      <c r="D84" s="196">
        <v>0</v>
      </c>
      <c r="E84"/>
    </row>
    <row r="85" spans="1:5">
      <c r="A85" s="194">
        <v>36200</v>
      </c>
      <c r="B85" s="195" t="s">
        <v>204</v>
      </c>
      <c r="C85" s="196">
        <v>0</v>
      </c>
      <c r="D85" s="196">
        <v>0</v>
      </c>
      <c r="E85"/>
    </row>
    <row r="86" spans="1:5">
      <c r="A86" s="194">
        <v>36300</v>
      </c>
      <c r="B86" s="195" t="s">
        <v>205</v>
      </c>
      <c r="C86" s="196">
        <v>0</v>
      </c>
      <c r="D86" s="196">
        <v>0</v>
      </c>
      <c r="E86"/>
    </row>
    <row r="87" spans="1:5">
      <c r="A87" s="194">
        <v>36400</v>
      </c>
      <c r="B87" s="195" t="s">
        <v>206</v>
      </c>
      <c r="C87" s="196">
        <v>0</v>
      </c>
      <c r="D87" s="196">
        <v>0</v>
      </c>
      <c r="E87"/>
    </row>
    <row r="88" spans="1:5">
      <c r="A88" s="194">
        <v>36500</v>
      </c>
      <c r="B88" s="195" t="s">
        <v>207</v>
      </c>
      <c r="C88" s="196">
        <v>0</v>
      </c>
      <c r="D88" s="196">
        <v>0</v>
      </c>
      <c r="E88"/>
    </row>
    <row r="89" spans="1:5">
      <c r="A89" s="194">
        <v>36600</v>
      </c>
      <c r="B89" s="195" t="s">
        <v>208</v>
      </c>
      <c r="C89" s="196">
        <v>0</v>
      </c>
      <c r="D89" s="196">
        <v>0</v>
      </c>
      <c r="E89"/>
    </row>
    <row r="90" spans="1:5">
      <c r="A90" s="194">
        <v>36700</v>
      </c>
      <c r="B90" s="195" t="s">
        <v>637</v>
      </c>
      <c r="C90" s="196">
        <v>0</v>
      </c>
      <c r="D90" s="196">
        <v>0</v>
      </c>
      <c r="E90"/>
    </row>
    <row r="91" spans="1:5">
      <c r="A91" s="194">
        <v>36800</v>
      </c>
      <c r="B91" s="195" t="s">
        <v>638</v>
      </c>
      <c r="C91" s="196">
        <v>0</v>
      </c>
      <c r="D91" s="196">
        <v>0</v>
      </c>
      <c r="E91"/>
    </row>
    <row ht="30" r="92" spans="1:5">
      <c r="A92" s="194">
        <v>36900</v>
      </c>
      <c r="B92" s="195" t="s">
        <v>794</v>
      </c>
      <c r="C92" s="196">
        <v>0</v>
      </c>
      <c r="D92" s="196">
        <v>0</v>
      </c>
      <c r="E92"/>
    </row>
    <row r="93" spans="1:5">
      <c r="A93" s="190">
        <v>2</v>
      </c>
      <c r="B93" s="191" t="s">
        <v>209</v>
      </c>
      <c r="C93" s="201">
        <f>C94+C113</f>
        <v>0</v>
      </c>
      <c r="D93" s="201">
        <f>D94+D113</f>
        <v>0</v>
      </c>
      <c r="E93"/>
    </row>
    <row r="94" spans="1:5">
      <c r="A94" s="190">
        <v>37</v>
      </c>
      <c r="B94" s="191" t="s">
        <v>211</v>
      </c>
      <c r="C94" s="193">
        <f>C95+C98+C101</f>
        <v>0</v>
      </c>
      <c r="D94" s="193">
        <f>D95+D98+D101</f>
        <v>0</v>
      </c>
      <c r="E94"/>
    </row>
    <row r="95" spans="1:5">
      <c r="A95" s="190">
        <v>371</v>
      </c>
      <c r="B95" s="191" t="s">
        <v>212</v>
      </c>
      <c r="C95" s="193">
        <f>SUM(C96:C97)</f>
        <v>0</v>
      </c>
      <c r="D95" s="193">
        <f>SUM(D96:D97)</f>
        <v>0</v>
      </c>
      <c r="E95"/>
    </row>
    <row r="96" spans="1:5">
      <c r="A96" s="194">
        <v>37110</v>
      </c>
      <c r="B96" s="195" t="s">
        <v>125</v>
      </c>
      <c r="C96" s="196">
        <v>0</v>
      </c>
      <c r="D96" s="196">
        <v>0</v>
      </c>
      <c r="E96"/>
    </row>
    <row r="97" spans="1:5">
      <c r="A97" s="194">
        <v>37120</v>
      </c>
      <c r="B97" s="195" t="s">
        <v>126</v>
      </c>
      <c r="C97" s="196">
        <v>0</v>
      </c>
      <c r="D97" s="196">
        <v>0</v>
      </c>
      <c r="E97"/>
    </row>
    <row r="98" spans="1:5">
      <c r="A98" s="190">
        <v>372</v>
      </c>
      <c r="B98" s="191" t="s">
        <v>141</v>
      </c>
      <c r="C98" s="193">
        <f>SUM(C99:C100)</f>
        <v>0</v>
      </c>
      <c r="D98" s="193">
        <f>SUM(D99:D100)</f>
        <v>0</v>
      </c>
      <c r="E98"/>
    </row>
    <row r="99" spans="1:5">
      <c r="A99" s="194">
        <v>37210</v>
      </c>
      <c r="B99" s="195" t="s">
        <v>125</v>
      </c>
      <c r="C99" s="196">
        <v>0</v>
      </c>
      <c r="D99" s="196">
        <v>0</v>
      </c>
      <c r="E99"/>
    </row>
    <row r="100" spans="1:5">
      <c r="A100" s="194">
        <v>37220</v>
      </c>
      <c r="B100" s="195" t="s">
        <v>126</v>
      </c>
      <c r="C100" s="196">
        <v>0</v>
      </c>
      <c r="D100" s="196">
        <v>0</v>
      </c>
      <c r="E100"/>
    </row>
    <row r="101" spans="1:5">
      <c r="A101" s="190">
        <v>373</v>
      </c>
      <c r="B101" s="191" t="s">
        <v>213</v>
      </c>
      <c r="C101" s="193">
        <f>C102+C108+C112</f>
        <v>0</v>
      </c>
      <c r="D101" s="193">
        <f>D102+D108+D112</f>
        <v>0</v>
      </c>
      <c r="E101"/>
    </row>
    <row r="102" spans="1:5">
      <c r="A102" s="190">
        <v>3731</v>
      </c>
      <c r="B102" s="191" t="s">
        <v>152</v>
      </c>
      <c r="C102" s="193">
        <f>SUM(C103:C107)</f>
        <v>0</v>
      </c>
      <c r="D102" s="193">
        <f>SUM(D103:D107)</f>
        <v>0</v>
      </c>
      <c r="E102"/>
    </row>
    <row r="103" spans="1:5">
      <c r="A103" s="194">
        <v>37311</v>
      </c>
      <c r="B103" s="195" t="s">
        <v>153</v>
      </c>
      <c r="C103" s="196">
        <v>0</v>
      </c>
      <c r="D103" s="196">
        <v>0</v>
      </c>
      <c r="E103"/>
    </row>
    <row r="104" spans="1:5">
      <c r="A104" s="194">
        <v>37312</v>
      </c>
      <c r="B104" s="195" t="s">
        <v>154</v>
      </c>
      <c r="C104" s="196">
        <v>0</v>
      </c>
      <c r="D104" s="196">
        <v>0</v>
      </c>
      <c r="E104"/>
    </row>
    <row r="105" spans="1:5">
      <c r="A105" s="194">
        <v>37313</v>
      </c>
      <c r="B105" s="195" t="s">
        <v>155</v>
      </c>
      <c r="C105" s="196">
        <v>0</v>
      </c>
      <c r="D105" s="196">
        <v>0</v>
      </c>
      <c r="E105"/>
    </row>
    <row r="106" spans="1:5">
      <c r="A106" s="194">
        <v>37314</v>
      </c>
      <c r="B106" s="195" t="s">
        <v>156</v>
      </c>
      <c r="C106" s="196">
        <v>0</v>
      </c>
      <c r="D106" s="196">
        <v>0</v>
      </c>
      <c r="E106"/>
    </row>
    <row r="107" spans="1:5">
      <c r="A107" s="194">
        <v>37315</v>
      </c>
      <c r="B107" s="195" t="s">
        <v>157</v>
      </c>
      <c r="C107" s="196">
        <v>0</v>
      </c>
      <c r="D107" s="196">
        <v>0</v>
      </c>
      <c r="E107"/>
    </row>
    <row r="108" spans="1:5">
      <c r="A108" s="190">
        <v>3732</v>
      </c>
      <c r="B108" s="202" t="s">
        <v>633</v>
      </c>
      <c r="C108" s="193">
        <f>SUM(C109:C111)</f>
        <v>0</v>
      </c>
      <c r="D108" s="193">
        <f>SUM(D109:D111)</f>
        <v>0</v>
      </c>
      <c r="E108"/>
    </row>
    <row r="109" spans="1:5">
      <c r="A109" s="194">
        <v>37321</v>
      </c>
      <c r="B109" s="195" t="s">
        <v>153</v>
      </c>
      <c r="C109" s="196">
        <v>0</v>
      </c>
      <c r="D109" s="196">
        <v>0</v>
      </c>
      <c r="E109"/>
    </row>
    <row r="110" spans="1:5">
      <c r="A110" s="194">
        <v>37323</v>
      </c>
      <c r="B110" s="195" t="s">
        <v>156</v>
      </c>
      <c r="C110" s="196">
        <v>0</v>
      </c>
      <c r="D110" s="196">
        <v>0</v>
      </c>
      <c r="E110"/>
    </row>
    <row r="111" spans="1:5">
      <c r="A111" s="194">
        <v>37324</v>
      </c>
      <c r="B111" s="195" t="s">
        <v>157</v>
      </c>
      <c r="C111" s="196">
        <v>0</v>
      </c>
      <c r="D111" s="196">
        <v>0</v>
      </c>
      <c r="E111"/>
    </row>
    <row r="112" spans="1:5">
      <c r="A112" s="194">
        <v>37330</v>
      </c>
      <c r="B112" s="195" t="s">
        <v>214</v>
      </c>
      <c r="C112" s="196">
        <v>0</v>
      </c>
      <c r="D112" s="196">
        <v>0</v>
      </c>
      <c r="E112"/>
    </row>
    <row r="113" spans="1:5">
      <c r="A113" s="190">
        <v>39</v>
      </c>
      <c r="B113" s="191" t="s">
        <v>215</v>
      </c>
      <c r="C113" s="193">
        <f>C114+C115+C133+C138</f>
        <v>0</v>
      </c>
      <c r="D113" s="193">
        <f>D114+D115+D133+D138</f>
        <v>0</v>
      </c>
      <c r="E113"/>
    </row>
    <row r="114" spans="1:5">
      <c r="A114" s="194">
        <v>391</v>
      </c>
      <c r="B114" s="195" t="s">
        <v>216</v>
      </c>
      <c r="C114" s="196">
        <v>0</v>
      </c>
      <c r="D114" s="196">
        <v>0</v>
      </c>
      <c r="E114"/>
    </row>
    <row r="115" spans="1:5">
      <c r="A115" s="190">
        <v>392</v>
      </c>
      <c r="B115" s="191" t="s">
        <v>217</v>
      </c>
      <c r="C115" s="193">
        <f>SUM(C116:C132)</f>
        <v>0</v>
      </c>
      <c r="D115" s="193">
        <f>SUM(D116:D132)</f>
        <v>0</v>
      </c>
      <c r="E115" t="s">
        <v>102</v>
      </c>
    </row>
    <row r="116" spans="1:5">
      <c r="A116" s="194">
        <v>39201</v>
      </c>
      <c r="B116" s="195" t="s">
        <v>219</v>
      </c>
      <c r="C116" s="196">
        <v>0</v>
      </c>
      <c r="D116" s="196">
        <v>0</v>
      </c>
      <c r="E116"/>
    </row>
    <row r="117" spans="1:5">
      <c r="A117" s="194">
        <v>39202</v>
      </c>
      <c r="B117" s="195" t="s">
        <v>220</v>
      </c>
      <c r="C117" s="196">
        <v>0</v>
      </c>
      <c r="D117" s="196">
        <v>0</v>
      </c>
      <c r="E117"/>
    </row>
    <row r="118" spans="1:5">
      <c r="A118" s="194">
        <v>39203</v>
      </c>
      <c r="B118" s="195" t="s">
        <v>222</v>
      </c>
      <c r="C118" s="196">
        <v>0</v>
      </c>
      <c r="D118" s="196">
        <v>0</v>
      </c>
      <c r="E118"/>
    </row>
    <row r="119" spans="1:5">
      <c r="A119" s="194">
        <v>39204</v>
      </c>
      <c r="B119" s="195" t="s">
        <v>220</v>
      </c>
      <c r="C119" s="196">
        <v>0</v>
      </c>
      <c r="D119" s="196">
        <v>0</v>
      </c>
      <c r="E119"/>
    </row>
    <row r="120" spans="1:5">
      <c r="A120" s="194">
        <v>39205</v>
      </c>
      <c r="B120" s="195" t="s">
        <v>679</v>
      </c>
      <c r="C120" s="196">
        <v>0</v>
      </c>
      <c r="D120" s="196">
        <v>0</v>
      </c>
      <c r="E120"/>
    </row>
    <row r="121" spans="1:5">
      <c r="A121" s="194">
        <v>39206</v>
      </c>
      <c r="B121" s="195" t="s">
        <v>220</v>
      </c>
      <c r="C121" s="196">
        <v>0</v>
      </c>
      <c r="D121" s="196">
        <v>0</v>
      </c>
      <c r="E121"/>
    </row>
    <row r="122" spans="1:5">
      <c r="A122" s="194">
        <v>39207</v>
      </c>
      <c r="B122" s="195" t="s">
        <v>225</v>
      </c>
      <c r="C122" s="196">
        <v>0</v>
      </c>
      <c r="D122" s="196">
        <v>0</v>
      </c>
      <c r="E122"/>
    </row>
    <row r="123" spans="1:5">
      <c r="A123" s="194">
        <v>39208</v>
      </c>
      <c r="B123" s="195" t="s">
        <v>220</v>
      </c>
      <c r="C123" s="196">
        <v>0</v>
      </c>
      <c r="D123" s="196">
        <v>0</v>
      </c>
      <c r="E123"/>
    </row>
    <row r="124" spans="1:5">
      <c r="A124" s="194">
        <v>39209</v>
      </c>
      <c r="B124" s="195" t="s">
        <v>227</v>
      </c>
      <c r="C124" s="196">
        <v>0</v>
      </c>
      <c r="D124" s="196">
        <v>0</v>
      </c>
      <c r="E124"/>
    </row>
    <row r="125" spans="1:5">
      <c r="A125" s="194">
        <v>39210</v>
      </c>
      <c r="B125" s="195" t="s">
        <v>220</v>
      </c>
      <c r="C125" s="196">
        <v>0</v>
      </c>
      <c r="D125" s="196">
        <v>0</v>
      </c>
      <c r="E125"/>
    </row>
    <row r="126" spans="1:5">
      <c r="A126" s="194">
        <v>39211</v>
      </c>
      <c r="B126" s="195" t="s">
        <v>229</v>
      </c>
      <c r="C126" s="196">
        <v>0</v>
      </c>
      <c r="D126" s="196">
        <v>0</v>
      </c>
      <c r="E126"/>
    </row>
    <row r="127" spans="1:5">
      <c r="A127" s="194">
        <v>39212</v>
      </c>
      <c r="B127" s="195" t="s">
        <v>220</v>
      </c>
      <c r="C127" s="196">
        <v>0</v>
      </c>
      <c r="D127" s="196">
        <v>0</v>
      </c>
      <c r="E127"/>
    </row>
    <row r="128" spans="1:5">
      <c r="A128" s="194">
        <v>39213</v>
      </c>
      <c r="B128" s="195" t="s">
        <v>231</v>
      </c>
      <c r="C128" s="196">
        <v>0</v>
      </c>
      <c r="D128" s="196">
        <v>0</v>
      </c>
      <c r="E128"/>
    </row>
    <row r="129" spans="1:5">
      <c r="A129" s="194">
        <v>39214</v>
      </c>
      <c r="B129" s="195" t="s">
        <v>233</v>
      </c>
      <c r="C129" s="196">
        <v>0</v>
      </c>
      <c r="D129" s="196">
        <v>0</v>
      </c>
      <c r="E129"/>
    </row>
    <row r="130" spans="1:5">
      <c r="A130" s="194">
        <v>39215</v>
      </c>
      <c r="B130" s="195" t="s">
        <v>220</v>
      </c>
      <c r="C130" s="196">
        <v>0</v>
      </c>
      <c r="D130" s="196">
        <v>0</v>
      </c>
      <c r="E130"/>
    </row>
    <row r="131" spans="1:5">
      <c r="A131" s="194">
        <v>39216</v>
      </c>
      <c r="B131" s="195" t="s">
        <v>235</v>
      </c>
      <c r="C131" s="196">
        <v>0</v>
      </c>
      <c r="D131" s="196">
        <v>0</v>
      </c>
      <c r="E131"/>
    </row>
    <row r="132" spans="1:5">
      <c r="A132" s="194">
        <v>39217</v>
      </c>
      <c r="B132" s="195" t="s">
        <v>237</v>
      </c>
      <c r="C132" s="196">
        <v>0</v>
      </c>
      <c r="D132" s="196">
        <v>0</v>
      </c>
      <c r="E132"/>
    </row>
    <row r="133" spans="1:5">
      <c r="A133" s="190">
        <v>393</v>
      </c>
      <c r="B133" s="191" t="s">
        <v>238</v>
      </c>
      <c r="C133" s="193">
        <f>SUM(C134:C137)</f>
        <v>0</v>
      </c>
      <c r="D133" s="193">
        <f>SUM(D134:D137)</f>
        <v>0</v>
      </c>
      <c r="E133"/>
    </row>
    <row r="134" spans="1:5">
      <c r="A134" s="194">
        <v>39301</v>
      </c>
      <c r="B134" s="195" t="s">
        <v>240</v>
      </c>
      <c r="C134" s="196">
        <v>0</v>
      </c>
      <c r="D134" s="196">
        <v>0</v>
      </c>
      <c r="E134"/>
    </row>
    <row r="135" spans="1:5">
      <c r="A135" s="194">
        <v>39302</v>
      </c>
      <c r="B135" s="195" t="s">
        <v>220</v>
      </c>
      <c r="C135" s="196">
        <v>0</v>
      </c>
      <c r="D135" s="196">
        <v>0</v>
      </c>
      <c r="E135"/>
    </row>
    <row r="136" spans="1:5">
      <c r="A136" s="194">
        <v>39303</v>
      </c>
      <c r="B136" s="195" t="s">
        <v>242</v>
      </c>
      <c r="C136" s="196">
        <v>0</v>
      </c>
      <c r="D136" s="196">
        <v>0</v>
      </c>
      <c r="E136"/>
    </row>
    <row r="137" spans="1:5">
      <c r="A137" s="194">
        <v>39304</v>
      </c>
      <c r="B137" s="195" t="s">
        <v>220</v>
      </c>
      <c r="C137" s="196">
        <v>0</v>
      </c>
      <c r="D137" s="196">
        <v>0</v>
      </c>
      <c r="E137"/>
    </row>
    <row r="138" spans="1:5">
      <c r="A138" s="203">
        <v>394</v>
      </c>
      <c r="B138" s="204" t="s">
        <v>693</v>
      </c>
      <c r="C138" s="205">
        <f>SUM(C139:C143)</f>
        <v>0</v>
      </c>
      <c r="D138" s="205">
        <f>SUM(D139:D143)</f>
        <v>0</v>
      </c>
      <c r="E138"/>
    </row>
    <row r="139" spans="1:5">
      <c r="A139" s="194">
        <v>39401</v>
      </c>
      <c r="B139" s="198" t="s">
        <v>694</v>
      </c>
      <c r="C139" s="196">
        <v>0</v>
      </c>
      <c r="D139" s="196">
        <v>0</v>
      </c>
      <c r="E139"/>
    </row>
    <row r="140" spans="1:5">
      <c r="A140" s="194">
        <v>39402</v>
      </c>
      <c r="B140" s="198" t="s">
        <v>695</v>
      </c>
      <c r="C140" s="196">
        <v>0</v>
      </c>
      <c r="D140" s="196">
        <v>0</v>
      </c>
      <c r="E140"/>
    </row>
    <row r="141" spans="1:5">
      <c r="A141" s="194">
        <v>39403</v>
      </c>
      <c r="B141" s="198" t="s">
        <v>696</v>
      </c>
      <c r="C141" s="196">
        <v>0</v>
      </c>
      <c r="D141" s="196">
        <v>0</v>
      </c>
      <c r="E141"/>
    </row>
    <row customHeight="1" ht="16.5" r="142" spans="1:5">
      <c r="A142" s="194">
        <v>39404</v>
      </c>
      <c r="B142" s="198" t="s">
        <v>1293</v>
      </c>
      <c r="C142" s="196">
        <v>0</v>
      </c>
      <c r="D142" s="196">
        <v>0</v>
      </c>
      <c r="E142"/>
    </row>
    <row r="143" spans="1:5">
      <c r="A143" s="194">
        <v>39405</v>
      </c>
      <c r="B143" s="198" t="s">
        <v>698</v>
      </c>
      <c r="C143" s="196">
        <v>0</v>
      </c>
      <c r="D143" s="196">
        <v>0</v>
      </c>
      <c r="E143"/>
    </row>
    <row r="144" spans="1:5">
      <c r="A144" s="190">
        <v>3</v>
      </c>
      <c r="B144" s="191" t="s">
        <v>1269</v>
      </c>
      <c r="C144" s="206">
        <f>C8+C93</f>
        <v>0</v>
      </c>
      <c r="D144" s="206">
        <f>D8+D93</f>
        <v>0</v>
      </c>
      <c r="E144">
        <v>0</v>
      </c>
    </row>
    <row r="145" spans="1:5">
      <c r="A145" s="190">
        <v>4</v>
      </c>
      <c r="B145" s="191" t="s">
        <v>243</v>
      </c>
      <c r="C145" s="201">
        <f>C146+C190</f>
        <v>0</v>
      </c>
      <c r="D145" s="201">
        <f>D146+D190</f>
        <v>0</v>
      </c>
      <c r="E145"/>
    </row>
    <row r="146" spans="1:5">
      <c r="A146" s="190">
        <v>41</v>
      </c>
      <c r="B146" s="191" t="s">
        <v>244</v>
      </c>
      <c r="C146" s="193">
        <f>C147+C156+C171+C184</f>
        <v>0</v>
      </c>
      <c r="D146" s="193">
        <f>D147+D156+D171+D184</f>
        <v>0</v>
      </c>
      <c r="E146"/>
    </row>
    <row r="147" spans="1:5">
      <c r="A147" s="190">
        <v>411</v>
      </c>
      <c r="B147" s="191" t="s">
        <v>245</v>
      </c>
      <c r="C147" s="193">
        <f>C148+C152</f>
        <v>0</v>
      </c>
      <c r="D147" s="193">
        <f>D148+D152</f>
        <v>0</v>
      </c>
      <c r="E147"/>
    </row>
    <row r="148" spans="1:5">
      <c r="A148" s="190">
        <v>4111</v>
      </c>
      <c r="B148" s="191" t="s">
        <v>129</v>
      </c>
      <c r="C148" s="193">
        <f>SUM(C149:C151)</f>
        <v>0</v>
      </c>
      <c r="D148" s="193">
        <f>SUM(D149:D151)</f>
        <v>0</v>
      </c>
      <c r="E148"/>
    </row>
    <row r="149" spans="1:5">
      <c r="A149" s="194">
        <v>41111</v>
      </c>
      <c r="B149" s="195" t="s">
        <v>246</v>
      </c>
      <c r="C149" s="196">
        <v>0</v>
      </c>
      <c r="D149" s="196">
        <v>0</v>
      </c>
      <c r="E149"/>
    </row>
    <row r="150" spans="1:5">
      <c r="A150" s="194">
        <v>41112</v>
      </c>
      <c r="B150" s="195" t="s">
        <v>247</v>
      </c>
      <c r="C150" s="196">
        <v>0</v>
      </c>
      <c r="D150" s="196">
        <v>0</v>
      </c>
      <c r="E150"/>
    </row>
    <row r="151" spans="1:5">
      <c r="A151" s="194">
        <v>41113</v>
      </c>
      <c r="B151" s="195" t="s">
        <v>248</v>
      </c>
      <c r="C151" s="196">
        <v>0</v>
      </c>
      <c r="D151" s="196">
        <v>0</v>
      </c>
      <c r="E151"/>
    </row>
    <row r="152" spans="1:5">
      <c r="A152" s="190">
        <v>4112</v>
      </c>
      <c r="B152" s="191" t="s">
        <v>135</v>
      </c>
      <c r="C152" s="193">
        <f>SUM(C153:C155)</f>
        <v>0</v>
      </c>
      <c r="D152" s="193">
        <f>SUM(D153:D155)</f>
        <v>0</v>
      </c>
      <c r="E152"/>
    </row>
    <row r="153" spans="1:5">
      <c r="A153" s="194">
        <v>41121</v>
      </c>
      <c r="B153" s="195" t="s">
        <v>246</v>
      </c>
      <c r="C153" s="196">
        <v>0</v>
      </c>
      <c r="D153" s="196">
        <v>0</v>
      </c>
      <c r="E153"/>
    </row>
    <row r="154" spans="1:5">
      <c r="A154" s="194">
        <v>41122</v>
      </c>
      <c r="B154" s="195" t="s">
        <v>247</v>
      </c>
      <c r="C154" s="196">
        <v>0</v>
      </c>
      <c r="D154" s="196">
        <v>0</v>
      </c>
      <c r="E154"/>
    </row>
    <row r="155" spans="1:5">
      <c r="A155" s="194">
        <v>41123</v>
      </c>
      <c r="B155" s="195" t="s">
        <v>248</v>
      </c>
      <c r="C155" s="196">
        <v>0</v>
      </c>
      <c r="D155" s="196">
        <v>0</v>
      </c>
      <c r="E155"/>
    </row>
    <row r="156" spans="1:5">
      <c r="A156" s="190">
        <v>412</v>
      </c>
      <c r="B156" s="191" t="s">
        <v>249</v>
      </c>
      <c r="C156" s="193">
        <f>C157+C165</f>
        <v>0</v>
      </c>
      <c r="D156" s="193">
        <f>D157+D165</f>
        <v>0</v>
      </c>
      <c r="E156"/>
    </row>
    <row r="157" spans="1:5">
      <c r="A157" s="190">
        <v>4121</v>
      </c>
      <c r="B157" s="191" t="s">
        <v>129</v>
      </c>
      <c r="C157" s="193">
        <f>SUM(C158:C164)</f>
        <v>0</v>
      </c>
      <c r="D157" s="193">
        <f>SUM(D158:D164)</f>
        <v>0</v>
      </c>
      <c r="E157"/>
    </row>
    <row r="158" spans="1:5">
      <c r="A158" s="194">
        <v>41211</v>
      </c>
      <c r="B158" s="195" t="s">
        <v>250</v>
      </c>
      <c r="C158" s="196">
        <v>0</v>
      </c>
      <c r="D158" s="196">
        <v>0</v>
      </c>
      <c r="E158"/>
    </row>
    <row r="159" spans="1:5">
      <c r="A159" s="194">
        <v>41212</v>
      </c>
      <c r="B159" s="195" t="s">
        <v>154</v>
      </c>
      <c r="C159" s="196">
        <v>0</v>
      </c>
      <c r="D159" s="196">
        <v>0</v>
      </c>
      <c r="E159"/>
    </row>
    <row r="160" spans="1:5">
      <c r="A160" s="194">
        <v>41213</v>
      </c>
      <c r="B160" s="195" t="s">
        <v>251</v>
      </c>
      <c r="C160" s="196">
        <v>0</v>
      </c>
      <c r="D160" s="196">
        <v>0</v>
      </c>
      <c r="E160"/>
    </row>
    <row r="161" spans="1:5">
      <c r="A161" s="194">
        <v>41214</v>
      </c>
      <c r="B161" s="195" t="s">
        <v>252</v>
      </c>
      <c r="C161" s="196">
        <v>0</v>
      </c>
      <c r="D161" s="196">
        <v>0</v>
      </c>
      <c r="E161"/>
    </row>
    <row r="162" spans="1:5">
      <c r="A162" s="194">
        <v>41215</v>
      </c>
      <c r="B162" s="195" t="s">
        <v>253</v>
      </c>
      <c r="C162" s="196">
        <v>0</v>
      </c>
      <c r="D162" s="196">
        <v>0</v>
      </c>
      <c r="E162"/>
    </row>
    <row r="163" spans="1:5">
      <c r="A163" s="194">
        <v>41216</v>
      </c>
      <c r="B163" s="195" t="s">
        <v>254</v>
      </c>
      <c r="C163" s="196">
        <v>0</v>
      </c>
      <c r="D163" s="196">
        <v>0</v>
      </c>
      <c r="E163"/>
    </row>
    <row r="164" spans="1:5">
      <c r="A164" s="194">
        <v>41217</v>
      </c>
      <c r="B164" s="195" t="s">
        <v>255</v>
      </c>
      <c r="C164" s="196">
        <v>0</v>
      </c>
      <c r="D164" s="196">
        <v>0</v>
      </c>
      <c r="E164"/>
    </row>
    <row r="165" spans="1:5">
      <c r="A165" s="190">
        <v>4122</v>
      </c>
      <c r="B165" s="191" t="s">
        <v>135</v>
      </c>
      <c r="C165" s="193">
        <f>SUM(C166:C170)</f>
        <v>0</v>
      </c>
      <c r="D165" s="193">
        <f>SUM(D166:D170)</f>
        <v>0</v>
      </c>
      <c r="E165"/>
    </row>
    <row r="166" spans="1:5">
      <c r="A166" s="194">
        <v>41221</v>
      </c>
      <c r="B166" s="195" t="s">
        <v>256</v>
      </c>
      <c r="C166" s="196">
        <v>0</v>
      </c>
      <c r="D166" s="196">
        <v>0</v>
      </c>
      <c r="E166"/>
    </row>
    <row r="167" spans="1:5">
      <c r="A167" s="194">
        <v>41222</v>
      </c>
      <c r="B167" s="195" t="s">
        <v>257</v>
      </c>
      <c r="C167" s="196">
        <v>0</v>
      </c>
      <c r="D167" s="196">
        <v>0</v>
      </c>
      <c r="E167"/>
    </row>
    <row r="168" spans="1:5">
      <c r="A168" s="194">
        <v>41223</v>
      </c>
      <c r="B168" s="195" t="s">
        <v>258</v>
      </c>
      <c r="C168" s="196">
        <v>0</v>
      </c>
      <c r="D168" s="196">
        <v>0</v>
      </c>
      <c r="E168"/>
    </row>
    <row r="169" spans="1:5">
      <c r="A169" s="194">
        <v>41224</v>
      </c>
      <c r="B169" s="195" t="s">
        <v>259</v>
      </c>
      <c r="C169" s="196">
        <v>0</v>
      </c>
      <c r="D169" s="196">
        <v>0</v>
      </c>
      <c r="E169"/>
    </row>
    <row r="170" spans="1:5">
      <c r="A170" s="194">
        <v>41225</v>
      </c>
      <c r="B170" s="198" t="s">
        <v>692</v>
      </c>
      <c r="C170" s="196">
        <v>0</v>
      </c>
      <c r="D170" s="196">
        <v>0</v>
      </c>
      <c r="E170"/>
    </row>
    <row r="171" spans="1:5">
      <c r="A171" s="190">
        <v>413</v>
      </c>
      <c r="B171" s="191" t="s">
        <v>262</v>
      </c>
      <c r="C171" s="193">
        <f>SUM(C172:C177)</f>
        <v>0</v>
      </c>
      <c r="D171" s="193">
        <f>SUM(D172:D177)</f>
        <v>0</v>
      </c>
      <c r="E171"/>
    </row>
    <row r="172" spans="1:5">
      <c r="A172" s="194">
        <v>41310</v>
      </c>
      <c r="B172" s="195" t="s">
        <v>263</v>
      </c>
      <c r="C172" s="196">
        <v>0</v>
      </c>
      <c r="D172" s="196">
        <v>0</v>
      </c>
      <c r="E172"/>
    </row>
    <row r="173" spans="1:5">
      <c r="A173" s="194">
        <v>41320</v>
      </c>
      <c r="B173" s="195" t="s">
        <v>264</v>
      </c>
      <c r="C173" s="196">
        <v>0</v>
      </c>
      <c r="D173" s="196">
        <v>0</v>
      </c>
      <c r="E173"/>
    </row>
    <row r="174" spans="1:5">
      <c r="A174" s="194">
        <v>41330</v>
      </c>
      <c r="B174" s="195" t="s">
        <v>265</v>
      </c>
      <c r="C174" s="196">
        <v>0</v>
      </c>
      <c r="D174" s="196">
        <v>0</v>
      </c>
      <c r="E174"/>
    </row>
    <row r="175" spans="1:5">
      <c r="A175" s="194">
        <v>41340</v>
      </c>
      <c r="B175" s="195" t="s">
        <v>266</v>
      </c>
      <c r="C175" s="196">
        <v>0</v>
      </c>
      <c r="D175" s="196">
        <v>0</v>
      </c>
      <c r="E175"/>
    </row>
    <row r="176" spans="1:5">
      <c r="A176" s="194">
        <v>41350</v>
      </c>
      <c r="B176" s="195" t="s">
        <v>267</v>
      </c>
      <c r="C176" s="196">
        <v>0</v>
      </c>
      <c r="D176" s="196">
        <v>0</v>
      </c>
      <c r="E176"/>
    </row>
    <row r="177" spans="1:5">
      <c r="A177" s="190">
        <v>4136</v>
      </c>
      <c r="B177" s="191" t="s">
        <v>640</v>
      </c>
      <c r="C177" s="193">
        <f>SUM(C178:C183)</f>
        <v>0</v>
      </c>
      <c r="D177" s="193">
        <f>SUM(D178:D183)</f>
        <v>0</v>
      </c>
      <c r="E177"/>
    </row>
    <row r="178" spans="1:5">
      <c r="A178" s="194">
        <v>41361</v>
      </c>
      <c r="B178" s="195" t="s">
        <v>268</v>
      </c>
      <c r="C178" s="196">
        <v>0</v>
      </c>
      <c r="D178" s="196">
        <v>0</v>
      </c>
      <c r="E178"/>
    </row>
    <row r="179" spans="1:5">
      <c r="A179" s="194">
        <v>41362</v>
      </c>
      <c r="B179" s="195" t="s">
        <v>269</v>
      </c>
      <c r="C179" s="196">
        <v>0</v>
      </c>
      <c r="D179" s="196">
        <v>0</v>
      </c>
      <c r="E179"/>
    </row>
    <row r="180" spans="1:5">
      <c r="A180" s="194">
        <v>41363</v>
      </c>
      <c r="B180" s="207" t="s">
        <v>654</v>
      </c>
      <c r="C180" s="196">
        <v>0</v>
      </c>
      <c r="D180" s="196">
        <v>0</v>
      </c>
      <c r="E180"/>
    </row>
    <row r="181" spans="1:5">
      <c r="A181" s="194">
        <v>41364</v>
      </c>
      <c r="B181" s="208" t="s">
        <v>680</v>
      </c>
      <c r="C181" s="196">
        <v>0</v>
      </c>
      <c r="D181" s="196">
        <v>0</v>
      </c>
      <c r="E181"/>
    </row>
    <row r="182" spans="1:5">
      <c r="A182" s="194">
        <v>41365</v>
      </c>
      <c r="B182" s="208" t="s">
        <v>681</v>
      </c>
      <c r="C182" s="196">
        <v>0</v>
      </c>
      <c r="D182" s="196">
        <v>0</v>
      </c>
      <c r="E182"/>
    </row>
    <row r="183" spans="1:5">
      <c r="A183" s="194">
        <v>41366</v>
      </c>
      <c r="B183" s="208" t="s">
        <v>682</v>
      </c>
      <c r="C183" s="196">
        <v>0</v>
      </c>
      <c r="D183" s="196">
        <v>0</v>
      </c>
      <c r="E183"/>
    </row>
    <row r="184" spans="1:5">
      <c r="A184" s="190">
        <v>414</v>
      </c>
      <c r="B184" s="191" t="s">
        <v>270</v>
      </c>
      <c r="C184" s="193">
        <f>SUM(C185:C189)</f>
        <v>0</v>
      </c>
      <c r="D184" s="193">
        <f>SUM(D185:D189)</f>
        <v>0</v>
      </c>
      <c r="E184"/>
    </row>
    <row r="185" spans="1:5">
      <c r="A185" s="194">
        <v>41410</v>
      </c>
      <c r="B185" s="195" t="s">
        <v>271</v>
      </c>
      <c r="C185" s="196">
        <v>0</v>
      </c>
      <c r="D185" s="196">
        <v>0</v>
      </c>
      <c r="E185"/>
    </row>
    <row r="186" spans="1:5">
      <c r="A186" s="194">
        <v>41420</v>
      </c>
      <c r="B186" s="195" t="s">
        <v>272</v>
      </c>
      <c r="C186" s="196">
        <v>0</v>
      </c>
      <c r="D186" s="196">
        <v>0</v>
      </c>
      <c r="E186"/>
    </row>
    <row r="187" spans="1:5">
      <c r="A187" s="194">
        <v>41430</v>
      </c>
      <c r="B187" s="195" t="s">
        <v>273</v>
      </c>
      <c r="C187" s="196">
        <v>0</v>
      </c>
      <c r="D187" s="196">
        <v>0</v>
      </c>
      <c r="E187"/>
    </row>
    <row r="188" spans="1:5">
      <c r="A188" s="194">
        <v>41440</v>
      </c>
      <c r="B188" s="195" t="s">
        <v>274</v>
      </c>
      <c r="C188" s="196">
        <v>0</v>
      </c>
      <c r="D188" s="196">
        <v>0</v>
      </c>
      <c r="E188"/>
    </row>
    <row r="189" spans="1:5">
      <c r="A189" s="194">
        <v>41450</v>
      </c>
      <c r="B189" s="195" t="s">
        <v>275</v>
      </c>
      <c r="C189" s="196">
        <v>0</v>
      </c>
      <c r="D189" s="196">
        <v>0</v>
      </c>
      <c r="E189"/>
    </row>
    <row r="190" spans="1:5">
      <c r="A190" s="190">
        <v>42</v>
      </c>
      <c r="B190" s="191" t="s">
        <v>276</v>
      </c>
      <c r="C190" s="193">
        <f>C191+C200</f>
        <v>0</v>
      </c>
      <c r="D190" s="193">
        <f>D191+D200</f>
        <v>0</v>
      </c>
      <c r="E190"/>
    </row>
    <row r="191" spans="1:5">
      <c r="A191" s="190">
        <v>421</v>
      </c>
      <c r="B191" s="191" t="s">
        <v>277</v>
      </c>
      <c r="C191" s="193">
        <f>C192+C196</f>
        <v>0</v>
      </c>
      <c r="D191" s="193">
        <f>D192+D196</f>
        <v>0</v>
      </c>
      <c r="E191"/>
    </row>
    <row r="192" spans="1:5">
      <c r="A192" s="190">
        <v>4211</v>
      </c>
      <c r="B192" s="191" t="s">
        <v>129</v>
      </c>
      <c r="C192" s="193">
        <f>SUM(C193:C195)</f>
        <v>0</v>
      </c>
      <c r="D192" s="193">
        <f>SUM(D193:D195)</f>
        <v>0</v>
      </c>
      <c r="E192"/>
    </row>
    <row r="193" spans="1:5">
      <c r="A193" s="194">
        <v>42111</v>
      </c>
      <c r="B193" s="195" t="s">
        <v>246</v>
      </c>
      <c r="C193" s="196">
        <v>0</v>
      </c>
      <c r="D193" s="196">
        <v>0</v>
      </c>
      <c r="E193"/>
    </row>
    <row r="194" spans="1:5">
      <c r="A194" s="194">
        <v>42112</v>
      </c>
      <c r="B194" s="195" t="s">
        <v>247</v>
      </c>
      <c r="C194" s="196">
        <v>0</v>
      </c>
      <c r="D194" s="196">
        <v>0</v>
      </c>
      <c r="E194"/>
    </row>
    <row r="195" spans="1:5">
      <c r="A195" s="194">
        <v>42113</v>
      </c>
      <c r="B195" s="195" t="s">
        <v>248</v>
      </c>
      <c r="C195" s="196">
        <v>0</v>
      </c>
      <c r="D195" s="196">
        <v>0</v>
      </c>
      <c r="E195"/>
    </row>
    <row r="196" spans="1:5">
      <c r="A196" s="203">
        <v>4212</v>
      </c>
      <c r="B196" s="204" t="s">
        <v>135</v>
      </c>
      <c r="C196" s="205">
        <f>SUM(C197:C199)</f>
        <v>0</v>
      </c>
      <c r="D196" s="205">
        <f>SUM(D197:D199)</f>
        <v>0</v>
      </c>
      <c r="E196"/>
    </row>
    <row r="197" spans="1:5">
      <c r="A197" s="194">
        <v>42121</v>
      </c>
      <c r="B197" s="195" t="s">
        <v>246</v>
      </c>
      <c r="C197" s="196">
        <v>0</v>
      </c>
      <c r="D197" s="196">
        <v>0</v>
      </c>
      <c r="E197"/>
    </row>
    <row r="198" spans="1:5">
      <c r="A198" s="194">
        <v>42122</v>
      </c>
      <c r="B198" s="195" t="s">
        <v>247</v>
      </c>
      <c r="C198" s="196">
        <v>0</v>
      </c>
      <c r="D198" s="196">
        <v>0</v>
      </c>
      <c r="E198"/>
    </row>
    <row r="199" spans="1:5">
      <c r="A199" s="194">
        <v>42123</v>
      </c>
      <c r="B199" s="195" t="s">
        <v>248</v>
      </c>
      <c r="C199" s="196">
        <v>0</v>
      </c>
      <c r="D199" s="196">
        <v>0</v>
      </c>
      <c r="E199"/>
    </row>
    <row r="200" spans="1:5">
      <c r="A200" s="190">
        <v>422</v>
      </c>
      <c r="B200" s="191" t="s">
        <v>213</v>
      </c>
      <c r="C200" s="193">
        <f>C201+C209</f>
        <v>0</v>
      </c>
      <c r="D200" s="193">
        <f>D201+D209</f>
        <v>0</v>
      </c>
      <c r="E200"/>
    </row>
    <row r="201" spans="1:5">
      <c r="A201" s="190">
        <v>4221</v>
      </c>
      <c r="B201" s="191" t="s">
        <v>129</v>
      </c>
      <c r="C201" s="193">
        <f>SUM(C202:C208)</f>
        <v>0</v>
      </c>
      <c r="D201" s="193">
        <f>SUM(D202:D208)</f>
        <v>0</v>
      </c>
      <c r="E201"/>
    </row>
    <row r="202" spans="1:5">
      <c r="A202" s="194">
        <v>42211</v>
      </c>
      <c r="B202" s="195" t="s">
        <v>250</v>
      </c>
      <c r="C202" s="196">
        <v>0</v>
      </c>
      <c r="D202" s="196">
        <v>0</v>
      </c>
      <c r="E202"/>
    </row>
    <row r="203" spans="1:5">
      <c r="A203" s="194">
        <v>42212</v>
      </c>
      <c r="B203" s="195" t="s">
        <v>278</v>
      </c>
      <c r="C203" s="196">
        <v>0</v>
      </c>
      <c r="D203" s="196">
        <v>0</v>
      </c>
      <c r="E203"/>
    </row>
    <row r="204" spans="1:5">
      <c r="A204" s="194">
        <v>42213</v>
      </c>
      <c r="B204" s="195" t="s">
        <v>251</v>
      </c>
      <c r="C204" s="196">
        <v>0</v>
      </c>
      <c r="D204" s="196">
        <v>0</v>
      </c>
      <c r="E204"/>
    </row>
    <row r="205" spans="1:5">
      <c r="A205" s="194">
        <v>42214</v>
      </c>
      <c r="B205" s="195" t="s">
        <v>252</v>
      </c>
      <c r="C205" s="196">
        <v>0</v>
      </c>
      <c r="D205" s="196">
        <v>0</v>
      </c>
      <c r="E205"/>
    </row>
    <row r="206" spans="1:5">
      <c r="A206" s="194">
        <v>42215</v>
      </c>
      <c r="B206" s="195" t="s">
        <v>253</v>
      </c>
      <c r="C206" s="196">
        <v>0</v>
      </c>
      <c r="D206" s="196">
        <v>0</v>
      </c>
      <c r="E206"/>
    </row>
    <row r="207" spans="1:5">
      <c r="A207" s="194">
        <v>42216</v>
      </c>
      <c r="B207" s="195" t="s">
        <v>254</v>
      </c>
      <c r="C207" s="196">
        <v>0</v>
      </c>
      <c r="D207" s="196">
        <v>0</v>
      </c>
      <c r="E207"/>
    </row>
    <row r="208" spans="1:5">
      <c r="A208" s="194">
        <v>42217</v>
      </c>
      <c r="B208" s="195" t="s">
        <v>255</v>
      </c>
      <c r="C208" s="196">
        <v>0</v>
      </c>
      <c r="D208" s="196">
        <v>0</v>
      </c>
      <c r="E208"/>
    </row>
    <row r="209" spans="1:5">
      <c r="A209" s="190">
        <v>4222</v>
      </c>
      <c r="B209" s="191" t="s">
        <v>135</v>
      </c>
      <c r="C209" s="193">
        <f>SUM(C210:C220)</f>
        <v>0</v>
      </c>
      <c r="D209" s="193">
        <f>SUM(D210:D220)</f>
        <v>0</v>
      </c>
      <c r="E209"/>
    </row>
    <row r="210" spans="1:5">
      <c r="A210" s="194">
        <v>42221</v>
      </c>
      <c r="B210" s="195" t="s">
        <v>279</v>
      </c>
      <c r="C210" s="196">
        <v>0</v>
      </c>
      <c r="D210" s="196">
        <v>0</v>
      </c>
      <c r="E210"/>
    </row>
    <row r="211" spans="1:5">
      <c r="A211" s="194">
        <v>42222</v>
      </c>
      <c r="B211" s="195" t="s">
        <v>280</v>
      </c>
      <c r="C211" s="196">
        <v>0</v>
      </c>
      <c r="D211" s="196">
        <v>0</v>
      </c>
      <c r="E211"/>
    </row>
    <row r="212" spans="1:5">
      <c r="A212" s="194">
        <v>42223</v>
      </c>
      <c r="B212" s="195" t="s">
        <v>258</v>
      </c>
      <c r="C212" s="196">
        <v>0</v>
      </c>
      <c r="D212" s="196">
        <v>0</v>
      </c>
      <c r="E212"/>
    </row>
    <row r="213" spans="1:5">
      <c r="A213" s="194">
        <v>42224</v>
      </c>
      <c r="B213" s="195" t="s">
        <v>259</v>
      </c>
      <c r="C213" s="196">
        <v>0</v>
      </c>
      <c r="D213" s="196">
        <v>0</v>
      </c>
      <c r="E213"/>
    </row>
    <row r="214" spans="1:5">
      <c r="A214" s="194">
        <v>42225</v>
      </c>
      <c r="B214" s="195" t="s">
        <v>260</v>
      </c>
      <c r="C214" s="196">
        <v>0</v>
      </c>
      <c r="D214" s="196">
        <v>0</v>
      </c>
      <c r="E214"/>
    </row>
    <row r="215" spans="1:5">
      <c r="A215" s="194">
        <v>42226</v>
      </c>
      <c r="B215" s="195" t="s">
        <v>261</v>
      </c>
      <c r="C215" s="196">
        <v>0</v>
      </c>
      <c r="D215" s="196">
        <v>0</v>
      </c>
      <c r="E215"/>
    </row>
    <row r="216" spans="1:5">
      <c r="A216" s="209">
        <v>42227</v>
      </c>
      <c r="B216" s="196" t="s">
        <v>628</v>
      </c>
      <c r="C216" s="196">
        <v>0</v>
      </c>
      <c r="D216" s="196">
        <v>0</v>
      </c>
      <c r="E216"/>
    </row>
    <row r="217" spans="1:5">
      <c r="A217" s="209">
        <v>42228</v>
      </c>
      <c r="B217" s="210" t="s">
        <v>683</v>
      </c>
      <c r="C217" s="196">
        <v>0</v>
      </c>
      <c r="D217" s="196">
        <v>0</v>
      </c>
      <c r="E217"/>
    </row>
    <row r="218" spans="1:5">
      <c r="A218" s="209">
        <v>42229</v>
      </c>
      <c r="B218" s="210" t="s">
        <v>684</v>
      </c>
      <c r="C218" s="196">
        <v>0</v>
      </c>
      <c r="D218" s="196">
        <v>0</v>
      </c>
      <c r="E218"/>
    </row>
    <row r="219" spans="1:5">
      <c r="A219" s="209">
        <v>42230</v>
      </c>
      <c r="B219" s="210" t="s">
        <v>685</v>
      </c>
      <c r="C219" s="196">
        <v>0</v>
      </c>
      <c r="D219" s="196">
        <v>0</v>
      </c>
      <c r="E219"/>
    </row>
    <row r="220" spans="1:5">
      <c r="A220" s="209">
        <v>42231</v>
      </c>
      <c r="B220" s="210" t="s">
        <v>655</v>
      </c>
      <c r="C220" s="196">
        <v>0</v>
      </c>
      <c r="D220" s="196">
        <v>0</v>
      </c>
      <c r="E220"/>
    </row>
    <row r="221" spans="1:5">
      <c r="A221" s="190">
        <v>5</v>
      </c>
      <c r="B221" s="191" t="s">
        <v>281</v>
      </c>
      <c r="C221" s="201">
        <f>SUM(C222)</f>
        <v>0</v>
      </c>
      <c r="D221" s="201">
        <f>SUM(D222)</f>
        <v>0</v>
      </c>
      <c r="E221"/>
    </row>
    <row r="222" spans="1:5">
      <c r="A222" s="190">
        <v>51</v>
      </c>
      <c r="B222" s="191" t="s">
        <v>282</v>
      </c>
      <c r="C222" s="193">
        <f>C223+C230+C234+C235+C236+C237</f>
        <v>0</v>
      </c>
      <c r="D222" s="193">
        <f>D223+D230+D234+D235+D236+D237</f>
        <v>0</v>
      </c>
      <c r="E222"/>
    </row>
    <row customHeight="1" ht="37.5" r="223" spans="1:5">
      <c r="A223" s="211">
        <v>511</v>
      </c>
      <c r="B223" s="212" t="s">
        <v>639</v>
      </c>
      <c r="C223" s="205">
        <f>SUM(C224:C229)</f>
        <v>0</v>
      </c>
      <c r="D223" s="205">
        <f>SUM(D224:D229)</f>
        <v>0</v>
      </c>
      <c r="E223"/>
    </row>
    <row r="224" spans="1:5">
      <c r="A224" s="194">
        <v>51101</v>
      </c>
      <c r="B224" s="213" t="s">
        <v>686</v>
      </c>
      <c r="C224" s="196">
        <v>0</v>
      </c>
      <c r="D224" s="196">
        <v>0</v>
      </c>
      <c r="E224"/>
    </row>
    <row r="225" spans="1:5">
      <c r="A225" s="194">
        <v>51102</v>
      </c>
      <c r="B225" s="213" t="s">
        <v>687</v>
      </c>
      <c r="C225" s="196">
        <v>0</v>
      </c>
      <c r="D225" s="196">
        <v>0</v>
      </c>
      <c r="E225"/>
    </row>
    <row r="226" spans="1:5">
      <c r="A226" s="194">
        <v>51103</v>
      </c>
      <c r="B226" s="213" t="s">
        <v>688</v>
      </c>
      <c r="C226" s="196">
        <v>0</v>
      </c>
      <c r="D226" s="196">
        <v>0</v>
      </c>
      <c r="E226"/>
    </row>
    <row r="227" spans="1:5">
      <c r="A227" s="194">
        <v>51104</v>
      </c>
      <c r="B227" s="213" t="s">
        <v>689</v>
      </c>
      <c r="C227" s="196">
        <v>0</v>
      </c>
      <c r="D227" s="196">
        <v>0</v>
      </c>
      <c r="E227"/>
    </row>
    <row r="228" spans="1:5">
      <c r="A228" s="194">
        <v>51105</v>
      </c>
      <c r="B228" s="213" t="s">
        <v>690</v>
      </c>
      <c r="C228" s="196">
        <v>0</v>
      </c>
      <c r="D228" s="196">
        <v>0</v>
      </c>
      <c r="E228"/>
    </row>
    <row r="229" spans="1:5">
      <c r="A229" s="194">
        <v>51106</v>
      </c>
      <c r="B229" s="213" t="s">
        <v>691</v>
      </c>
      <c r="C229" s="196">
        <v>0</v>
      </c>
      <c r="D229" s="196">
        <v>0</v>
      </c>
      <c r="E229"/>
    </row>
    <row r="230" spans="1:5">
      <c r="A230" s="190">
        <v>512</v>
      </c>
      <c r="B230" s="191" t="s">
        <v>283</v>
      </c>
      <c r="C230" s="193">
        <f>SUM(C231:C233)</f>
        <v>0</v>
      </c>
      <c r="D230" s="193">
        <f>SUM(D231:D233)</f>
        <v>0</v>
      </c>
      <c r="E230"/>
    </row>
    <row r="231" spans="1:5">
      <c r="A231" s="194">
        <v>51210</v>
      </c>
      <c r="B231" s="195" t="s">
        <v>284</v>
      </c>
      <c r="C231" s="196">
        <v>0</v>
      </c>
      <c r="D231" s="196">
        <v>0</v>
      </c>
      <c r="E231"/>
    </row>
    <row r="232" spans="1:5">
      <c r="A232" s="194">
        <v>51220</v>
      </c>
      <c r="B232" s="195" t="s">
        <v>285</v>
      </c>
      <c r="C232" s="196">
        <v>0</v>
      </c>
      <c r="D232" s="196">
        <v>0</v>
      </c>
      <c r="E232"/>
    </row>
    <row r="233" spans="1:5">
      <c r="A233" s="194">
        <v>51230</v>
      </c>
      <c r="B233" s="195" t="s">
        <v>286</v>
      </c>
      <c r="C233" s="196">
        <v>0</v>
      </c>
      <c r="D233" s="196">
        <v>0</v>
      </c>
      <c r="E233"/>
    </row>
    <row r="234" spans="1:5">
      <c r="A234" s="194">
        <v>51300</v>
      </c>
      <c r="B234" s="195" t="s">
        <v>287</v>
      </c>
      <c r="C234" s="196">
        <v>0</v>
      </c>
      <c r="D234" s="196">
        <v>0</v>
      </c>
      <c r="E234"/>
    </row>
    <row r="235" spans="1:5">
      <c r="A235" s="197">
        <v>51400</v>
      </c>
      <c r="B235" s="198" t="s">
        <v>290</v>
      </c>
      <c r="C235" s="196">
        <v>0</v>
      </c>
      <c r="D235" s="196">
        <v>0</v>
      </c>
      <c r="E235"/>
    </row>
    <row r="236" spans="1:5">
      <c r="A236" s="194">
        <v>51500</v>
      </c>
      <c r="B236" s="195" t="s">
        <v>288</v>
      </c>
      <c r="C236" s="196">
        <v>0</v>
      </c>
      <c r="D236" s="196">
        <v>0</v>
      </c>
      <c r="E236"/>
    </row>
    <row r="237" spans="1:5">
      <c r="A237" s="194">
        <v>51600</v>
      </c>
      <c r="B237" s="195" t="s">
        <v>289</v>
      </c>
      <c r="C237" s="196">
        <v>0</v>
      </c>
      <c r="D237" s="196">
        <v>0</v>
      </c>
      <c r="E237"/>
    </row>
    <row r="238" spans="1:5">
      <c r="A238" s="190">
        <v>6</v>
      </c>
      <c r="B238" s="191" t="s">
        <v>291</v>
      </c>
      <c r="C238" s="214">
        <f>C145+C221</f>
        <v>0</v>
      </c>
      <c r="D238" s="214">
        <f>D145+D221</f>
        <v>0</v>
      </c>
      <c r="E238"/>
    </row>
    <row r="239" spans="1:5">
      <c r="A239" s="225" t="s">
        <v>102</v>
      </c>
      <c r="B239" s="226" t="s">
        <v>102</v>
      </c>
      <c r="C239" s="227" t="s">
        <v>102</v>
      </c>
      <c r="D239" s="227" t="s">
        <v>102</v>
      </c>
      <c r="E239"/>
    </row>
    <row r="240" spans="1:5">
      <c r="A240" s="225" t="s">
        <v>102</v>
      </c>
      <c r="B240" s="226" t="s">
        <v>102</v>
      </c>
      <c r="C240" s="227" t="s">
        <v>102</v>
      </c>
      <c r="D240" s="227" t="s">
        <v>102</v>
      </c>
      <c r="E240"/>
    </row>
    <row r="241" spans="1:5">
      <c r="A241" s="225" t="s">
        <v>102</v>
      </c>
      <c r="B241" s="226" t="s">
        <v>102</v>
      </c>
      <c r="C241" s="227" t="s">
        <v>102</v>
      </c>
      <c r="D241" s="227" t="s">
        <v>102</v>
      </c>
      <c r="E241"/>
    </row>
    <row r="242" spans="1:5">
      <c r="A242" s="225" t="s">
        <v>102</v>
      </c>
      <c r="B242" s="226" t="s">
        <v>102</v>
      </c>
      <c r="C242" s="227" t="s">
        <v>102</v>
      </c>
      <c r="D242" s="227" t="s">
        <v>102</v>
      </c>
      <c r="E242"/>
    </row>
    <row r="243" spans="1:5">
      <c r="A243" s="225" t="s">
        <v>102</v>
      </c>
      <c r="B243" s="226" t="s">
        <v>102</v>
      </c>
      <c r="C243" s="227" t="s">
        <v>102</v>
      </c>
      <c r="D243" s="227" t="s">
        <v>102</v>
      </c>
      <c r="E243"/>
    </row>
    <row r="244" spans="1:5">
      <c r="A244" s="225" t="s">
        <v>102</v>
      </c>
      <c r="B244" s="226" t="s">
        <v>102</v>
      </c>
      <c r="C244" s="227" t="s">
        <v>102</v>
      </c>
      <c r="D244" s="227" t="s">
        <v>102</v>
      </c>
      <c r="E244"/>
    </row>
    <row r="245" spans="1:5">
      <c r="A245" s="225" t="s">
        <v>102</v>
      </c>
      <c r="B245" s="226" t="s">
        <v>102</v>
      </c>
      <c r="C245" s="227" t="s">
        <v>102</v>
      </c>
      <c r="D245" s="227" t="s">
        <v>102</v>
      </c>
      <c r="E245"/>
    </row>
    <row r="246" spans="1:5">
      <c r="A246" s="225" t="s">
        <v>102</v>
      </c>
      <c r="B246" s="226" t="s">
        <v>102</v>
      </c>
      <c r="C246" s="227" t="s">
        <v>102</v>
      </c>
      <c r="D246" s="227" t="s">
        <v>102</v>
      </c>
      <c r="E246"/>
    </row>
    <row r="247" spans="1:5">
      <c r="A247" s="225" t="s">
        <v>102</v>
      </c>
      <c r="B247" s="226" t="s">
        <v>102</v>
      </c>
      <c r="C247" s="227" t="s">
        <v>102</v>
      </c>
      <c r="D247" s="227" t="s">
        <v>102</v>
      </c>
      <c r="E247"/>
    </row>
    <row r="248" spans="1:5">
      <c r="A248" s="225" t="s">
        <v>102</v>
      </c>
      <c r="B248" s="226" t="s">
        <v>102</v>
      </c>
      <c r="C248" s="227" t="s">
        <v>102</v>
      </c>
      <c r="D248" s="227" t="s">
        <v>102</v>
      </c>
      <c r="E248"/>
    </row>
    <row r="249" spans="1:5">
      <c r="A249" s="225" t="s">
        <v>102</v>
      </c>
      <c r="B249" s="226" t="s">
        <v>102</v>
      </c>
      <c r="C249" s="227" t="s">
        <v>102</v>
      </c>
      <c r="D249" s="227" t="s">
        <v>102</v>
      </c>
      <c r="E249"/>
    </row>
    <row r="250" spans="1:5">
      <c r="A250" s="225" t="s">
        <v>102</v>
      </c>
      <c r="B250" s="226" t="s">
        <v>102</v>
      </c>
      <c r="C250" s="227" t="s">
        <v>102</v>
      </c>
      <c r="D250" s="227" t="s">
        <v>102</v>
      </c>
      <c r="E250"/>
    </row>
    <row r="251" spans="1:5">
      <c r="A251" s="225" t="s">
        <v>102</v>
      </c>
      <c r="B251" s="226" t="s">
        <v>102</v>
      </c>
      <c r="C251" s="227" t="s">
        <v>102</v>
      </c>
      <c r="D251" s="227" t="s">
        <v>102</v>
      </c>
      <c r="E251"/>
    </row>
    <row r="252" spans="1:5">
      <c r="A252" s="225" t="s">
        <v>102</v>
      </c>
      <c r="B252" s="226" t="s">
        <v>102</v>
      </c>
      <c r="C252" s="227" t="s">
        <v>102</v>
      </c>
      <c r="D252" s="227" t="s">
        <v>102</v>
      </c>
      <c r="E252"/>
    </row>
    <row r="253" spans="1:5">
      <c r="A253" s="225" t="s">
        <v>102</v>
      </c>
      <c r="B253" s="226" t="s">
        <v>102</v>
      </c>
      <c r="C253" s="227" t="s">
        <v>102</v>
      </c>
      <c r="D253" s="227" t="s">
        <v>102</v>
      </c>
      <c r="E253"/>
    </row>
    <row r="254" spans="1:5">
      <c r="A254" s="225" t="s">
        <v>102</v>
      </c>
      <c r="B254" s="226" t="s">
        <v>102</v>
      </c>
      <c r="C254" s="227" t="s">
        <v>102</v>
      </c>
      <c r="D254" s="227" t="s">
        <v>102</v>
      </c>
      <c r="E254"/>
    </row>
    <row r="255" spans="1:5">
      <c r="A255" s="225" t="s">
        <v>102</v>
      </c>
      <c r="B255" s="226" t="s">
        <v>102</v>
      </c>
      <c r="C255" s="227" t="s">
        <v>102</v>
      </c>
      <c r="D255" s="227" t="s">
        <v>102</v>
      </c>
      <c r="E255"/>
    </row>
    <row r="256" spans="1:5">
      <c r="A256" s="225" t="s">
        <v>102</v>
      </c>
      <c r="B256" s="226" t="s">
        <v>102</v>
      </c>
      <c r="C256" s="227" t="s">
        <v>102</v>
      </c>
      <c r="D256" s="227" t="s">
        <v>102</v>
      </c>
      <c r="E256"/>
    </row>
    <row r="257" spans="1:5">
      <c r="A257" s="225" t="s">
        <v>102</v>
      </c>
      <c r="B257" s="226" t="s">
        <v>102</v>
      </c>
      <c r="C257" s="227" t="s">
        <v>102</v>
      </c>
      <c r="D257" s="227" t="s">
        <v>102</v>
      </c>
      <c r="E257"/>
    </row>
    <row r="258" spans="1:5">
      <c r="A258" s="225" t="s">
        <v>102</v>
      </c>
      <c r="B258" s="226" t="s">
        <v>102</v>
      </c>
      <c r="C258" s="227" t="s">
        <v>102</v>
      </c>
      <c r="D258" s="227" t="s">
        <v>102</v>
      </c>
      <c r="E258"/>
    </row>
    <row r="259" spans="1:5">
      <c r="A259" s="225" t="s">
        <v>102</v>
      </c>
      <c r="B259" s="226" t="s">
        <v>102</v>
      </c>
      <c r="C259" s="227" t="s">
        <v>102</v>
      </c>
      <c r="D259" s="227" t="s">
        <v>102</v>
      </c>
      <c r="E259"/>
    </row>
    <row r="260" spans="1:5">
      <c r="A260" s="225" t="s">
        <v>102</v>
      </c>
      <c r="B260" s="226" t="s">
        <v>102</v>
      </c>
      <c r="C260" s="227" t="s">
        <v>102</v>
      </c>
      <c r="D260" s="227" t="s">
        <v>102</v>
      </c>
      <c r="E260"/>
    </row>
    <row r="261" spans="1:5">
      <c r="A261" s="225" t="s">
        <v>102</v>
      </c>
      <c r="B261" s="226" t="s">
        <v>102</v>
      </c>
      <c r="C261" s="227" t="s">
        <v>102</v>
      </c>
      <c r="D261" s="227" t="s">
        <v>102</v>
      </c>
      <c r="E261"/>
    </row>
    <row r="262" spans="1:5">
      <c r="A262" s="225" t="s">
        <v>102</v>
      </c>
      <c r="B262" s="226" t="s">
        <v>102</v>
      </c>
      <c r="C262" s="227" t="s">
        <v>102</v>
      </c>
      <c r="D262" s="227" t="s">
        <v>102</v>
      </c>
      <c r="E262"/>
    </row>
    <row r="263" spans="1:5">
      <c r="A263" s="225" t="s">
        <v>102</v>
      </c>
      <c r="B263" s="226" t="s">
        <v>102</v>
      </c>
      <c r="C263" s="227" t="s">
        <v>102</v>
      </c>
      <c r="D263" s="227" t="s">
        <v>102</v>
      </c>
      <c r="E263"/>
    </row>
    <row r="264" spans="1:5">
      <c r="A264" s="225" t="s">
        <v>102</v>
      </c>
      <c r="B264" s="226" t="s">
        <v>102</v>
      </c>
      <c r="C264" s="227" t="s">
        <v>102</v>
      </c>
      <c r="D264" s="227" t="s">
        <v>102</v>
      </c>
      <c r="E264"/>
    </row>
    <row r="265" spans="1:5">
      <c r="A265" s="225" t="s">
        <v>102</v>
      </c>
      <c r="B265" s="226" t="s">
        <v>102</v>
      </c>
      <c r="C265" s="227" t="s">
        <v>102</v>
      </c>
      <c r="D265" s="227" t="s">
        <v>102</v>
      </c>
      <c r="E265"/>
    </row>
    <row r="266" spans="1:5">
      <c r="A266" s="225" t="s">
        <v>102</v>
      </c>
      <c r="B266" s="226" t="s">
        <v>102</v>
      </c>
      <c r="C266" s="227" t="s">
        <v>102</v>
      </c>
      <c r="D266" s="227" t="s">
        <v>102</v>
      </c>
      <c r="E266"/>
    </row>
    <row r="267" spans="1:5">
      <c r="A267" s="225" t="s">
        <v>102</v>
      </c>
      <c r="B267" s="226" t="s">
        <v>102</v>
      </c>
      <c r="C267" s="227" t="s">
        <v>102</v>
      </c>
      <c r="D267" s="227" t="s">
        <v>102</v>
      </c>
      <c r="E267"/>
    </row>
    <row r="268" spans="1:5">
      <c r="A268" s="225" t="s">
        <v>102</v>
      </c>
      <c r="B268" s="226" t="s">
        <v>102</v>
      </c>
      <c r="C268" s="227" t="s">
        <v>102</v>
      </c>
      <c r="D268" s="227" t="s">
        <v>102</v>
      </c>
      <c r="E268"/>
    </row>
    <row r="269" spans="1:5">
      <c r="A269" s="225" t="s">
        <v>102</v>
      </c>
      <c r="B269" s="226" t="s">
        <v>102</v>
      </c>
      <c r="C269" s="227" t="s">
        <v>102</v>
      </c>
      <c r="D269" s="227" t="s">
        <v>102</v>
      </c>
      <c r="E269"/>
    </row>
    <row r="270" spans="1:5">
      <c r="A270" s="225" t="s">
        <v>102</v>
      </c>
      <c r="B270" s="226" t="s">
        <v>102</v>
      </c>
      <c r="C270" s="227" t="s">
        <v>102</v>
      </c>
      <c r="D270" s="227" t="s">
        <v>102</v>
      </c>
      <c r="E270"/>
    </row>
    <row r="271" spans="1:5">
      <c r="A271" s="225" t="s">
        <v>102</v>
      </c>
      <c r="B271" s="226" t="s">
        <v>102</v>
      </c>
      <c r="C271" s="227" t="s">
        <v>102</v>
      </c>
      <c r="D271" s="227" t="s">
        <v>102</v>
      </c>
      <c r="E271"/>
    </row>
    <row r="272" spans="1:5">
      <c r="A272" s="225" t="s">
        <v>102</v>
      </c>
      <c r="B272" s="226" t="s">
        <v>102</v>
      </c>
      <c r="C272" s="227" t="s">
        <v>102</v>
      </c>
      <c r="D272" s="227" t="s">
        <v>102</v>
      </c>
      <c r="E272"/>
    </row>
    <row r="273" spans="1:5">
      <c r="A273" s="225" t="s">
        <v>102</v>
      </c>
      <c r="B273" s="226" t="s">
        <v>102</v>
      </c>
      <c r="C273" s="227" t="s">
        <v>102</v>
      </c>
      <c r="D273" s="227" t="s">
        <v>102</v>
      </c>
      <c r="E273"/>
    </row>
    <row r="274" spans="1:5">
      <c r="A274" s="225" t="s">
        <v>102</v>
      </c>
      <c r="B274" s="226" t="s">
        <v>102</v>
      </c>
      <c r="C274" s="227" t="s">
        <v>102</v>
      </c>
      <c r="D274" s="227" t="s">
        <v>102</v>
      </c>
      <c r="E274"/>
    </row>
    <row r="275" spans="1:5">
      <c r="A275" s="225" t="s">
        <v>102</v>
      </c>
      <c r="B275" s="226" t="s">
        <v>102</v>
      </c>
      <c r="C275" s="227" t="s">
        <v>102</v>
      </c>
      <c r="D275" s="227" t="s">
        <v>102</v>
      </c>
      <c r="E275"/>
    </row>
    <row r="276" spans="1:5">
      <c r="A276" s="225" t="s">
        <v>102</v>
      </c>
      <c r="B276" s="226" t="s">
        <v>102</v>
      </c>
      <c r="C276" s="227" t="s">
        <v>102</v>
      </c>
      <c r="D276" s="227" t="s">
        <v>102</v>
      </c>
      <c r="E276"/>
    </row>
    <row r="277" spans="1:5">
      <c r="A277" s="225" t="s">
        <v>102</v>
      </c>
      <c r="B277" s="226" t="s">
        <v>102</v>
      </c>
      <c r="C277" s="227" t="s">
        <v>102</v>
      </c>
      <c r="D277" s="227" t="s">
        <v>102</v>
      </c>
      <c r="E277"/>
    </row>
    <row r="278" spans="1:5">
      <c r="A278" s="225" t="s">
        <v>102</v>
      </c>
      <c r="B278" s="226" t="s">
        <v>102</v>
      </c>
      <c r="C278" s="227" t="s">
        <v>102</v>
      </c>
      <c r="D278" s="227" t="s">
        <v>102</v>
      </c>
      <c r="E278"/>
    </row>
    <row r="279" spans="1:5">
      <c r="A279" s="225" t="s">
        <v>102</v>
      </c>
      <c r="B279" s="226" t="s">
        <v>102</v>
      </c>
      <c r="C279" s="227" t="s">
        <v>102</v>
      </c>
      <c r="D279" s="227" t="s">
        <v>102</v>
      </c>
      <c r="E279"/>
    </row>
    <row r="280" spans="1:5">
      <c r="A280" s="225" t="s">
        <v>102</v>
      </c>
      <c r="B280" s="226" t="s">
        <v>102</v>
      </c>
      <c r="C280" s="227" t="s">
        <v>102</v>
      </c>
      <c r="D280" s="227" t="s">
        <v>102</v>
      </c>
      <c r="E280"/>
    </row>
    <row r="281" spans="1:5">
      <c r="A281" s="225" t="s">
        <v>102</v>
      </c>
      <c r="B281" s="226" t="s">
        <v>102</v>
      </c>
      <c r="C281" s="227" t="s">
        <v>102</v>
      </c>
      <c r="D281" s="227" t="s">
        <v>102</v>
      </c>
      <c r="E281"/>
    </row>
    <row r="282" spans="1:5">
      <c r="A282" s="225" t="s">
        <v>102</v>
      </c>
      <c r="B282" s="226" t="s">
        <v>102</v>
      </c>
      <c r="C282" s="227" t="s">
        <v>102</v>
      </c>
      <c r="D282" s="227" t="s">
        <v>102</v>
      </c>
      <c r="E282"/>
    </row>
    <row r="283" spans="1:5">
      <c r="A283" s="225" t="s">
        <v>102</v>
      </c>
      <c r="B283" s="226" t="s">
        <v>102</v>
      </c>
      <c r="C283" s="227" t="s">
        <v>102</v>
      </c>
      <c r="D283" s="227" t="s">
        <v>102</v>
      </c>
      <c r="E283"/>
    </row>
    <row r="284" spans="1:5">
      <c r="A284" s="225" t="s">
        <v>102</v>
      </c>
      <c r="B284" s="226" t="s">
        <v>102</v>
      </c>
      <c r="C284" s="227" t="s">
        <v>102</v>
      </c>
      <c r="D284" s="227" t="s">
        <v>102</v>
      </c>
      <c r="E284"/>
    </row>
    <row r="285" spans="1:5">
      <c r="A285" s="225" t="s">
        <v>102</v>
      </c>
      <c r="B285" s="226" t="s">
        <v>102</v>
      </c>
      <c r="C285" s="227" t="s">
        <v>102</v>
      </c>
      <c r="D285" s="227" t="s">
        <v>102</v>
      </c>
      <c r="E285"/>
    </row>
    <row r="286" spans="1:5">
      <c r="A286" s="225" t="s">
        <v>102</v>
      </c>
      <c r="B286" s="226" t="s">
        <v>102</v>
      </c>
      <c r="C286" s="227" t="s">
        <v>102</v>
      </c>
      <c r="D286" s="227" t="s">
        <v>102</v>
      </c>
      <c r="E286"/>
    </row>
    <row r="287" spans="1:5">
      <c r="A287" s="225" t="s">
        <v>102</v>
      </c>
      <c r="B287" s="226" t="s">
        <v>102</v>
      </c>
      <c r="C287" s="227" t="s">
        <v>102</v>
      </c>
      <c r="D287" s="227" t="s">
        <v>102</v>
      </c>
      <c r="E287"/>
    </row>
    <row r="288" spans="1:5">
      <c r="A288" s="225" t="s">
        <v>102</v>
      </c>
      <c r="B288" s="226" t="s">
        <v>102</v>
      </c>
      <c r="C288" s="227" t="s">
        <v>102</v>
      </c>
      <c r="D288" s="227" t="s">
        <v>102</v>
      </c>
      <c r="E288"/>
    </row>
    <row r="289" spans="1:5">
      <c r="A289" s="225" t="s">
        <v>102</v>
      </c>
      <c r="B289" s="226" t="s">
        <v>102</v>
      </c>
      <c r="C289" s="227" t="s">
        <v>102</v>
      </c>
      <c r="D289" s="227" t="s">
        <v>102</v>
      </c>
      <c r="E289"/>
    </row>
    <row r="290" spans="1:5">
      <c r="A290" s="225" t="s">
        <v>102</v>
      </c>
      <c r="B290" s="226" t="s">
        <v>102</v>
      </c>
      <c r="C290" s="227" t="s">
        <v>102</v>
      </c>
      <c r="D290" s="227" t="s">
        <v>102</v>
      </c>
      <c r="E290"/>
    </row>
    <row r="291" spans="1:5">
      <c r="A291" s="225" t="s">
        <v>102</v>
      </c>
      <c r="B291" s="226" t="s">
        <v>102</v>
      </c>
      <c r="C291" s="227" t="s">
        <v>102</v>
      </c>
      <c r="D291" s="227" t="s">
        <v>102</v>
      </c>
      <c r="E291"/>
    </row>
    <row r="292" spans="1:5">
      <c r="A292" s="225" t="s">
        <v>102</v>
      </c>
      <c r="B292" s="226" t="s">
        <v>102</v>
      </c>
      <c r="C292" s="227" t="s">
        <v>102</v>
      </c>
      <c r="D292" s="227" t="s">
        <v>102</v>
      </c>
      <c r="E292"/>
    </row>
    <row r="293" spans="1:5">
      <c r="A293" s="225" t="s">
        <v>102</v>
      </c>
      <c r="B293" s="226" t="s">
        <v>102</v>
      </c>
      <c r="C293" s="227" t="s">
        <v>102</v>
      </c>
      <c r="D293" s="227" t="s">
        <v>102</v>
      </c>
      <c r="E293"/>
    </row>
    <row r="294" spans="1:5">
      <c r="A294" s="225" t="s">
        <v>102</v>
      </c>
      <c r="B294" s="226" t="s">
        <v>102</v>
      </c>
      <c r="C294" s="227" t="s">
        <v>102</v>
      </c>
      <c r="D294" s="227" t="s">
        <v>102</v>
      </c>
      <c r="E294"/>
    </row>
    <row r="295" spans="1:5">
      <c r="A295" s="225" t="s">
        <v>102</v>
      </c>
      <c r="B295" s="226" t="s">
        <v>102</v>
      </c>
      <c r="C295" s="227" t="s">
        <v>102</v>
      </c>
      <c r="D295" s="227" t="s">
        <v>102</v>
      </c>
      <c r="E295"/>
    </row>
    <row r="296" spans="1:5">
      <c r="A296" s="225"/>
      <c r="B296" s="226"/>
      <c r="C296" s="227"/>
      <c r="D296" s="227"/>
    </row>
  </sheetData>
  <mergeCells count="1">
    <mergeCell ref="A3:D3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509"/>
  <sheetViews>
    <sheetView workbookViewId="0">
      <selection activeCell="A7" sqref="A7"/>
    </sheetView>
  </sheetViews>
  <sheetFormatPr defaultColWidth="9.140625" defaultRowHeight="15"/>
  <cols>
    <col min="1" max="1" customWidth="true" style="264" width="9.85546875" collapsed="true"/>
    <col min="2" max="2" customWidth="true" style="265" width="71.0" collapsed="true"/>
    <col min="3" max="3" customWidth="true" style="234" width="19.140625" collapsed="true"/>
    <col min="4" max="4" customWidth="true" style="234" width="19.42578125" collapsed="true"/>
    <col min="5" max="16384" style="23" width="9.140625" collapsed="true"/>
  </cols>
  <sheetData>
    <row r="1" spans="1:5">
      <c r="C1" s="383" t="s">
        <v>102</v>
      </c>
      <c r="D1" s="403" t="s">
        <v>449</v>
      </c>
      <c r="E1"/>
    </row>
    <row r="3" spans="1:5">
      <c r="A3" s="684" t="s">
        <v>6</v>
      </c>
      <c r="B3" s="684" t="s">
        <v>102</v>
      </c>
      <c r="C3" s="684" t="s">
        <v>102</v>
      </c>
      <c r="D3" s="684" t="s">
        <v>102</v>
      </c>
      <c r="E3"/>
    </row>
    <row r="4" spans="1:5">
      <c r="A4" s="266" t="s">
        <v>102</v>
      </c>
      <c r="B4" s="262" t="s">
        <v>102</v>
      </c>
      <c r="C4" s="404" t="s">
        <v>102</v>
      </c>
      <c r="D4" s="404" t="s">
        <v>102</v>
      </c>
      <c r="E4"/>
    </row>
    <row r="5" spans="1:5">
      <c r="A5" s="266" t="s">
        <v>102</v>
      </c>
      <c r="B5" s="267" t="s">
        <v>102</v>
      </c>
      <c r="C5" s="405" t="s">
        <v>102</v>
      </c>
      <c r="D5" s="406" t="s">
        <v>795</v>
      </c>
      <c r="E5"/>
    </row>
    <row r="6" spans="1:5">
      <c r="A6" s="266" t="s">
        <v>102</v>
      </c>
      <c r="B6" s="267" t="s">
        <v>102</v>
      </c>
      <c r="C6" s="405" t="s">
        <v>102</v>
      </c>
      <c r="D6" s="406" t="s">
        <v>102</v>
      </c>
      <c r="E6"/>
    </row>
    <row customHeight="1" ht="34.5" r="7" spans="1:5">
      <c r="A7" s="268" t="s">
        <v>64</v>
      </c>
      <c r="B7" s="268" t="s">
        <v>12</v>
      </c>
      <c r="C7" s="407" t="s">
        <v>66</v>
      </c>
      <c r="D7" s="407" t="s">
        <v>65</v>
      </c>
      <c r="E7"/>
    </row>
    <row r="8" spans="1:5">
      <c r="A8" s="269">
        <v>1</v>
      </c>
      <c r="B8" s="270" t="s">
        <v>293</v>
      </c>
      <c r="C8" s="408">
        <f>C9+C83+C117</f>
        <v>0</v>
      </c>
      <c r="D8" s="408">
        <f>D9+D83+D117</f>
        <v>0</v>
      </c>
      <c r="E8"/>
    </row>
    <row r="9" spans="1:5">
      <c r="A9" s="269">
        <v>11</v>
      </c>
      <c r="B9" s="270" t="s">
        <v>800</v>
      </c>
      <c r="C9" s="409">
        <f>C10+C28+C34+C39+C43+C52+C54+C57</f>
        <v>0</v>
      </c>
      <c r="D9" s="409">
        <f>D10+D28+D34+D39+D43+D52+D54+D57</f>
        <v>0</v>
      </c>
      <c r="E9"/>
    </row>
    <row r="10" spans="1:5">
      <c r="A10" s="269">
        <v>110</v>
      </c>
      <c r="B10" s="270" t="s">
        <v>801</v>
      </c>
      <c r="C10" s="410">
        <f>C11+C20+C22+C24+C26</f>
        <v>0</v>
      </c>
      <c r="D10" s="410">
        <f>D11+D20+D22+D24+D26</f>
        <v>0</v>
      </c>
      <c r="E10"/>
    </row>
    <row r="11" spans="1:5">
      <c r="A11" s="269">
        <v>1100</v>
      </c>
      <c r="B11" s="270" t="s">
        <v>802</v>
      </c>
      <c r="C11" s="410">
        <f>SUM(C12:C19)</f>
        <v>0</v>
      </c>
      <c r="D11" s="410">
        <f>SUM(D12:D19)</f>
        <v>0</v>
      </c>
      <c r="E11"/>
    </row>
    <row customHeight="1" ht="21" r="12" spans="1:5">
      <c r="A12" s="271">
        <v>110001</v>
      </c>
      <c r="B12" s="272" t="s">
        <v>803</v>
      </c>
      <c r="C12" s="320">
        <v>0</v>
      </c>
      <c r="D12" s="320">
        <v>0</v>
      </c>
      <c r="E12"/>
    </row>
    <row r="13" spans="1:5">
      <c r="A13" s="271">
        <v>110002</v>
      </c>
      <c r="B13" s="272" t="s">
        <v>804</v>
      </c>
      <c r="C13" s="320">
        <v>0</v>
      </c>
      <c r="D13" s="320">
        <v>0</v>
      </c>
      <c r="E13"/>
    </row>
    <row r="14" spans="1:5">
      <c r="A14" s="271">
        <v>110003</v>
      </c>
      <c r="B14" s="272" t="s">
        <v>805</v>
      </c>
      <c r="C14" s="320">
        <v>0</v>
      </c>
      <c r="D14" s="320">
        <v>0</v>
      </c>
      <c r="E14"/>
    </row>
    <row r="15" spans="1:5">
      <c r="A15" s="271">
        <v>110004</v>
      </c>
      <c r="B15" s="272" t="s">
        <v>806</v>
      </c>
      <c r="C15" s="320">
        <v>0</v>
      </c>
      <c r="D15" s="320">
        <v>0</v>
      </c>
      <c r="E15"/>
    </row>
    <row ht="60" r="16" spans="1:5">
      <c r="A16" s="271">
        <v>110005</v>
      </c>
      <c r="B16" s="273" t="s">
        <v>1054</v>
      </c>
      <c r="C16" s="320">
        <v>0</v>
      </c>
      <c r="D16" s="320">
        <v>0</v>
      </c>
      <c r="E16"/>
    </row>
    <row r="17" spans="1:5">
      <c r="A17" s="271">
        <v>110006</v>
      </c>
      <c r="B17" s="272" t="s">
        <v>807</v>
      </c>
      <c r="C17" s="320">
        <v>0</v>
      </c>
      <c r="D17" s="320">
        <v>0</v>
      </c>
      <c r="E17"/>
    </row>
    <row customHeight="1" ht="15.75" r="18" spans="1:5">
      <c r="A18" s="271">
        <v>110007</v>
      </c>
      <c r="B18" s="272" t="s">
        <v>808</v>
      </c>
      <c r="C18" s="320">
        <v>0</v>
      </c>
      <c r="D18" s="320">
        <v>0</v>
      </c>
      <c r="E18"/>
    </row>
    <row r="19" spans="1:5">
      <c r="A19" s="271">
        <v>110008</v>
      </c>
      <c r="B19" s="272" t="s">
        <v>809</v>
      </c>
      <c r="C19" s="320">
        <v>0</v>
      </c>
      <c r="D19" s="320">
        <v>0</v>
      </c>
      <c r="E19"/>
    </row>
    <row r="20" spans="1:5">
      <c r="A20" s="274">
        <v>1101</v>
      </c>
      <c r="B20" s="270" t="s">
        <v>810</v>
      </c>
      <c r="C20" s="410">
        <f>SUM(C21)</f>
        <v>0</v>
      </c>
      <c r="D20" s="410">
        <f>SUM(D21)</f>
        <v>0</v>
      </c>
      <c r="E20"/>
    </row>
    <row r="21" spans="1:5">
      <c r="A21" s="271">
        <v>110101</v>
      </c>
      <c r="B21" s="272" t="s">
        <v>811</v>
      </c>
      <c r="C21" s="320">
        <v>0</v>
      </c>
      <c r="D21" s="320">
        <v>0</v>
      </c>
      <c r="E21"/>
    </row>
    <row ht="28.5" r="22" spans="1:5">
      <c r="A22" s="274">
        <v>1102</v>
      </c>
      <c r="B22" s="270" t="s">
        <v>814</v>
      </c>
      <c r="C22" s="410">
        <f>SUM(C23)</f>
        <v>0</v>
      </c>
      <c r="D22" s="410">
        <f>SUM(D23)</f>
        <v>0</v>
      </c>
      <c r="E22"/>
    </row>
    <row ht="30" r="23" spans="1:5">
      <c r="A23" s="271">
        <v>110201</v>
      </c>
      <c r="B23" s="272" t="s">
        <v>812</v>
      </c>
      <c r="C23" s="320">
        <v>0</v>
      </c>
      <c r="D23" s="320">
        <v>0</v>
      </c>
      <c r="E23"/>
    </row>
    <row r="24" spans="1:5">
      <c r="A24" s="274">
        <v>1103</v>
      </c>
      <c r="B24" s="270" t="s">
        <v>815</v>
      </c>
      <c r="C24" s="410">
        <f>SUM(C25)</f>
        <v>0</v>
      </c>
      <c r="D24" s="410">
        <f>SUM(D25)</f>
        <v>0</v>
      </c>
      <c r="E24"/>
    </row>
    <row r="25" spans="1:5">
      <c r="A25" s="271">
        <v>110301</v>
      </c>
      <c r="B25" s="272" t="s">
        <v>813</v>
      </c>
      <c r="C25" s="320">
        <v>0</v>
      </c>
      <c r="D25" s="320">
        <v>0</v>
      </c>
      <c r="E25"/>
    </row>
    <row r="26" spans="1:5">
      <c r="A26" s="274">
        <v>1104</v>
      </c>
      <c r="B26" s="270" t="s">
        <v>816</v>
      </c>
      <c r="C26" s="410">
        <f>SUM(C27)</f>
        <v>0</v>
      </c>
      <c r="D26" s="410">
        <f>SUM(D27)</f>
        <v>0</v>
      </c>
      <c r="E26"/>
    </row>
    <row r="27" spans="1:5">
      <c r="A27" s="271">
        <v>110401</v>
      </c>
      <c r="B27" s="272" t="s">
        <v>294</v>
      </c>
      <c r="C27" s="320">
        <v>0</v>
      </c>
      <c r="D27" s="320">
        <v>0</v>
      </c>
      <c r="E27"/>
    </row>
    <row r="28" spans="1:5">
      <c r="A28" s="274">
        <v>112</v>
      </c>
      <c r="B28" s="270" t="s">
        <v>817</v>
      </c>
      <c r="C28" s="410">
        <f>SUM(C29:C33)</f>
        <v>0</v>
      </c>
      <c r="D28" s="410">
        <f>SUM(D29:D33)</f>
        <v>0</v>
      </c>
      <c r="E28"/>
    </row>
    <row r="29" spans="1:5">
      <c r="A29" s="271">
        <v>112001</v>
      </c>
      <c r="B29" s="272" t="s">
        <v>821</v>
      </c>
      <c r="C29" s="320">
        <v>0</v>
      </c>
      <c r="D29" s="320">
        <v>0</v>
      </c>
      <c r="E29"/>
    </row>
    <row r="30" spans="1:5">
      <c r="A30" s="271">
        <v>112002</v>
      </c>
      <c r="B30" s="272" t="s">
        <v>822</v>
      </c>
      <c r="C30" s="320">
        <v>0</v>
      </c>
      <c r="D30" s="320">
        <v>0</v>
      </c>
      <c r="E30"/>
    </row>
    <row r="31" spans="1:5">
      <c r="A31" s="271">
        <v>112003</v>
      </c>
      <c r="B31" s="272" t="s">
        <v>823</v>
      </c>
      <c r="C31" s="320">
        <v>0</v>
      </c>
      <c r="D31" s="320">
        <v>0</v>
      </c>
      <c r="E31"/>
    </row>
    <row r="32" spans="1:5">
      <c r="A32" s="271">
        <v>112004</v>
      </c>
      <c r="B32" s="272" t="s">
        <v>824</v>
      </c>
      <c r="C32" s="320">
        <v>0</v>
      </c>
      <c r="D32" s="320">
        <v>0</v>
      </c>
      <c r="E32"/>
    </row>
    <row r="33" spans="1:5">
      <c r="A33" s="271">
        <v>112005</v>
      </c>
      <c r="B33" s="272" t="s">
        <v>825</v>
      </c>
      <c r="C33" s="320">
        <v>0</v>
      </c>
      <c r="D33" s="320">
        <v>0</v>
      </c>
      <c r="E33"/>
    </row>
    <row r="34" spans="1:5">
      <c r="A34" s="274">
        <v>113</v>
      </c>
      <c r="B34" s="270" t="s">
        <v>818</v>
      </c>
      <c r="C34" s="410">
        <f>SUM(C35:C38)</f>
        <v>0</v>
      </c>
      <c r="D34" s="410">
        <f>SUM(D35:D38)</f>
        <v>0</v>
      </c>
      <c r="E34"/>
    </row>
    <row r="35" spans="1:5">
      <c r="A35" s="271">
        <v>113001</v>
      </c>
      <c r="B35" s="272" t="s">
        <v>826</v>
      </c>
      <c r="C35" s="320">
        <v>0</v>
      </c>
      <c r="D35" s="320">
        <v>0</v>
      </c>
      <c r="E35"/>
    </row>
    <row r="36" spans="1:5">
      <c r="A36" s="271">
        <v>113002</v>
      </c>
      <c r="B36" s="272" t="s">
        <v>827</v>
      </c>
      <c r="C36" s="320">
        <v>0</v>
      </c>
      <c r="D36" s="320">
        <v>0</v>
      </c>
      <c r="E36"/>
    </row>
    <row r="37" spans="1:5">
      <c r="A37" s="271">
        <v>113003</v>
      </c>
      <c r="B37" s="272" t="s">
        <v>828</v>
      </c>
      <c r="C37" s="320">
        <v>0</v>
      </c>
      <c r="D37" s="320">
        <v>0</v>
      </c>
      <c r="E37"/>
    </row>
    <row r="38" spans="1:5">
      <c r="A38" s="271">
        <v>113004</v>
      </c>
      <c r="B38" s="272" t="s">
        <v>829</v>
      </c>
      <c r="C38" s="320">
        <v>0</v>
      </c>
      <c r="D38" s="320">
        <v>0</v>
      </c>
      <c r="E38"/>
    </row>
    <row r="39" spans="1:5">
      <c r="A39" s="274">
        <v>114</v>
      </c>
      <c r="B39" s="270" t="s">
        <v>819</v>
      </c>
      <c r="C39" s="410">
        <f>SUM(C40:C42)</f>
        <v>0</v>
      </c>
      <c r="D39" s="410">
        <f>SUM(D40:D42)</f>
        <v>0</v>
      </c>
      <c r="E39"/>
    </row>
    <row r="40" spans="1:5">
      <c r="A40" s="271">
        <v>114001</v>
      </c>
      <c r="B40" s="272" t="s">
        <v>830</v>
      </c>
      <c r="C40" s="320">
        <v>0</v>
      </c>
      <c r="D40" s="320">
        <v>0</v>
      </c>
      <c r="E40"/>
    </row>
    <row r="41" spans="1:5">
      <c r="A41" s="271">
        <v>114002</v>
      </c>
      <c r="B41" s="272" t="s">
        <v>831</v>
      </c>
      <c r="C41" s="320">
        <v>0</v>
      </c>
      <c r="D41" s="320">
        <v>0</v>
      </c>
      <c r="E41"/>
    </row>
    <row r="42" spans="1:5">
      <c r="A42" s="271">
        <v>114003</v>
      </c>
      <c r="B42" s="272" t="s">
        <v>832</v>
      </c>
      <c r="C42" s="320">
        <v>0</v>
      </c>
      <c r="D42" s="320">
        <v>0</v>
      </c>
      <c r="E42"/>
    </row>
    <row r="43" spans="1:5">
      <c r="A43" s="274">
        <v>115</v>
      </c>
      <c r="B43" s="270" t="s">
        <v>820</v>
      </c>
      <c r="C43" s="410">
        <f>SUM(C44:C51)</f>
        <v>0</v>
      </c>
      <c r="D43" s="410">
        <f>SUM(D44:D51)</f>
        <v>0</v>
      </c>
      <c r="E43"/>
    </row>
    <row r="44" spans="1:5">
      <c r="A44" s="271">
        <v>115001</v>
      </c>
      <c r="B44" s="272" t="s">
        <v>833</v>
      </c>
      <c r="C44" s="320">
        <v>0</v>
      </c>
      <c r="D44" s="320">
        <v>0</v>
      </c>
      <c r="E44"/>
    </row>
    <row r="45" spans="1:5">
      <c r="A45" s="271">
        <v>115002</v>
      </c>
      <c r="B45" s="272" t="s">
        <v>834</v>
      </c>
      <c r="C45" s="320">
        <v>0</v>
      </c>
      <c r="D45" s="320">
        <v>0</v>
      </c>
      <c r="E45"/>
    </row>
    <row r="46" spans="1:5">
      <c r="A46" s="271">
        <v>115003</v>
      </c>
      <c r="B46" s="272" t="s">
        <v>835</v>
      </c>
      <c r="C46" s="320">
        <v>0</v>
      </c>
      <c r="D46" s="320">
        <v>0</v>
      </c>
      <c r="E46"/>
    </row>
    <row r="47" spans="1:5">
      <c r="A47" s="271">
        <v>115004</v>
      </c>
      <c r="B47" s="272" t="s">
        <v>836</v>
      </c>
      <c r="C47" s="320">
        <v>0</v>
      </c>
      <c r="D47" s="320">
        <v>0</v>
      </c>
      <c r="E47"/>
    </row>
    <row r="48" spans="1:5">
      <c r="A48" s="271">
        <v>115005</v>
      </c>
      <c r="B48" s="272" t="s">
        <v>837</v>
      </c>
      <c r="C48" s="320">
        <v>0</v>
      </c>
      <c r="D48" s="320">
        <v>0</v>
      </c>
      <c r="E48"/>
    </row>
    <row r="49" spans="1:5">
      <c r="A49" s="271">
        <v>115006</v>
      </c>
      <c r="B49" s="272" t="s">
        <v>838</v>
      </c>
      <c r="C49" s="320">
        <v>0</v>
      </c>
      <c r="D49" s="320">
        <v>0</v>
      </c>
      <c r="E49"/>
    </row>
    <row r="50" spans="1:5">
      <c r="A50" s="271">
        <v>115007</v>
      </c>
      <c r="B50" s="272" t="s">
        <v>839</v>
      </c>
      <c r="C50" s="320">
        <v>0</v>
      </c>
      <c r="D50" s="320">
        <v>0</v>
      </c>
      <c r="E50"/>
    </row>
    <row r="51" spans="1:5">
      <c r="A51" s="271">
        <v>115008</v>
      </c>
      <c r="B51" s="272" t="s">
        <v>840</v>
      </c>
      <c r="C51" s="320">
        <v>0</v>
      </c>
      <c r="D51" s="320">
        <v>0</v>
      </c>
      <c r="E51"/>
    </row>
    <row r="52" spans="1:5">
      <c r="A52" s="274">
        <v>116</v>
      </c>
      <c r="B52" s="270" t="s">
        <v>841</v>
      </c>
      <c r="C52" s="410">
        <f>SUM(C53)</f>
        <v>0</v>
      </c>
      <c r="D52" s="410">
        <f>SUM(D53)</f>
        <v>0</v>
      </c>
      <c r="E52"/>
    </row>
    <row r="53" spans="1:5">
      <c r="A53" s="271">
        <v>116001</v>
      </c>
      <c r="B53" s="272" t="s">
        <v>842</v>
      </c>
      <c r="C53" s="320">
        <v>0</v>
      </c>
      <c r="D53" s="320">
        <v>0</v>
      </c>
      <c r="E53"/>
    </row>
    <row r="54" spans="1:5">
      <c r="A54" s="274">
        <v>117</v>
      </c>
      <c r="B54" s="270" t="s">
        <v>843</v>
      </c>
      <c r="C54" s="410">
        <f>SUM(C55:C56)</f>
        <v>0</v>
      </c>
      <c r="D54" s="410">
        <f>SUM(D55:D56)</f>
        <v>0</v>
      </c>
      <c r="E54"/>
    </row>
    <row r="55" spans="1:5">
      <c r="A55" s="271">
        <v>117001</v>
      </c>
      <c r="B55" s="272" t="s">
        <v>844</v>
      </c>
      <c r="C55" s="320">
        <v>0</v>
      </c>
      <c r="D55" s="320">
        <v>0</v>
      </c>
      <c r="E55"/>
    </row>
    <row r="56" spans="1:5">
      <c r="A56" s="271">
        <v>117002</v>
      </c>
      <c r="B56" s="272" t="s">
        <v>845</v>
      </c>
      <c r="C56" s="320">
        <v>0</v>
      </c>
      <c r="D56" s="320">
        <v>0</v>
      </c>
      <c r="E56"/>
    </row>
    <row r="57" spans="1:5">
      <c r="A57" s="274">
        <v>118</v>
      </c>
      <c r="B57" s="270" t="s">
        <v>846</v>
      </c>
      <c r="C57" s="410">
        <f>C58+C70+C73+C78</f>
        <v>0</v>
      </c>
      <c r="D57" s="410">
        <f>D58+D70+D73+D78</f>
        <v>0</v>
      </c>
      <c r="E57"/>
    </row>
    <row r="58" spans="1:5">
      <c r="A58" s="274">
        <v>1180</v>
      </c>
      <c r="B58" s="270" t="s">
        <v>847</v>
      </c>
      <c r="C58" s="410">
        <f>SUM(C59:C69)</f>
        <v>0</v>
      </c>
      <c r="D58" s="410">
        <f>SUM(D59:D69)</f>
        <v>0</v>
      </c>
      <c r="E58"/>
    </row>
    <row r="59" spans="1:5">
      <c r="A59" s="271">
        <v>118001</v>
      </c>
      <c r="B59" s="272" t="s">
        <v>848</v>
      </c>
      <c r="C59" s="320">
        <v>0</v>
      </c>
      <c r="D59" s="320">
        <v>0</v>
      </c>
      <c r="E59"/>
    </row>
    <row ht="30" r="60" spans="1:5">
      <c r="A60" s="271">
        <v>118002</v>
      </c>
      <c r="B60" s="272" t="s">
        <v>849</v>
      </c>
      <c r="C60" s="320">
        <v>0</v>
      </c>
      <c r="D60" s="320">
        <v>0</v>
      </c>
      <c r="E60"/>
    </row>
    <row customHeight="1" ht="17.25" r="61" spans="1:5">
      <c r="A61" s="271">
        <v>118003</v>
      </c>
      <c r="B61" s="272" t="s">
        <v>850</v>
      </c>
      <c r="C61" s="320">
        <v>0</v>
      </c>
      <c r="D61" s="320">
        <v>0</v>
      </c>
      <c r="E61"/>
    </row>
    <row r="62" spans="1:5">
      <c r="A62" s="271">
        <v>118004</v>
      </c>
      <c r="B62" s="272" t="s">
        <v>1055</v>
      </c>
      <c r="C62" s="320">
        <v>0</v>
      </c>
      <c r="D62" s="320">
        <v>0</v>
      </c>
      <c r="E62"/>
    </row>
    <row r="63" spans="1:5">
      <c r="A63" s="271">
        <v>118005</v>
      </c>
      <c r="B63" s="272" t="s">
        <v>851</v>
      </c>
      <c r="C63" s="320">
        <v>0</v>
      </c>
      <c r="D63" s="320">
        <v>0</v>
      </c>
      <c r="E63"/>
    </row>
    <row r="64" spans="1:5">
      <c r="A64" s="271">
        <v>118006</v>
      </c>
      <c r="B64" s="272" t="s">
        <v>852</v>
      </c>
      <c r="C64" s="320">
        <v>0</v>
      </c>
      <c r="D64" s="320">
        <v>0</v>
      </c>
      <c r="E64"/>
    </row>
    <row r="65" spans="1:5">
      <c r="A65" s="271">
        <v>118007</v>
      </c>
      <c r="B65" s="272" t="s">
        <v>853</v>
      </c>
      <c r="C65" s="320">
        <v>0</v>
      </c>
      <c r="D65" s="320">
        <v>0</v>
      </c>
      <c r="E65"/>
    </row>
    <row ht="30" r="66" spans="1:5">
      <c r="A66" s="271">
        <v>118008</v>
      </c>
      <c r="B66" s="272" t="s">
        <v>854</v>
      </c>
      <c r="C66" s="320">
        <v>0</v>
      </c>
      <c r="D66" s="320">
        <v>0</v>
      </c>
      <c r="E66"/>
    </row>
    <row r="67" spans="1:5">
      <c r="A67" s="271">
        <v>118009</v>
      </c>
      <c r="B67" s="272" t="s">
        <v>855</v>
      </c>
      <c r="C67" s="320">
        <v>0</v>
      </c>
      <c r="D67" s="320">
        <v>0</v>
      </c>
      <c r="E67"/>
    </row>
    <row ht="30" r="68" spans="1:5">
      <c r="A68" s="271">
        <v>118010</v>
      </c>
      <c r="B68" s="272" t="s">
        <v>856</v>
      </c>
      <c r="C68" s="320">
        <v>0</v>
      </c>
      <c r="D68" s="320">
        <v>0</v>
      </c>
      <c r="E68"/>
    </row>
    <row customHeight="1" ht="18.75" r="69" spans="1:5">
      <c r="A69" s="271">
        <v>118011</v>
      </c>
      <c r="B69" s="272" t="s">
        <v>857</v>
      </c>
      <c r="C69" s="320">
        <v>0</v>
      </c>
      <c r="D69" s="320">
        <v>0</v>
      </c>
      <c r="E69"/>
    </row>
    <row r="70" spans="1:5">
      <c r="A70" s="274">
        <v>1181</v>
      </c>
      <c r="B70" s="270" t="s">
        <v>858</v>
      </c>
      <c r="C70" s="410">
        <f>SUM(C71:C72)</f>
        <v>0</v>
      </c>
      <c r="D70" s="410">
        <f>SUM(D71:D72)</f>
        <v>0</v>
      </c>
      <c r="E70"/>
    </row>
    <row r="71" spans="1:5">
      <c r="A71" s="271">
        <v>118101</v>
      </c>
      <c r="B71" s="272" t="s">
        <v>859</v>
      </c>
      <c r="C71" s="320">
        <v>0</v>
      </c>
      <c r="D71" s="320">
        <v>0</v>
      </c>
      <c r="E71"/>
    </row>
    <row r="72" spans="1:5">
      <c r="A72" s="271">
        <v>118102</v>
      </c>
      <c r="B72" s="272" t="s">
        <v>860</v>
      </c>
      <c r="C72" s="320">
        <v>0</v>
      </c>
      <c r="D72" s="320">
        <v>0</v>
      </c>
      <c r="E72"/>
    </row>
    <row r="73" spans="1:5">
      <c r="A73" s="274">
        <v>1182</v>
      </c>
      <c r="B73" s="270" t="s">
        <v>861</v>
      </c>
      <c r="C73" s="410">
        <f>SUM(C74:C77)</f>
        <v>0</v>
      </c>
      <c r="D73" s="410">
        <f>SUM(D74:D77)</f>
        <v>0</v>
      </c>
      <c r="E73"/>
    </row>
    <row r="74" spans="1:5">
      <c r="A74" s="271">
        <v>118201</v>
      </c>
      <c r="B74" s="272" t="s">
        <v>862</v>
      </c>
      <c r="C74" s="320">
        <v>0</v>
      </c>
      <c r="D74" s="320">
        <v>0</v>
      </c>
      <c r="E74"/>
    </row>
    <row r="75" spans="1:5">
      <c r="A75" s="271">
        <v>118202</v>
      </c>
      <c r="B75" s="272" t="s">
        <v>863</v>
      </c>
      <c r="C75" s="320">
        <v>0</v>
      </c>
      <c r="D75" s="320">
        <v>0</v>
      </c>
      <c r="E75"/>
    </row>
    <row r="76" spans="1:5">
      <c r="A76" s="271">
        <v>118203</v>
      </c>
      <c r="B76" s="272" t="s">
        <v>864</v>
      </c>
      <c r="C76" s="320">
        <v>0</v>
      </c>
      <c r="D76" s="320">
        <v>0</v>
      </c>
      <c r="E76"/>
    </row>
    <row r="77" spans="1:5">
      <c r="A77" s="271">
        <v>118204</v>
      </c>
      <c r="B77" s="272" t="s">
        <v>865</v>
      </c>
      <c r="C77" s="320">
        <v>0</v>
      </c>
      <c r="D77" s="320">
        <v>0</v>
      </c>
      <c r="E77"/>
    </row>
    <row r="78" spans="1:5">
      <c r="A78" s="274">
        <v>1183</v>
      </c>
      <c r="B78" s="270" t="s">
        <v>866</v>
      </c>
      <c r="C78" s="410">
        <f>SUM(C79:C82)</f>
        <v>0</v>
      </c>
      <c r="D78" s="410">
        <f>SUM(D79:D82)</f>
        <v>0</v>
      </c>
      <c r="E78"/>
    </row>
    <row r="79" spans="1:5">
      <c r="A79" s="271">
        <v>118301</v>
      </c>
      <c r="B79" s="272" t="s">
        <v>857</v>
      </c>
      <c r="C79" s="320">
        <v>0</v>
      </c>
      <c r="D79" s="320">
        <v>0</v>
      </c>
      <c r="E79"/>
    </row>
    <row r="80" spans="1:5">
      <c r="A80" s="271">
        <v>118302</v>
      </c>
      <c r="B80" s="272" t="s">
        <v>867</v>
      </c>
      <c r="C80" s="320">
        <v>0</v>
      </c>
      <c r="D80" s="320">
        <v>0</v>
      </c>
      <c r="E80"/>
    </row>
    <row r="81" spans="1:5">
      <c r="A81" s="271">
        <v>118303</v>
      </c>
      <c r="B81" s="272" t="s">
        <v>868</v>
      </c>
      <c r="C81" s="320">
        <v>0</v>
      </c>
      <c r="D81" s="320">
        <v>0</v>
      </c>
      <c r="E81"/>
    </row>
    <row r="82" spans="1:5">
      <c r="A82" s="271">
        <v>118304</v>
      </c>
      <c r="B82" s="272" t="s">
        <v>869</v>
      </c>
      <c r="C82" s="320">
        <v>0</v>
      </c>
      <c r="D82" s="320">
        <v>0</v>
      </c>
      <c r="E82"/>
    </row>
    <row r="83" spans="1:5">
      <c r="A83" s="274">
        <v>12</v>
      </c>
      <c r="B83" s="270" t="s">
        <v>870</v>
      </c>
      <c r="C83" s="409">
        <f>C84+C102+C105+C108</f>
        <v>0</v>
      </c>
      <c r="D83" s="409">
        <f>D84+D102+D105+D108</f>
        <v>0</v>
      </c>
      <c r="E83"/>
    </row>
    <row r="84" spans="1:5">
      <c r="A84" s="274">
        <v>120</v>
      </c>
      <c r="B84" s="270" t="s">
        <v>871</v>
      </c>
      <c r="C84" s="411">
        <f>C85+C86+C87+C88+C94+C95+C96+C97+C98+C99+C100+C101</f>
        <v>0</v>
      </c>
      <c r="D84" s="411">
        <f>D85+D86+D87+D88+D94+D95+D96+D97+D98+D99+D100+D101</f>
        <v>0</v>
      </c>
      <c r="E84"/>
    </row>
    <row r="85" spans="1:5">
      <c r="A85" s="271">
        <v>120001</v>
      </c>
      <c r="B85" s="272" t="s">
        <v>872</v>
      </c>
      <c r="C85" s="320">
        <v>0</v>
      </c>
      <c r="D85" s="320">
        <v>0</v>
      </c>
      <c r="E85"/>
    </row>
    <row r="86" spans="1:5">
      <c r="A86" s="271">
        <v>120002</v>
      </c>
      <c r="B86" s="272" t="s">
        <v>873</v>
      </c>
      <c r="C86" s="320">
        <v>0</v>
      </c>
      <c r="D86" s="320">
        <v>0</v>
      </c>
      <c r="E86"/>
    </row>
    <row r="87" spans="1:5">
      <c r="A87" s="271">
        <v>120003</v>
      </c>
      <c r="B87" s="272" t="s">
        <v>874</v>
      </c>
      <c r="C87" s="320">
        <v>0</v>
      </c>
      <c r="D87" s="320">
        <v>0</v>
      </c>
      <c r="E87"/>
    </row>
    <row r="88" spans="1:5">
      <c r="A88" s="275">
        <v>120004</v>
      </c>
      <c r="B88" s="276" t="s">
        <v>1236</v>
      </c>
      <c r="C88" s="383">
        <f>C89+C90+C91+C92+C93</f>
        <v>0</v>
      </c>
      <c r="D88" s="383">
        <f>D89+D90+D91+D92+D93</f>
        <v>0</v>
      </c>
      <c r="E88"/>
    </row>
    <row r="89" spans="1:5">
      <c r="A89" s="271">
        <v>1200041</v>
      </c>
      <c r="B89" s="272" t="s">
        <v>875</v>
      </c>
      <c r="C89" s="320">
        <v>0</v>
      </c>
      <c r="D89" s="320">
        <v>0</v>
      </c>
      <c r="E89"/>
    </row>
    <row r="90" spans="1:5">
      <c r="A90" s="271">
        <v>1200042</v>
      </c>
      <c r="B90" s="272" t="s">
        <v>876</v>
      </c>
      <c r="C90" s="320">
        <v>0</v>
      </c>
      <c r="D90" s="320">
        <v>0</v>
      </c>
      <c r="E90"/>
    </row>
    <row r="91" spans="1:5">
      <c r="A91" s="277">
        <v>1200043</v>
      </c>
      <c r="B91" s="273" t="s">
        <v>877</v>
      </c>
      <c r="C91" s="320">
        <v>0</v>
      </c>
      <c r="D91" s="320">
        <v>0</v>
      </c>
      <c r="E91"/>
    </row>
    <row r="92" spans="1:5">
      <c r="A92" s="271">
        <v>1200044</v>
      </c>
      <c r="B92" s="272" t="s">
        <v>878</v>
      </c>
      <c r="C92" s="320">
        <v>0</v>
      </c>
      <c r="D92" s="320">
        <v>0</v>
      </c>
      <c r="E92"/>
    </row>
    <row r="93" spans="1:5">
      <c r="A93" s="278">
        <v>1200045</v>
      </c>
      <c r="B93" s="272" t="s">
        <v>879</v>
      </c>
      <c r="C93" s="320">
        <v>0</v>
      </c>
      <c r="D93" s="320">
        <v>0</v>
      </c>
      <c r="E93"/>
    </row>
    <row r="94" spans="1:5">
      <c r="A94" s="271">
        <v>120005</v>
      </c>
      <c r="B94" s="272" t="s">
        <v>880</v>
      </c>
      <c r="C94" s="320">
        <v>0</v>
      </c>
      <c r="D94" s="320">
        <v>0</v>
      </c>
      <c r="E94"/>
    </row>
    <row r="95" spans="1:5">
      <c r="A95" s="271">
        <v>120006</v>
      </c>
      <c r="B95" s="272" t="s">
        <v>881</v>
      </c>
      <c r="C95" s="320">
        <v>0</v>
      </c>
      <c r="D95" s="320">
        <v>0</v>
      </c>
      <c r="E95"/>
    </row>
    <row r="96" spans="1:5">
      <c r="A96" s="271">
        <v>120007</v>
      </c>
      <c r="B96" s="272" t="s">
        <v>882</v>
      </c>
      <c r="C96" s="320">
        <v>0</v>
      </c>
      <c r="D96" s="320">
        <v>0</v>
      </c>
      <c r="E96"/>
    </row>
    <row r="97" spans="1:5">
      <c r="A97" s="271">
        <v>120008</v>
      </c>
      <c r="B97" s="272" t="s">
        <v>883</v>
      </c>
      <c r="C97" s="320">
        <v>0</v>
      </c>
      <c r="D97" s="320">
        <v>0</v>
      </c>
      <c r="E97"/>
    </row>
    <row r="98" spans="1:5">
      <c r="A98" s="271">
        <v>120009</v>
      </c>
      <c r="B98" s="272" t="s">
        <v>884</v>
      </c>
      <c r="C98" s="320">
        <v>0</v>
      </c>
      <c r="D98" s="320">
        <v>0</v>
      </c>
      <c r="E98"/>
    </row>
    <row r="99" spans="1:5">
      <c r="A99" s="279">
        <v>120010</v>
      </c>
      <c r="B99" s="280" t="s">
        <v>1036</v>
      </c>
      <c r="C99" s="320">
        <v>0</v>
      </c>
      <c r="D99" s="320">
        <v>0</v>
      </c>
      <c r="E99"/>
    </row>
    <row r="100" spans="1:5">
      <c r="A100" s="281">
        <v>120011</v>
      </c>
      <c r="B100" s="280" t="s">
        <v>1037</v>
      </c>
      <c r="C100" s="320">
        <v>0</v>
      </c>
      <c r="D100" s="320">
        <v>0</v>
      </c>
      <c r="E100"/>
    </row>
    <row r="101" spans="1:5">
      <c r="A101" s="281">
        <v>120012</v>
      </c>
      <c r="B101" s="280" t="s">
        <v>1038</v>
      </c>
      <c r="C101" s="320">
        <v>0</v>
      </c>
      <c r="D101" s="320">
        <v>0</v>
      </c>
      <c r="E101"/>
    </row>
    <row r="102" spans="1:5">
      <c r="A102" s="274">
        <v>121</v>
      </c>
      <c r="B102" s="270" t="s">
        <v>885</v>
      </c>
      <c r="C102" s="410">
        <f>SUM(C103:C104)</f>
        <v>0</v>
      </c>
      <c r="D102" s="410">
        <f>SUM(D103:D104)</f>
        <v>0</v>
      </c>
      <c r="E102"/>
    </row>
    <row ht="30" r="103" spans="1:5">
      <c r="A103" s="271">
        <v>121001</v>
      </c>
      <c r="B103" s="272" t="s">
        <v>886</v>
      </c>
      <c r="C103" s="320">
        <v>0</v>
      </c>
      <c r="D103" s="320">
        <v>0</v>
      </c>
      <c r="E103"/>
    </row>
    <row customHeight="1" ht="24" r="104" spans="1:5">
      <c r="A104" s="271">
        <v>121002</v>
      </c>
      <c r="B104" s="272" t="s">
        <v>887</v>
      </c>
      <c r="C104" s="320">
        <v>0</v>
      </c>
      <c r="D104" s="320">
        <v>0</v>
      </c>
      <c r="E104"/>
    </row>
    <row r="105" spans="1:5">
      <c r="A105" s="274">
        <v>122</v>
      </c>
      <c r="B105" s="270" t="s">
        <v>302</v>
      </c>
      <c r="C105" s="410">
        <f>SUM(C106:C107)</f>
        <v>0</v>
      </c>
      <c r="D105" s="410">
        <f>SUM(D106:D107)</f>
        <v>0</v>
      </c>
      <c r="E105"/>
    </row>
    <row r="106" spans="1:5">
      <c r="A106" s="271">
        <v>122001</v>
      </c>
      <c r="B106" s="272" t="s">
        <v>303</v>
      </c>
      <c r="C106" s="320">
        <v>0</v>
      </c>
      <c r="D106" s="320">
        <v>0</v>
      </c>
      <c r="E106"/>
    </row>
    <row r="107" spans="1:5">
      <c r="A107" s="271">
        <v>122002</v>
      </c>
      <c r="B107" s="272" t="s">
        <v>304</v>
      </c>
      <c r="C107" s="320">
        <v>0</v>
      </c>
      <c r="D107" s="320">
        <v>0</v>
      </c>
      <c r="E107"/>
    </row>
    <row r="108" spans="1:5">
      <c r="A108" s="274">
        <v>123</v>
      </c>
      <c r="B108" s="270" t="s">
        <v>305</v>
      </c>
      <c r="C108" s="410">
        <f>SUM(C109:C112)</f>
        <v>0</v>
      </c>
      <c r="D108" s="410">
        <f>SUM(D109:D112)</f>
        <v>0</v>
      </c>
      <c r="E108"/>
    </row>
    <row r="109" spans="1:5">
      <c r="A109" s="271">
        <v>123001</v>
      </c>
      <c r="B109" s="272" t="s">
        <v>306</v>
      </c>
      <c r="C109" s="320">
        <v>0</v>
      </c>
      <c r="D109" s="320">
        <v>0</v>
      </c>
      <c r="E109"/>
    </row>
    <row r="110" spans="1:5">
      <c r="A110" s="271">
        <v>123002</v>
      </c>
      <c r="B110" s="272" t="s">
        <v>307</v>
      </c>
      <c r="C110" s="320">
        <v>0</v>
      </c>
      <c r="D110" s="320">
        <v>0</v>
      </c>
      <c r="E110"/>
    </row>
    <row r="111" spans="1:5">
      <c r="A111" s="271">
        <v>123003</v>
      </c>
      <c r="B111" s="272" t="s">
        <v>308</v>
      </c>
      <c r="C111" s="320">
        <v>0</v>
      </c>
      <c r="D111" s="320">
        <v>0</v>
      </c>
      <c r="E111"/>
    </row>
    <row r="112" spans="1:5">
      <c r="A112" s="271">
        <v>123004</v>
      </c>
      <c r="B112" s="272" t="s">
        <v>309</v>
      </c>
      <c r="C112" s="320">
        <v>0</v>
      </c>
      <c r="D112" s="320">
        <v>0</v>
      </c>
      <c r="E112"/>
    </row>
    <row r="113" spans="1:5">
      <c r="A113" s="282">
        <v>124</v>
      </c>
      <c r="B113" s="283" t="s">
        <v>799</v>
      </c>
      <c r="C113" s="412">
        <f>SUM(C114:C116)</f>
        <v>0</v>
      </c>
      <c r="D113" s="412">
        <f>SUM(D114:D116)</f>
        <v>0</v>
      </c>
      <c r="E113"/>
    </row>
    <row r="114" spans="1:5">
      <c r="A114" s="284">
        <v>140002</v>
      </c>
      <c r="B114" s="285" t="s">
        <v>463</v>
      </c>
      <c r="C114" s="320">
        <v>0</v>
      </c>
      <c r="D114" s="320">
        <v>0</v>
      </c>
      <c r="E114"/>
    </row>
    <row r="115" spans="1:5">
      <c r="A115" s="284">
        <v>140003</v>
      </c>
      <c r="B115" s="285" t="s">
        <v>464</v>
      </c>
      <c r="C115" s="320">
        <v>0</v>
      </c>
      <c r="D115" s="320">
        <v>0</v>
      </c>
      <c r="E115"/>
    </row>
    <row r="116" spans="1:5">
      <c r="A116" s="284">
        <v>141001</v>
      </c>
      <c r="B116" s="285" t="s">
        <v>798</v>
      </c>
      <c r="C116" s="320">
        <v>0</v>
      </c>
      <c r="D116" s="320">
        <v>0</v>
      </c>
      <c r="E116"/>
    </row>
    <row r="117" spans="1:5">
      <c r="A117" s="274">
        <v>13</v>
      </c>
      <c r="B117" s="270" t="s">
        <v>888</v>
      </c>
      <c r="C117" s="409">
        <f>C118+C128+C135+C143+C149</f>
        <v>0</v>
      </c>
      <c r="D117" s="409">
        <f>D118+D128+D135+D143+D149</f>
        <v>0</v>
      </c>
      <c r="E117"/>
    </row>
    <row r="118" spans="1:5">
      <c r="A118" s="274">
        <v>1310</v>
      </c>
      <c r="B118" s="270" t="s">
        <v>889</v>
      </c>
      <c r="C118" s="410">
        <f>SUM(C119:C127)</f>
        <v>0</v>
      </c>
      <c r="D118" s="410">
        <f>SUM(D119:D127)</f>
        <v>0</v>
      </c>
      <c r="E118"/>
    </row>
    <row r="119" spans="1:5">
      <c r="A119" s="271">
        <v>131001</v>
      </c>
      <c r="B119" s="272" t="s">
        <v>890</v>
      </c>
      <c r="C119" s="320">
        <v>0</v>
      </c>
      <c r="D119" s="320">
        <v>0</v>
      </c>
      <c r="E119"/>
    </row>
    <row r="120" spans="1:5">
      <c r="A120" s="271">
        <v>131002</v>
      </c>
      <c r="B120" s="272" t="s">
        <v>891</v>
      </c>
      <c r="C120" s="320">
        <v>0</v>
      </c>
      <c r="D120" s="320">
        <v>0</v>
      </c>
      <c r="E120"/>
    </row>
    <row r="121" spans="1:5">
      <c r="A121" s="271">
        <v>131003</v>
      </c>
      <c r="B121" s="272" t="s">
        <v>892</v>
      </c>
      <c r="C121" s="320">
        <v>0</v>
      </c>
      <c r="D121" s="320">
        <v>0</v>
      </c>
      <c r="E121"/>
    </row>
    <row r="122" spans="1:5">
      <c r="A122" s="271">
        <v>131004</v>
      </c>
      <c r="B122" s="272" t="s">
        <v>893</v>
      </c>
      <c r="C122" s="320">
        <v>0</v>
      </c>
      <c r="D122" s="320">
        <v>0</v>
      </c>
      <c r="E122"/>
    </row>
    <row r="123" spans="1:5">
      <c r="A123" s="271">
        <v>131005</v>
      </c>
      <c r="B123" s="272" t="s">
        <v>894</v>
      </c>
      <c r="C123" s="320">
        <v>0</v>
      </c>
      <c r="D123" s="320">
        <v>0</v>
      </c>
      <c r="E123"/>
    </row>
    <row r="124" spans="1:5">
      <c r="A124" s="271">
        <v>131006</v>
      </c>
      <c r="B124" s="272" t="s">
        <v>895</v>
      </c>
      <c r="C124" s="320">
        <v>0</v>
      </c>
      <c r="D124" s="320">
        <v>0</v>
      </c>
      <c r="E124"/>
    </row>
    <row r="125" spans="1:5">
      <c r="A125" s="271">
        <v>131007</v>
      </c>
      <c r="B125" s="272" t="s">
        <v>898</v>
      </c>
      <c r="C125" s="320">
        <v>0</v>
      </c>
      <c r="D125" s="320">
        <v>0</v>
      </c>
      <c r="E125"/>
    </row>
    <row r="126" spans="1:5">
      <c r="A126" s="271">
        <v>131008</v>
      </c>
      <c r="B126" s="272" t="s">
        <v>896</v>
      </c>
      <c r="C126" s="320">
        <v>0</v>
      </c>
      <c r="D126" s="320">
        <v>0</v>
      </c>
      <c r="E126"/>
    </row>
    <row r="127" spans="1:5">
      <c r="A127" s="271">
        <v>131009</v>
      </c>
      <c r="B127" s="272" t="s">
        <v>897</v>
      </c>
      <c r="C127" s="320">
        <v>0</v>
      </c>
      <c r="D127" s="320">
        <v>0</v>
      </c>
      <c r="E127"/>
    </row>
    <row r="128" spans="1:5">
      <c r="A128" s="274">
        <v>1311</v>
      </c>
      <c r="B128" s="270" t="s">
        <v>899</v>
      </c>
      <c r="C128" s="410">
        <f>SUM(C129:C134)</f>
        <v>0</v>
      </c>
      <c r="D128" s="410">
        <f>SUM(D129:D134)</f>
        <v>0</v>
      </c>
      <c r="E128"/>
    </row>
    <row r="129" spans="1:5">
      <c r="A129" s="271">
        <v>131101</v>
      </c>
      <c r="B129" s="272" t="s">
        <v>900</v>
      </c>
      <c r="C129" s="320">
        <v>0</v>
      </c>
      <c r="D129" s="320">
        <v>0</v>
      </c>
      <c r="E129"/>
    </row>
    <row ht="30" r="130" spans="1:5">
      <c r="A130" s="271">
        <v>131102</v>
      </c>
      <c r="B130" s="272" t="s">
        <v>901</v>
      </c>
      <c r="C130" s="320">
        <v>0</v>
      </c>
      <c r="D130" s="320">
        <v>0</v>
      </c>
      <c r="E130"/>
    </row>
    <row ht="30" r="131" spans="1:5">
      <c r="A131" s="271">
        <v>131103</v>
      </c>
      <c r="B131" s="272" t="s">
        <v>902</v>
      </c>
      <c r="C131" s="320">
        <v>0</v>
      </c>
      <c r="D131" s="320">
        <v>0</v>
      </c>
      <c r="E131"/>
    </row>
    <row ht="30" r="132" spans="1:5">
      <c r="A132" s="271">
        <v>131104</v>
      </c>
      <c r="B132" s="272" t="s">
        <v>903</v>
      </c>
      <c r="C132" s="320">
        <v>0</v>
      </c>
      <c r="D132" s="320">
        <v>0</v>
      </c>
      <c r="E132"/>
    </row>
    <row ht="30" r="133" spans="1:5">
      <c r="A133" s="271">
        <v>131105</v>
      </c>
      <c r="B133" s="272" t="s">
        <v>904</v>
      </c>
      <c r="C133" s="320">
        <v>0</v>
      </c>
      <c r="D133" s="320">
        <v>0</v>
      </c>
      <c r="E133"/>
    </row>
    <row customHeight="1" ht="17.25" r="134" spans="1:5">
      <c r="A134" s="271">
        <v>131106</v>
      </c>
      <c r="B134" s="272" t="s">
        <v>905</v>
      </c>
      <c r="C134" s="320">
        <v>0</v>
      </c>
      <c r="D134" s="320">
        <v>0</v>
      </c>
      <c r="E134"/>
    </row>
    <row r="135" spans="1:5">
      <c r="A135" s="274">
        <v>1320</v>
      </c>
      <c r="B135" s="270" t="s">
        <v>906</v>
      </c>
      <c r="C135" s="410">
        <f>SUM(C136:C142)</f>
        <v>0</v>
      </c>
      <c r="D135" s="410">
        <f>SUM(D136:D142)</f>
        <v>0</v>
      </c>
      <c r="E135"/>
    </row>
    <row ht="30" r="136" spans="1:5">
      <c r="A136" s="271">
        <v>132001</v>
      </c>
      <c r="B136" s="272" t="s">
        <v>907</v>
      </c>
      <c r="C136" s="320">
        <v>0</v>
      </c>
      <c r="D136" s="320">
        <v>0</v>
      </c>
      <c r="E136"/>
    </row>
    <row r="137" spans="1:5">
      <c r="A137" s="271">
        <v>132002</v>
      </c>
      <c r="B137" s="272" t="s">
        <v>891</v>
      </c>
      <c r="C137" s="320">
        <v>0</v>
      </c>
      <c r="D137" s="320">
        <v>0</v>
      </c>
      <c r="E137"/>
    </row>
    <row ht="30" r="138" spans="1:5">
      <c r="A138" s="271">
        <v>132003</v>
      </c>
      <c r="B138" s="272" t="s">
        <v>908</v>
      </c>
      <c r="C138" s="320">
        <v>0</v>
      </c>
      <c r="D138" s="320">
        <v>0</v>
      </c>
      <c r="E138"/>
    </row>
    <row customHeight="1" ht="20.25" r="139" spans="1:5">
      <c r="A139" s="271">
        <v>132004</v>
      </c>
      <c r="B139" s="272" t="s">
        <v>909</v>
      </c>
      <c r="C139" s="320">
        <v>0</v>
      </c>
      <c r="D139" s="320">
        <v>0</v>
      </c>
      <c r="E139"/>
    </row>
    <row r="140" spans="1:5">
      <c r="A140" s="271">
        <v>132005</v>
      </c>
      <c r="B140" s="272" t="s">
        <v>910</v>
      </c>
      <c r="C140" s="320">
        <v>0</v>
      </c>
      <c r="D140" s="320">
        <v>0</v>
      </c>
      <c r="E140"/>
    </row>
    <row ht="30" r="141" spans="1:5">
      <c r="A141" s="271">
        <v>132006</v>
      </c>
      <c r="B141" s="272" t="s">
        <v>911</v>
      </c>
      <c r="C141" s="320">
        <v>0</v>
      </c>
      <c r="D141" s="320">
        <v>0</v>
      </c>
      <c r="E141"/>
    </row>
    <row r="142" spans="1:5">
      <c r="A142" s="271">
        <v>132007</v>
      </c>
      <c r="B142" s="272" t="s">
        <v>912</v>
      </c>
      <c r="C142" s="320">
        <v>0</v>
      </c>
      <c r="D142" s="320">
        <v>0</v>
      </c>
      <c r="E142"/>
    </row>
    <row r="143" spans="1:5">
      <c r="A143" s="274">
        <v>1330</v>
      </c>
      <c r="B143" s="270" t="s">
        <v>913</v>
      </c>
      <c r="C143" s="410">
        <f>SUM(C144:C148)</f>
        <v>0</v>
      </c>
      <c r="D143" s="410">
        <f>SUM(D144:D148)</f>
        <v>0</v>
      </c>
      <c r="E143"/>
    </row>
    <row r="144" spans="1:5">
      <c r="A144" s="271">
        <v>133001</v>
      </c>
      <c r="B144" s="272" t="s">
        <v>890</v>
      </c>
      <c r="C144" s="320">
        <v>0</v>
      </c>
      <c r="D144" s="320">
        <v>0</v>
      </c>
      <c r="E144"/>
    </row>
    <row r="145" spans="1:5">
      <c r="A145" s="271">
        <v>133002</v>
      </c>
      <c r="B145" s="272" t="s">
        <v>892</v>
      </c>
      <c r="C145" s="320">
        <v>0</v>
      </c>
      <c r="D145" s="320">
        <v>0</v>
      </c>
      <c r="E145"/>
    </row>
    <row r="146" spans="1:5">
      <c r="A146" s="271">
        <v>133003</v>
      </c>
      <c r="B146" s="272" t="s">
        <v>914</v>
      </c>
      <c r="C146" s="320">
        <v>0</v>
      </c>
      <c r="D146" s="320">
        <v>0</v>
      </c>
      <c r="E146"/>
    </row>
    <row r="147" spans="1:5">
      <c r="A147" s="271">
        <v>133004</v>
      </c>
      <c r="B147" s="272" t="s">
        <v>915</v>
      </c>
      <c r="C147" s="320">
        <v>0</v>
      </c>
      <c r="D147" s="320">
        <v>0</v>
      </c>
      <c r="E147"/>
    </row>
    <row r="148" spans="1:5">
      <c r="A148" s="271">
        <v>133005</v>
      </c>
      <c r="B148" s="272" t="s">
        <v>916</v>
      </c>
      <c r="C148" s="320">
        <v>0</v>
      </c>
      <c r="D148" s="320">
        <v>0</v>
      </c>
      <c r="E148"/>
    </row>
    <row r="149" spans="1:5">
      <c r="A149" s="274">
        <v>1340</v>
      </c>
      <c r="B149" s="270" t="s">
        <v>917</v>
      </c>
      <c r="C149" s="410">
        <f>SUM(C150:C152)</f>
        <v>0</v>
      </c>
      <c r="D149" s="410">
        <f>SUM(D150:D152)</f>
        <v>0</v>
      </c>
      <c r="E149"/>
    </row>
    <row r="150" spans="1:5">
      <c r="A150" s="271">
        <v>134001</v>
      </c>
      <c r="B150" s="272" t="s">
        <v>918</v>
      </c>
      <c r="C150" s="320">
        <v>0</v>
      </c>
      <c r="D150" s="320">
        <v>0</v>
      </c>
      <c r="E150"/>
    </row>
    <row r="151" spans="1:5">
      <c r="A151" s="271">
        <v>134002</v>
      </c>
      <c r="B151" s="272" t="s">
        <v>919</v>
      </c>
      <c r="C151" s="320">
        <v>0</v>
      </c>
      <c r="D151" s="320">
        <v>0</v>
      </c>
      <c r="E151"/>
    </row>
    <row r="152" spans="1:5">
      <c r="A152" s="271">
        <v>134003</v>
      </c>
      <c r="B152" s="272" t="s">
        <v>920</v>
      </c>
      <c r="C152" s="320">
        <v>0</v>
      </c>
      <c r="D152" s="320">
        <v>0</v>
      </c>
      <c r="E152"/>
    </row>
    <row r="153" spans="1:5">
      <c r="A153" s="269">
        <v>2</v>
      </c>
      <c r="B153" s="270" t="s">
        <v>328</v>
      </c>
      <c r="C153" s="409">
        <f>C154+C259</f>
        <v>0</v>
      </c>
      <c r="D153" s="409">
        <f>D154+D259</f>
        <v>0</v>
      </c>
      <c r="E153"/>
    </row>
    <row r="154" spans="1:5">
      <c r="A154" s="274">
        <v>21</v>
      </c>
      <c r="B154" s="270" t="s">
        <v>921</v>
      </c>
      <c r="C154" s="409">
        <f>C155+C220+C225+C230</f>
        <v>0</v>
      </c>
      <c r="D154" s="409">
        <f>D155+D220+D225+D230</f>
        <v>0</v>
      </c>
      <c r="E154"/>
    </row>
    <row r="155" spans="1:5">
      <c r="A155" s="274">
        <v>210</v>
      </c>
      <c r="B155" s="270" t="s">
        <v>922</v>
      </c>
      <c r="C155" s="410">
        <f>C156+C163+C170+C176+C187+C191+C196+C200+C215</f>
        <v>0</v>
      </c>
      <c r="D155" s="410">
        <f>D156+D163+D170+D176+D187+D191+D196+D200+D215</f>
        <v>0</v>
      </c>
      <c r="E155"/>
    </row>
    <row r="156" spans="1:5">
      <c r="A156" s="274">
        <v>2101</v>
      </c>
      <c r="B156" s="270" t="s">
        <v>923</v>
      </c>
      <c r="C156" s="410">
        <f>SUM(C157:C162)</f>
        <v>0</v>
      </c>
      <c r="D156" s="410">
        <f>SUM(D157:D162)</f>
        <v>0</v>
      </c>
      <c r="E156"/>
    </row>
    <row r="157" spans="1:5">
      <c r="A157" s="271">
        <v>210101</v>
      </c>
      <c r="B157" s="272" t="s">
        <v>924</v>
      </c>
      <c r="C157" s="320">
        <v>0</v>
      </c>
      <c r="D157" s="320">
        <v>0</v>
      </c>
      <c r="E157"/>
    </row>
    <row r="158" spans="1:5">
      <c r="A158" s="271">
        <v>210102</v>
      </c>
      <c r="B158" s="272" t="s">
        <v>925</v>
      </c>
      <c r="C158" s="320">
        <v>0</v>
      </c>
      <c r="D158" s="320">
        <v>0</v>
      </c>
      <c r="E158"/>
    </row>
    <row r="159" spans="1:5">
      <c r="A159" s="271">
        <v>210103</v>
      </c>
      <c r="B159" s="272" t="s">
        <v>926</v>
      </c>
      <c r="C159" s="320">
        <v>0</v>
      </c>
      <c r="D159" s="320">
        <v>0</v>
      </c>
      <c r="E159"/>
    </row>
    <row r="160" spans="1:5">
      <c r="A160" s="271">
        <v>210104</v>
      </c>
      <c r="B160" s="272" t="s">
        <v>927</v>
      </c>
      <c r="C160" s="320">
        <v>0</v>
      </c>
      <c r="D160" s="320">
        <v>0</v>
      </c>
      <c r="E160"/>
    </row>
    <row r="161" spans="1:5">
      <c r="A161" s="271">
        <v>210105</v>
      </c>
      <c r="B161" s="272" t="s">
        <v>928</v>
      </c>
      <c r="C161" s="320">
        <v>0</v>
      </c>
      <c r="D161" s="320">
        <v>0</v>
      </c>
      <c r="E161"/>
    </row>
    <row r="162" spans="1:5">
      <c r="A162" s="271">
        <v>210106</v>
      </c>
      <c r="B162" s="272" t="s">
        <v>1056</v>
      </c>
      <c r="C162" s="320">
        <v>0</v>
      </c>
      <c r="D162" s="320">
        <v>0</v>
      </c>
      <c r="E162"/>
    </row>
    <row r="163" spans="1:5">
      <c r="A163" s="274">
        <v>2102</v>
      </c>
      <c r="B163" s="270" t="s">
        <v>929</v>
      </c>
      <c r="C163" s="410">
        <f>SUM(C164:C169)</f>
        <v>0</v>
      </c>
      <c r="D163" s="410">
        <f>SUM(D164:D169)</f>
        <v>0</v>
      </c>
      <c r="E163"/>
    </row>
    <row r="164" spans="1:5">
      <c r="A164" s="271">
        <v>210201</v>
      </c>
      <c r="B164" s="272" t="s">
        <v>932</v>
      </c>
      <c r="C164" s="320">
        <v>0</v>
      </c>
      <c r="D164" s="320">
        <v>0</v>
      </c>
      <c r="E164"/>
    </row>
    <row r="165" spans="1:5">
      <c r="A165" s="271">
        <v>210202</v>
      </c>
      <c r="B165" s="272" t="s">
        <v>933</v>
      </c>
      <c r="C165" s="320">
        <v>0</v>
      </c>
      <c r="D165" s="320">
        <v>0</v>
      </c>
      <c r="E165"/>
    </row>
    <row r="166" spans="1:5">
      <c r="A166" s="271">
        <v>210203</v>
      </c>
      <c r="B166" s="272" t="s">
        <v>934</v>
      </c>
      <c r="C166" s="320">
        <v>0</v>
      </c>
      <c r="D166" s="320">
        <v>0</v>
      </c>
      <c r="E166"/>
    </row>
    <row r="167" spans="1:5">
      <c r="A167" s="271">
        <v>210204</v>
      </c>
      <c r="B167" s="272" t="s">
        <v>935</v>
      </c>
      <c r="C167" s="320">
        <v>0</v>
      </c>
      <c r="D167" s="320">
        <v>0</v>
      </c>
      <c r="E167"/>
    </row>
    <row r="168" spans="1:5">
      <c r="A168" s="271">
        <v>210205</v>
      </c>
      <c r="B168" s="272" t="s">
        <v>936</v>
      </c>
      <c r="C168" s="320">
        <v>0</v>
      </c>
      <c r="D168" s="320">
        <v>0</v>
      </c>
      <c r="E168"/>
    </row>
    <row r="169" spans="1:5">
      <c r="A169" s="286">
        <v>210206</v>
      </c>
      <c r="B169" s="287" t="s">
        <v>1057</v>
      </c>
      <c r="C169" s="320">
        <v>0</v>
      </c>
      <c r="D169" s="320">
        <v>0</v>
      </c>
      <c r="E169"/>
    </row>
    <row r="170" spans="1:5">
      <c r="A170" s="274">
        <v>2103</v>
      </c>
      <c r="B170" s="270" t="s">
        <v>930</v>
      </c>
      <c r="C170" s="410">
        <f>SUM(C171:C175)</f>
        <v>0</v>
      </c>
      <c r="D170" s="410">
        <f>SUM(D171:D175)</f>
        <v>0</v>
      </c>
      <c r="E170"/>
    </row>
    <row r="171" spans="1:5">
      <c r="A171" s="271">
        <v>210301</v>
      </c>
      <c r="B171" s="272" t="s">
        <v>940</v>
      </c>
      <c r="C171" s="320">
        <v>0</v>
      </c>
      <c r="D171" s="320">
        <v>0</v>
      </c>
      <c r="E171"/>
    </row>
    <row r="172" spans="1:5">
      <c r="A172" s="271">
        <v>210302</v>
      </c>
      <c r="B172" s="272" t="s">
        <v>939</v>
      </c>
      <c r="C172" s="320">
        <v>0</v>
      </c>
      <c r="D172" s="320">
        <v>0</v>
      </c>
      <c r="E172"/>
    </row>
    <row r="173" spans="1:5">
      <c r="A173" s="271">
        <v>210303</v>
      </c>
      <c r="B173" s="272" t="s">
        <v>937</v>
      </c>
      <c r="C173" s="320">
        <v>0</v>
      </c>
      <c r="D173" s="320">
        <v>0</v>
      </c>
      <c r="E173"/>
    </row>
    <row r="174" spans="1:5">
      <c r="A174" s="271">
        <v>210304</v>
      </c>
      <c r="B174" s="272" t="s">
        <v>938</v>
      </c>
      <c r="C174" s="320">
        <v>0</v>
      </c>
      <c r="D174" s="320">
        <v>0</v>
      </c>
      <c r="E174"/>
    </row>
    <row r="175" spans="1:5">
      <c r="A175" s="271">
        <v>210305</v>
      </c>
      <c r="B175" s="272" t="s">
        <v>1058</v>
      </c>
      <c r="C175" s="320">
        <v>0</v>
      </c>
      <c r="D175" s="320">
        <v>0</v>
      </c>
      <c r="E175"/>
    </row>
    <row r="176" spans="1:5">
      <c r="A176" s="274">
        <v>2104</v>
      </c>
      <c r="B176" s="270" t="s">
        <v>931</v>
      </c>
      <c r="C176" s="410">
        <f>SUM(C177:C186)</f>
        <v>0</v>
      </c>
      <c r="D176" s="410">
        <f>SUM(D177:D186)</f>
        <v>0</v>
      </c>
      <c r="E176"/>
    </row>
    <row r="177" spans="1:5">
      <c r="A177" s="271">
        <v>210401</v>
      </c>
      <c r="B177" s="272" t="s">
        <v>941</v>
      </c>
      <c r="C177" s="320">
        <v>0</v>
      </c>
      <c r="D177" s="320">
        <v>0</v>
      </c>
      <c r="E177"/>
    </row>
    <row r="178" spans="1:5">
      <c r="A178" s="271">
        <v>210402</v>
      </c>
      <c r="B178" s="272" t="s">
        <v>942</v>
      </c>
      <c r="C178" s="320">
        <v>0</v>
      </c>
      <c r="D178" s="320">
        <v>0</v>
      </c>
      <c r="E178"/>
    </row>
    <row r="179" spans="1:5">
      <c r="A179" s="271">
        <v>210403</v>
      </c>
      <c r="B179" s="272" t="s">
        <v>943</v>
      </c>
      <c r="C179" s="320">
        <v>0</v>
      </c>
      <c r="D179" s="320">
        <v>0</v>
      </c>
      <c r="E179"/>
    </row>
    <row r="180" spans="1:5">
      <c r="A180" s="271">
        <v>210404</v>
      </c>
      <c r="B180" s="272" t="s">
        <v>944</v>
      </c>
      <c r="C180" s="320">
        <v>0</v>
      </c>
      <c r="D180" s="320">
        <v>0</v>
      </c>
      <c r="E180"/>
    </row>
    <row r="181" spans="1:5">
      <c r="A181" s="271">
        <v>210405</v>
      </c>
      <c r="B181" s="272" t="s">
        <v>948</v>
      </c>
      <c r="C181" s="320">
        <v>0</v>
      </c>
      <c r="D181" s="320">
        <v>0</v>
      </c>
      <c r="E181"/>
    </row>
    <row r="182" spans="1:5">
      <c r="A182" s="271">
        <v>210406</v>
      </c>
      <c r="B182" s="272" t="s">
        <v>945</v>
      </c>
      <c r="C182" s="320">
        <v>0</v>
      </c>
      <c r="D182" s="320">
        <v>0</v>
      </c>
      <c r="E182"/>
    </row>
    <row r="183" spans="1:5">
      <c r="A183" s="271">
        <v>210407</v>
      </c>
      <c r="B183" s="272" t="s">
        <v>946</v>
      </c>
      <c r="C183" s="320">
        <v>0</v>
      </c>
      <c r="D183" s="320">
        <v>0</v>
      </c>
      <c r="E183"/>
    </row>
    <row r="184" spans="1:5">
      <c r="A184" s="271">
        <v>210408</v>
      </c>
      <c r="B184" s="272" t="s">
        <v>947</v>
      </c>
      <c r="C184" s="320">
        <v>0</v>
      </c>
      <c r="D184" s="320">
        <v>0</v>
      </c>
      <c r="E184"/>
    </row>
    <row r="185" spans="1:5">
      <c r="A185" s="277">
        <v>210409</v>
      </c>
      <c r="B185" s="272" t="s">
        <v>1059</v>
      </c>
      <c r="C185" s="320">
        <v>0</v>
      </c>
      <c r="D185" s="320">
        <v>0</v>
      </c>
      <c r="E185"/>
    </row>
    <row r="186" spans="1:5">
      <c r="A186" s="277">
        <v>210410</v>
      </c>
      <c r="B186" s="272" t="s">
        <v>1060</v>
      </c>
      <c r="C186" s="320">
        <v>0</v>
      </c>
      <c r="D186" s="320">
        <v>0</v>
      </c>
      <c r="E186"/>
    </row>
    <row r="187" spans="1:5">
      <c r="A187" s="274">
        <v>2105</v>
      </c>
      <c r="B187" s="270" t="s">
        <v>949</v>
      </c>
      <c r="C187" s="410">
        <f>SUM(C188:C190)</f>
        <v>0</v>
      </c>
      <c r="D187" s="410">
        <f>SUM(D188:D190)</f>
        <v>0</v>
      </c>
      <c r="E187"/>
    </row>
    <row r="188" spans="1:5">
      <c r="A188" s="271">
        <v>210501</v>
      </c>
      <c r="B188" s="272" t="s">
        <v>950</v>
      </c>
      <c r="C188" s="320">
        <v>0</v>
      </c>
      <c r="D188" s="320">
        <v>0</v>
      </c>
      <c r="E188"/>
    </row>
    <row r="189" spans="1:5">
      <c r="A189" s="271">
        <v>210502</v>
      </c>
      <c r="B189" s="272" t="s">
        <v>951</v>
      </c>
      <c r="C189" s="320">
        <v>0</v>
      </c>
      <c r="D189" s="320">
        <v>0</v>
      </c>
      <c r="E189"/>
    </row>
    <row r="190" spans="1:5">
      <c r="A190" s="271">
        <v>210503</v>
      </c>
      <c r="B190" s="272" t="s">
        <v>952</v>
      </c>
      <c r="C190" s="320">
        <v>0</v>
      </c>
      <c r="D190" s="320">
        <v>0</v>
      </c>
      <c r="E190"/>
    </row>
    <row r="191" spans="1:5">
      <c r="A191" s="274">
        <v>2106</v>
      </c>
      <c r="B191" s="270" t="s">
        <v>953</v>
      </c>
      <c r="C191" s="410">
        <f>SUM(C192:C195)</f>
        <v>0</v>
      </c>
      <c r="D191" s="410">
        <f>SUM(D192:D195)</f>
        <v>0</v>
      </c>
      <c r="E191"/>
    </row>
    <row r="192" spans="1:5">
      <c r="A192" s="271">
        <v>210601</v>
      </c>
      <c r="B192" s="272" t="s">
        <v>954</v>
      </c>
      <c r="C192" s="320">
        <v>0</v>
      </c>
      <c r="D192" s="320">
        <v>0</v>
      </c>
      <c r="E192"/>
    </row>
    <row r="193" spans="1:5">
      <c r="A193" s="271">
        <v>210602</v>
      </c>
      <c r="B193" s="272" t="s">
        <v>955</v>
      </c>
      <c r="C193" s="320">
        <v>0</v>
      </c>
      <c r="D193" s="320">
        <v>0</v>
      </c>
      <c r="E193"/>
    </row>
    <row r="194" spans="1:5">
      <c r="A194" s="271">
        <v>210603</v>
      </c>
      <c r="B194" s="272" t="s">
        <v>956</v>
      </c>
      <c r="C194" s="320">
        <v>0</v>
      </c>
      <c r="D194" s="320">
        <v>0</v>
      </c>
      <c r="E194"/>
    </row>
    <row r="195" spans="1:5">
      <c r="A195" s="271">
        <v>210604</v>
      </c>
      <c r="B195" s="272" t="s">
        <v>957</v>
      </c>
      <c r="C195" s="320">
        <v>0</v>
      </c>
      <c r="D195" s="320">
        <v>0</v>
      </c>
      <c r="E195"/>
    </row>
    <row r="196" spans="1:5">
      <c r="A196" s="269">
        <v>2107</v>
      </c>
      <c r="B196" s="270" t="s">
        <v>958</v>
      </c>
      <c r="C196" s="410">
        <f>SUM(C197:C199)</f>
        <v>0</v>
      </c>
      <c r="D196" s="410">
        <f>SUM(D197:D199)</f>
        <v>0</v>
      </c>
      <c r="E196"/>
    </row>
    <row r="197" spans="1:5">
      <c r="A197" s="271">
        <v>210701</v>
      </c>
      <c r="B197" s="272" t="s">
        <v>959</v>
      </c>
      <c r="C197" s="320">
        <v>0</v>
      </c>
      <c r="D197" s="320">
        <v>0</v>
      </c>
      <c r="E197"/>
    </row>
    <row r="198" spans="1:5">
      <c r="A198" s="271">
        <v>210702</v>
      </c>
      <c r="B198" s="272" t="s">
        <v>960</v>
      </c>
      <c r="C198" s="320">
        <v>0</v>
      </c>
      <c r="D198" s="320">
        <v>0</v>
      </c>
      <c r="E198"/>
    </row>
    <row r="199" spans="1:5">
      <c r="A199" s="271">
        <v>210703</v>
      </c>
      <c r="B199" s="272" t="s">
        <v>961</v>
      </c>
      <c r="C199" s="320">
        <v>0</v>
      </c>
      <c r="D199" s="320">
        <v>0</v>
      </c>
      <c r="E199"/>
    </row>
    <row r="200" spans="1:5">
      <c r="A200" s="274">
        <v>2108</v>
      </c>
      <c r="B200" s="270" t="s">
        <v>962</v>
      </c>
      <c r="C200" s="410">
        <f>SUM(C201:C214)</f>
        <v>0</v>
      </c>
      <c r="D200" s="410">
        <f>SUM(D201:D214)</f>
        <v>0</v>
      </c>
      <c r="E200"/>
    </row>
    <row ht="30" r="201" spans="1:5">
      <c r="A201" s="271">
        <v>210801</v>
      </c>
      <c r="B201" s="272" t="s">
        <v>963</v>
      </c>
      <c r="C201" s="320">
        <v>0</v>
      </c>
      <c r="D201" s="320">
        <v>0</v>
      </c>
      <c r="E201"/>
    </row>
    <row customHeight="1" ht="20.25" r="202" spans="1:5">
      <c r="A202" s="271">
        <v>210802</v>
      </c>
      <c r="B202" s="272" t="s">
        <v>964</v>
      </c>
      <c r="C202" s="320">
        <v>0</v>
      </c>
      <c r="D202" s="320">
        <v>0</v>
      </c>
      <c r="E202"/>
    </row>
    <row r="203" spans="1:5">
      <c r="A203" s="271">
        <v>210803</v>
      </c>
      <c r="B203" s="272" t="s">
        <v>965</v>
      </c>
      <c r="C203" s="320">
        <v>0</v>
      </c>
      <c r="D203" s="320">
        <v>0</v>
      </c>
      <c r="E203"/>
    </row>
    <row r="204" spans="1:5">
      <c r="A204" s="271">
        <v>210804</v>
      </c>
      <c r="B204" s="272" t="s">
        <v>966</v>
      </c>
      <c r="C204" s="320">
        <v>0</v>
      </c>
      <c r="D204" s="320">
        <v>0</v>
      </c>
      <c r="E204"/>
    </row>
    <row r="205" spans="1:5">
      <c r="A205" s="271">
        <v>210805</v>
      </c>
      <c r="B205" s="272" t="s">
        <v>967</v>
      </c>
      <c r="C205" s="320">
        <v>0</v>
      </c>
      <c r="D205" s="320">
        <v>0</v>
      </c>
      <c r="E205"/>
    </row>
    <row r="206" spans="1:5">
      <c r="A206" s="271">
        <v>210806</v>
      </c>
      <c r="B206" s="272" t="s">
        <v>968</v>
      </c>
      <c r="C206" s="320">
        <v>0</v>
      </c>
      <c r="D206" s="320">
        <v>0</v>
      </c>
      <c r="E206"/>
    </row>
    <row r="207" spans="1:5">
      <c r="A207" s="271">
        <v>210807</v>
      </c>
      <c r="B207" s="272" t="s">
        <v>296</v>
      </c>
      <c r="C207" s="320">
        <v>0</v>
      </c>
      <c r="D207" s="320">
        <v>0</v>
      </c>
      <c r="E207"/>
    </row>
    <row r="208" spans="1:5">
      <c r="A208" s="271">
        <v>210808</v>
      </c>
      <c r="B208" s="272" t="s">
        <v>969</v>
      </c>
      <c r="C208" s="320">
        <v>0</v>
      </c>
      <c r="D208" s="320">
        <v>0</v>
      </c>
      <c r="E208"/>
    </row>
    <row r="209" spans="1:5">
      <c r="A209" s="271">
        <v>210809</v>
      </c>
      <c r="B209" s="272" t="s">
        <v>970</v>
      </c>
      <c r="C209" s="320">
        <v>0</v>
      </c>
      <c r="D209" s="320">
        <v>0</v>
      </c>
      <c r="E209"/>
    </row>
    <row r="210" spans="1:5">
      <c r="A210" s="271">
        <v>210810</v>
      </c>
      <c r="B210" s="272" t="s">
        <v>971</v>
      </c>
      <c r="C210" s="320">
        <v>0</v>
      </c>
      <c r="D210" s="320">
        <v>0</v>
      </c>
      <c r="E210"/>
    </row>
    <row r="211" spans="1:5">
      <c r="A211" s="271">
        <v>210811</v>
      </c>
      <c r="B211" s="272" t="s">
        <v>972</v>
      </c>
      <c r="C211" s="320">
        <v>0</v>
      </c>
      <c r="D211" s="320">
        <v>0</v>
      </c>
      <c r="E211"/>
    </row>
    <row r="212" spans="1:5">
      <c r="A212" s="271">
        <v>210812</v>
      </c>
      <c r="B212" s="272" t="s">
        <v>973</v>
      </c>
      <c r="C212" s="320">
        <v>0</v>
      </c>
      <c r="D212" s="320">
        <v>0</v>
      </c>
      <c r="E212"/>
    </row>
    <row r="213" spans="1:5">
      <c r="A213" s="271">
        <v>210813</v>
      </c>
      <c r="B213" s="272" t="s">
        <v>974</v>
      </c>
      <c r="C213" s="320">
        <v>0</v>
      </c>
      <c r="D213" s="320">
        <v>0</v>
      </c>
      <c r="E213"/>
    </row>
    <row r="214" spans="1:5">
      <c r="A214" s="271">
        <v>210814</v>
      </c>
      <c r="B214" s="272" t="s">
        <v>975</v>
      </c>
      <c r="C214" s="320">
        <v>0</v>
      </c>
      <c r="D214" s="320">
        <v>0</v>
      </c>
      <c r="E214"/>
    </row>
    <row r="215" spans="1:5">
      <c r="A215" s="274">
        <v>2109</v>
      </c>
      <c r="B215" s="270" t="s">
        <v>976</v>
      </c>
      <c r="C215" s="410">
        <f>SUM(C216:C219)</f>
        <v>0</v>
      </c>
      <c r="D215" s="410">
        <f>SUM(D216:D219)</f>
        <v>0</v>
      </c>
      <c r="E215"/>
    </row>
    <row r="216" spans="1:5">
      <c r="A216" s="271">
        <v>210901</v>
      </c>
      <c r="B216" s="272" t="s">
        <v>378</v>
      </c>
      <c r="C216" s="320">
        <v>0</v>
      </c>
      <c r="D216" s="320">
        <v>0</v>
      </c>
      <c r="E216"/>
    </row>
    <row r="217" spans="1:5">
      <c r="A217" s="271">
        <v>210902</v>
      </c>
      <c r="B217" s="272" t="s">
        <v>977</v>
      </c>
      <c r="C217" s="320">
        <v>0</v>
      </c>
      <c r="D217" s="320">
        <v>0</v>
      </c>
      <c r="E217"/>
    </row>
    <row r="218" spans="1:5">
      <c r="A218" s="271">
        <v>210903</v>
      </c>
      <c r="B218" s="272" t="s">
        <v>978</v>
      </c>
      <c r="C218" s="320">
        <v>0</v>
      </c>
      <c r="D218" s="320">
        <v>0</v>
      </c>
      <c r="E218"/>
    </row>
    <row r="219" spans="1:5">
      <c r="A219" s="278">
        <v>210904</v>
      </c>
      <c r="B219" s="273" t="s">
        <v>979</v>
      </c>
      <c r="C219" s="320">
        <v>0</v>
      </c>
      <c r="D219" s="320">
        <v>0</v>
      </c>
      <c r="E219"/>
    </row>
    <row r="220" spans="1:5">
      <c r="A220" s="274">
        <v>211</v>
      </c>
      <c r="B220" s="270" t="s">
        <v>980</v>
      </c>
      <c r="C220" s="410">
        <f>C221+C223</f>
        <v>0</v>
      </c>
      <c r="D220" s="410">
        <f>D221+D223</f>
        <v>0</v>
      </c>
      <c r="E220"/>
    </row>
    <row r="221" spans="1:5">
      <c r="A221" s="274">
        <v>2111</v>
      </c>
      <c r="B221" s="270" t="s">
        <v>981</v>
      </c>
      <c r="C221" s="410">
        <f>SUM(C222)</f>
        <v>0</v>
      </c>
      <c r="D221" s="410">
        <f>SUM(D222)</f>
        <v>0</v>
      </c>
      <c r="E221"/>
    </row>
    <row r="222" spans="1:5">
      <c r="A222" s="271">
        <v>211101</v>
      </c>
      <c r="B222" s="272" t="s">
        <v>982</v>
      </c>
      <c r="C222" s="320">
        <v>0</v>
      </c>
      <c r="D222" s="320">
        <v>0</v>
      </c>
      <c r="E222"/>
    </row>
    <row r="223" spans="1:5">
      <c r="A223" s="274">
        <v>2112</v>
      </c>
      <c r="B223" s="270" t="s">
        <v>983</v>
      </c>
      <c r="C223" s="410">
        <f>SUM(C224)</f>
        <v>0</v>
      </c>
      <c r="D223" s="410">
        <f>SUM(D224)</f>
        <v>0</v>
      </c>
      <c r="E223"/>
    </row>
    <row r="224" spans="1:5">
      <c r="A224" s="271">
        <v>211201</v>
      </c>
      <c r="B224" s="272" t="s">
        <v>984</v>
      </c>
      <c r="C224" s="320">
        <v>0</v>
      </c>
      <c r="D224" s="320">
        <v>0</v>
      </c>
      <c r="E224"/>
    </row>
    <row r="225" spans="1:5">
      <c r="A225" s="274">
        <v>212</v>
      </c>
      <c r="B225" s="270" t="s">
        <v>985</v>
      </c>
      <c r="C225" s="410">
        <f>C226+C228</f>
        <v>0</v>
      </c>
      <c r="D225" s="410">
        <f>D226+D228</f>
        <v>0</v>
      </c>
      <c r="E225"/>
    </row>
    <row r="226" spans="1:5">
      <c r="A226" s="274">
        <v>2121</v>
      </c>
      <c r="B226" s="270" t="s">
        <v>986</v>
      </c>
      <c r="C226" s="410">
        <f>SUM(C227)</f>
        <v>0</v>
      </c>
      <c r="D226" s="410">
        <f>SUM(D227)</f>
        <v>0</v>
      </c>
      <c r="E226"/>
    </row>
    <row r="227" spans="1:5">
      <c r="A227" s="271">
        <v>212101</v>
      </c>
      <c r="B227" s="272" t="s">
        <v>395</v>
      </c>
      <c r="C227" s="320">
        <v>0</v>
      </c>
      <c r="D227" s="320">
        <v>0</v>
      </c>
      <c r="E227"/>
    </row>
    <row r="228" spans="1:5">
      <c r="A228" s="274">
        <v>2122</v>
      </c>
      <c r="B228" s="270" t="s">
        <v>987</v>
      </c>
      <c r="C228" s="410">
        <f>SUM(C229)</f>
        <v>0</v>
      </c>
      <c r="D228" s="410">
        <f>SUM(D229)</f>
        <v>0</v>
      </c>
      <c r="E228"/>
    </row>
    <row r="229" spans="1:5">
      <c r="A229" s="271">
        <v>212201</v>
      </c>
      <c r="B229" s="272" t="s">
        <v>399</v>
      </c>
      <c r="C229" s="320">
        <v>0</v>
      </c>
      <c r="D229" s="320">
        <v>0</v>
      </c>
      <c r="E229"/>
    </row>
    <row r="230" spans="1:5">
      <c r="A230" s="274">
        <v>213</v>
      </c>
      <c r="B230" s="270" t="s">
        <v>988</v>
      </c>
      <c r="C230" s="410">
        <f>C231+C234+C243+C248+C253</f>
        <v>0</v>
      </c>
      <c r="D230" s="410">
        <f>D231+D234+D243+D248+D253</f>
        <v>0</v>
      </c>
      <c r="E230"/>
    </row>
    <row r="231" spans="1:5">
      <c r="A231" s="274">
        <v>2131</v>
      </c>
      <c r="B231" s="270" t="s">
        <v>989</v>
      </c>
      <c r="C231" s="410">
        <f>SUM(C232:C233)</f>
        <v>0</v>
      </c>
      <c r="D231" s="410">
        <f>SUM(D232:D233)</f>
        <v>0</v>
      </c>
      <c r="E231"/>
    </row>
    <row r="232" spans="1:5">
      <c r="A232" s="271">
        <v>213101</v>
      </c>
      <c r="B232" s="272" t="s">
        <v>991</v>
      </c>
      <c r="C232" s="320">
        <v>0</v>
      </c>
      <c r="D232" s="320">
        <v>0</v>
      </c>
      <c r="E232"/>
    </row>
    <row r="233" spans="1:5">
      <c r="A233" s="271">
        <v>213102</v>
      </c>
      <c r="B233" s="272" t="s">
        <v>992</v>
      </c>
      <c r="C233" s="320">
        <v>0</v>
      </c>
      <c r="D233" s="320">
        <v>0</v>
      </c>
      <c r="E233"/>
    </row>
    <row r="234" spans="1:5">
      <c r="A234" s="274">
        <v>2132</v>
      </c>
      <c r="B234" s="270" t="s">
        <v>990</v>
      </c>
      <c r="C234" s="410">
        <f>SUM(C235:C242)</f>
        <v>0</v>
      </c>
      <c r="D234" s="410">
        <f>SUM(D235:D242)</f>
        <v>0</v>
      </c>
      <c r="E234"/>
    </row>
    <row r="235" spans="1:5">
      <c r="A235" s="271">
        <v>213202</v>
      </c>
      <c r="B235" s="272" t="s">
        <v>993</v>
      </c>
      <c r="C235" s="320">
        <v>0</v>
      </c>
      <c r="D235" s="320">
        <v>0</v>
      </c>
      <c r="E235"/>
    </row>
    <row r="236" spans="1:5">
      <c r="A236" s="271">
        <v>213203</v>
      </c>
      <c r="B236" s="272" t="s">
        <v>994</v>
      </c>
      <c r="C236" s="320">
        <v>0</v>
      </c>
      <c r="D236" s="320">
        <v>0</v>
      </c>
      <c r="E236"/>
    </row>
    <row r="237" spans="1:5">
      <c r="A237" s="271">
        <v>213204</v>
      </c>
      <c r="B237" s="272" t="s">
        <v>995</v>
      </c>
      <c r="C237" s="320">
        <v>0</v>
      </c>
      <c r="D237" s="320">
        <v>0</v>
      </c>
      <c r="E237"/>
    </row>
    <row r="238" spans="1:5">
      <c r="A238" s="271">
        <v>213205</v>
      </c>
      <c r="B238" s="272" t="s">
        <v>996</v>
      </c>
      <c r="C238" s="320">
        <v>0</v>
      </c>
      <c r="D238" s="320">
        <v>0</v>
      </c>
      <c r="E238"/>
    </row>
    <row r="239" spans="1:5">
      <c r="A239" s="271">
        <v>213206</v>
      </c>
      <c r="B239" s="272" t="s">
        <v>997</v>
      </c>
      <c r="C239" s="320">
        <v>0</v>
      </c>
      <c r="D239" s="320">
        <v>0</v>
      </c>
      <c r="E239"/>
    </row>
    <row r="240" spans="1:5">
      <c r="A240" s="271">
        <v>213207</v>
      </c>
      <c r="B240" s="272" t="s">
        <v>998</v>
      </c>
      <c r="C240" s="320">
        <v>0</v>
      </c>
      <c r="D240" s="320">
        <v>0</v>
      </c>
      <c r="E240"/>
    </row>
    <row ht="30" r="241" spans="1:5">
      <c r="A241" s="271">
        <v>213208</v>
      </c>
      <c r="B241" s="272" t="s">
        <v>999</v>
      </c>
      <c r="C241" s="320">
        <v>0</v>
      </c>
      <c r="D241" s="320">
        <v>0</v>
      </c>
      <c r="E241"/>
    </row>
    <row customHeight="1" ht="18.75" r="242" spans="1:5">
      <c r="A242" s="271">
        <v>213209</v>
      </c>
      <c r="B242" s="272" t="s">
        <v>1000</v>
      </c>
      <c r="C242" s="320">
        <v>0</v>
      </c>
      <c r="D242" s="320">
        <v>0</v>
      </c>
      <c r="E242"/>
    </row>
    <row r="243" spans="1:5">
      <c r="A243" s="274">
        <v>2133</v>
      </c>
      <c r="B243" s="270" t="s">
        <v>1001</v>
      </c>
      <c r="C243" s="410">
        <f>SUM(C244:C247)</f>
        <v>0</v>
      </c>
      <c r="D243" s="410">
        <f>SUM(D244:D247)</f>
        <v>0</v>
      </c>
      <c r="E243"/>
    </row>
    <row r="244" spans="1:5">
      <c r="A244" s="271">
        <v>213301</v>
      </c>
      <c r="B244" s="272" t="s">
        <v>1004</v>
      </c>
      <c r="C244" s="320">
        <v>0</v>
      </c>
      <c r="D244" s="320">
        <v>0</v>
      </c>
      <c r="E244"/>
    </row>
    <row r="245" spans="1:5">
      <c r="A245" s="271">
        <v>213302</v>
      </c>
      <c r="B245" s="272" t="s">
        <v>1003</v>
      </c>
      <c r="C245" s="320">
        <v>0</v>
      </c>
      <c r="D245" s="320">
        <v>0</v>
      </c>
      <c r="E245"/>
    </row>
    <row r="246" spans="1:5">
      <c r="A246" s="271">
        <v>213303</v>
      </c>
      <c r="B246" s="272" t="s">
        <v>1005</v>
      </c>
      <c r="C246" s="320">
        <v>0</v>
      </c>
      <c r="D246" s="320">
        <v>0</v>
      </c>
      <c r="E246"/>
    </row>
    <row r="247" spans="1:5">
      <c r="A247" s="271">
        <v>213304</v>
      </c>
      <c r="B247" s="272" t="s">
        <v>1006</v>
      </c>
      <c r="C247" s="320">
        <v>0</v>
      </c>
      <c r="D247" s="320">
        <v>0</v>
      </c>
      <c r="E247"/>
    </row>
    <row ht="28.5" r="248" spans="1:5">
      <c r="A248" s="274">
        <v>2134</v>
      </c>
      <c r="B248" s="270" t="s">
        <v>1007</v>
      </c>
      <c r="C248" s="410">
        <f>SUM(C249:C252)</f>
        <v>0</v>
      </c>
      <c r="D248" s="410">
        <f>SUM(D249:D252)</f>
        <v>0</v>
      </c>
      <c r="E248"/>
    </row>
    <row r="249" spans="1:5">
      <c r="A249" s="271">
        <v>213401</v>
      </c>
      <c r="B249" s="272" t="s">
        <v>1008</v>
      </c>
      <c r="C249" s="320">
        <v>0</v>
      </c>
      <c r="D249" s="320">
        <v>0</v>
      </c>
      <c r="E249"/>
    </row>
    <row r="250" spans="1:5">
      <c r="A250" s="271">
        <v>213402</v>
      </c>
      <c r="B250" s="272" t="s">
        <v>1009</v>
      </c>
      <c r="C250" s="320">
        <v>0</v>
      </c>
      <c r="D250" s="320">
        <v>0</v>
      </c>
      <c r="E250"/>
    </row>
    <row r="251" spans="1:5">
      <c r="A251" s="271">
        <v>213403</v>
      </c>
      <c r="B251" s="272" t="s">
        <v>1005</v>
      </c>
      <c r="C251" s="320">
        <v>0</v>
      </c>
      <c r="D251" s="320">
        <v>0</v>
      </c>
      <c r="E251"/>
    </row>
    <row r="252" spans="1:5">
      <c r="A252" s="271">
        <v>213404</v>
      </c>
      <c r="B252" s="272" t="s">
        <v>1006</v>
      </c>
      <c r="C252" s="320">
        <v>0</v>
      </c>
      <c r="D252" s="320">
        <v>0</v>
      </c>
      <c r="E252"/>
    </row>
    <row r="253" spans="1:5">
      <c r="A253" s="274">
        <v>2135</v>
      </c>
      <c r="B253" s="270" t="s">
        <v>1010</v>
      </c>
      <c r="C253" s="410">
        <f>SUM(C254:C258)</f>
        <v>0</v>
      </c>
      <c r="D253" s="410">
        <f>SUM(D254:D258)</f>
        <v>0</v>
      </c>
      <c r="E253"/>
    </row>
    <row r="254" spans="1:5">
      <c r="A254" s="271">
        <v>213501</v>
      </c>
      <c r="B254" s="272" t="s">
        <v>1002</v>
      </c>
      <c r="C254" s="320">
        <v>0</v>
      </c>
      <c r="D254" s="320">
        <v>0</v>
      </c>
      <c r="E254"/>
    </row>
    <row r="255" spans="1:5">
      <c r="A255" s="271">
        <v>213502</v>
      </c>
      <c r="B255" s="272" t="s">
        <v>1011</v>
      </c>
      <c r="C255" s="320">
        <v>0</v>
      </c>
      <c r="D255" s="320">
        <v>0</v>
      </c>
      <c r="E255"/>
    </row>
    <row r="256" spans="1:5">
      <c r="A256" s="271">
        <v>213503</v>
      </c>
      <c r="B256" s="272" t="s">
        <v>1012</v>
      </c>
      <c r="C256" s="320">
        <v>0</v>
      </c>
      <c r="D256" s="320">
        <v>0</v>
      </c>
      <c r="E256"/>
    </row>
    <row r="257" spans="1:5">
      <c r="A257" s="271">
        <v>213504</v>
      </c>
      <c r="B257" s="272" t="s">
        <v>1013</v>
      </c>
      <c r="C257" s="320">
        <v>0</v>
      </c>
      <c r="D257" s="320">
        <v>0</v>
      </c>
      <c r="E257"/>
    </row>
    <row r="258" spans="1:5">
      <c r="A258" s="271">
        <v>213505</v>
      </c>
      <c r="B258" s="272" t="s">
        <v>1014</v>
      </c>
      <c r="C258" s="320">
        <v>0</v>
      </c>
      <c r="D258" s="320">
        <v>0</v>
      </c>
      <c r="E258"/>
    </row>
    <row r="259" spans="1:5">
      <c r="A259" s="274">
        <v>22</v>
      </c>
      <c r="B259" s="270" t="s">
        <v>1015</v>
      </c>
      <c r="C259" s="409">
        <f>C260+C272</f>
        <v>0</v>
      </c>
      <c r="D259" s="409">
        <f>D260+D272</f>
        <v>0</v>
      </c>
      <c r="E259"/>
    </row>
    <row r="260" spans="1:5">
      <c r="A260" s="274">
        <v>2200</v>
      </c>
      <c r="B260" s="270" t="s">
        <v>1016</v>
      </c>
      <c r="C260" s="410">
        <f>SUM(C261:C271)</f>
        <v>0</v>
      </c>
      <c r="D260" s="410">
        <f>SUM(D261:D271)</f>
        <v>0</v>
      </c>
      <c r="E260"/>
    </row>
    <row r="261" spans="1:5">
      <c r="A261" s="271">
        <v>220001</v>
      </c>
      <c r="B261" s="272" t="s">
        <v>1017</v>
      </c>
      <c r="C261" s="320">
        <v>0</v>
      </c>
      <c r="D261" s="320">
        <v>0</v>
      </c>
      <c r="E261"/>
    </row>
    <row r="262" spans="1:5">
      <c r="A262" s="271">
        <v>221001</v>
      </c>
      <c r="B262" s="272" t="s">
        <v>1018</v>
      </c>
      <c r="C262" s="320">
        <v>0</v>
      </c>
      <c r="D262" s="320">
        <v>0</v>
      </c>
      <c r="E262"/>
    </row>
    <row r="263" spans="1:5">
      <c r="A263" s="271">
        <v>222001</v>
      </c>
      <c r="B263" s="272" t="s">
        <v>1019</v>
      </c>
      <c r="C263" s="320">
        <v>0</v>
      </c>
      <c r="D263" s="320">
        <v>0</v>
      </c>
      <c r="E263"/>
    </row>
    <row r="264" spans="1:5">
      <c r="A264" s="271">
        <v>223001</v>
      </c>
      <c r="B264" s="272" t="s">
        <v>1020</v>
      </c>
      <c r="C264" s="320">
        <v>0</v>
      </c>
      <c r="D264" s="320">
        <v>0</v>
      </c>
      <c r="E264"/>
    </row>
    <row r="265" spans="1:5">
      <c r="A265" s="271">
        <v>224001</v>
      </c>
      <c r="B265" s="272" t="s">
        <v>1021</v>
      </c>
      <c r="C265" s="320">
        <v>0</v>
      </c>
      <c r="D265" s="320">
        <v>0</v>
      </c>
      <c r="E265"/>
    </row>
    <row r="266" spans="1:5">
      <c r="A266" s="288">
        <v>225101</v>
      </c>
      <c r="B266" s="287" t="s">
        <v>1574</v>
      </c>
      <c r="C266" s="320">
        <v>0</v>
      </c>
      <c r="D266" s="320">
        <v>0</v>
      </c>
      <c r="E266"/>
    </row>
    <row r="267" spans="1:5">
      <c r="A267" s="288">
        <v>225102</v>
      </c>
      <c r="B267" s="287" t="s">
        <v>1573</v>
      </c>
      <c r="C267" s="320">
        <v>0</v>
      </c>
      <c r="D267" s="320">
        <v>0</v>
      </c>
      <c r="E267"/>
    </row>
    <row r="268" spans="1:5">
      <c r="A268" s="288">
        <v>225103</v>
      </c>
      <c r="B268" s="287" t="s">
        <v>1572</v>
      </c>
      <c r="C268" s="320">
        <v>0</v>
      </c>
      <c r="D268" s="320">
        <v>0</v>
      </c>
      <c r="E268"/>
    </row>
    <row r="269" spans="1:5">
      <c r="A269" s="288">
        <v>225104</v>
      </c>
      <c r="B269" s="287" t="s">
        <v>1571</v>
      </c>
      <c r="C269" s="320">
        <v>0</v>
      </c>
      <c r="D269" s="320">
        <v>0</v>
      </c>
      <c r="E269"/>
    </row>
    <row r="270" spans="1:5">
      <c r="A270" s="288">
        <v>225105</v>
      </c>
      <c r="B270" s="287" t="s">
        <v>1216</v>
      </c>
      <c r="C270" s="320">
        <v>0</v>
      </c>
      <c r="D270" s="320">
        <v>0</v>
      </c>
      <c r="E270"/>
    </row>
    <row r="271" spans="1:5">
      <c r="A271" s="288">
        <v>225106</v>
      </c>
      <c r="B271" s="287" t="s">
        <v>1077</v>
      </c>
      <c r="C271" s="320">
        <v>0</v>
      </c>
      <c r="D271" s="320">
        <v>0</v>
      </c>
      <c r="E271"/>
    </row>
    <row r="272" spans="1:5">
      <c r="A272" s="274">
        <v>2260</v>
      </c>
      <c r="B272" s="270" t="s">
        <v>1022</v>
      </c>
      <c r="C272" s="410">
        <f>SUM(C273)</f>
        <v>0</v>
      </c>
      <c r="D272" s="410">
        <f>SUM(D273)</f>
        <v>0</v>
      </c>
      <c r="E272"/>
    </row>
    <row r="273" spans="1:5">
      <c r="A273" s="278">
        <v>226001</v>
      </c>
      <c r="B273" s="273" t="s">
        <v>1023</v>
      </c>
      <c r="C273" s="320">
        <v>0</v>
      </c>
      <c r="D273" s="320">
        <v>0</v>
      </c>
      <c r="E273"/>
    </row>
    <row r="274" spans="1:5">
      <c r="A274" s="269">
        <v>3</v>
      </c>
      <c r="B274" s="270" t="s">
        <v>1084</v>
      </c>
      <c r="C274" s="413">
        <f>C8-C153</f>
        <v>0</v>
      </c>
      <c r="D274" s="413">
        <f>D8-D153</f>
        <v>0</v>
      </c>
      <c r="E274"/>
    </row>
    <row r="275" spans="1:5">
      <c r="A275" s="269">
        <v>145</v>
      </c>
      <c r="B275" s="270" t="s">
        <v>445</v>
      </c>
      <c r="C275" s="410">
        <f>SUM(C276:C281)</f>
        <v>0</v>
      </c>
      <c r="D275" s="410">
        <f>SUM(D276:D281)</f>
        <v>0</v>
      </c>
      <c r="E275"/>
    </row>
    <row r="276" spans="1:5">
      <c r="A276" s="271">
        <v>145001</v>
      </c>
      <c r="B276" s="272" t="s">
        <v>1024</v>
      </c>
      <c r="C276" s="320">
        <v>0</v>
      </c>
      <c r="D276" s="320">
        <v>0</v>
      </c>
      <c r="E276"/>
    </row>
    <row r="277" spans="1:5">
      <c r="A277" s="271">
        <v>145002</v>
      </c>
      <c r="B277" s="272" t="s">
        <v>1025</v>
      </c>
      <c r="C277" s="320">
        <v>0</v>
      </c>
      <c r="D277" s="320">
        <v>0</v>
      </c>
      <c r="E277"/>
    </row>
    <row r="278" spans="1:5">
      <c r="A278" s="271">
        <v>145003</v>
      </c>
      <c r="B278" s="272" t="s">
        <v>1026</v>
      </c>
      <c r="C278" s="320">
        <v>0</v>
      </c>
      <c r="D278" s="320">
        <v>0</v>
      </c>
      <c r="E278"/>
    </row>
    <row r="279" spans="1:5">
      <c r="A279" s="271">
        <v>145004</v>
      </c>
      <c r="B279" s="272" t="s">
        <v>1289</v>
      </c>
      <c r="C279" s="320">
        <v>0</v>
      </c>
      <c r="D279" s="320">
        <v>0</v>
      </c>
      <c r="E279"/>
    </row>
    <row r="280" spans="1:5">
      <c r="A280" s="271">
        <v>145005</v>
      </c>
      <c r="B280" s="272" t="s">
        <v>1290</v>
      </c>
      <c r="C280" s="320">
        <v>0</v>
      </c>
      <c r="D280" s="320">
        <v>0</v>
      </c>
      <c r="E280"/>
    </row>
    <row r="281" spans="1:5">
      <c r="A281" s="277">
        <v>145006</v>
      </c>
      <c r="B281" s="272" t="s">
        <v>1291</v>
      </c>
      <c r="C281" s="320">
        <v>0</v>
      </c>
      <c r="D281" s="320">
        <v>0</v>
      </c>
      <c r="E281"/>
    </row>
    <row r="282" spans="1:5">
      <c r="A282" s="269">
        <v>225</v>
      </c>
      <c r="B282" s="270" t="s">
        <v>447</v>
      </c>
      <c r="C282" s="410">
        <f>SUM(C283:C292)</f>
        <v>0</v>
      </c>
      <c r="D282" s="410">
        <f>SUM(D283:D292)</f>
        <v>0</v>
      </c>
      <c r="E282"/>
    </row>
    <row r="283" spans="1:5">
      <c r="A283" s="271">
        <v>225001</v>
      </c>
      <c r="B283" s="272" t="s">
        <v>1027</v>
      </c>
      <c r="C283" s="320">
        <v>0</v>
      </c>
      <c r="D283" s="320">
        <v>0</v>
      </c>
      <c r="E283"/>
    </row>
    <row r="284" spans="1:5">
      <c r="A284" s="271">
        <v>225002</v>
      </c>
      <c r="B284" s="272" t="s">
        <v>1028</v>
      </c>
      <c r="C284" s="320">
        <v>0</v>
      </c>
      <c r="D284" s="320">
        <v>0</v>
      </c>
      <c r="E284"/>
    </row>
    <row r="285" spans="1:5">
      <c r="A285" s="271">
        <v>225003</v>
      </c>
      <c r="B285" s="272" t="s">
        <v>1029</v>
      </c>
      <c r="C285" s="320">
        <v>0</v>
      </c>
      <c r="D285" s="320">
        <v>0</v>
      </c>
      <c r="E285"/>
    </row>
    <row r="286" spans="1:5">
      <c r="A286" s="271">
        <v>225004</v>
      </c>
      <c r="B286" s="272" t="s">
        <v>1030</v>
      </c>
      <c r="C286" s="320">
        <v>0</v>
      </c>
      <c r="D286" s="320">
        <v>0</v>
      </c>
      <c r="E286"/>
    </row>
    <row r="287" spans="1:5">
      <c r="A287" s="271">
        <v>225005</v>
      </c>
      <c r="B287" s="272" t="s">
        <v>1031</v>
      </c>
      <c r="C287" s="320">
        <v>0</v>
      </c>
      <c r="D287" s="320">
        <v>0</v>
      </c>
      <c r="E287"/>
    </row>
    <row r="288" spans="1:5">
      <c r="A288" s="271">
        <v>225006</v>
      </c>
      <c r="B288" s="272" t="s">
        <v>1032</v>
      </c>
      <c r="C288" s="320">
        <v>0</v>
      </c>
      <c r="D288" s="320">
        <v>0</v>
      </c>
      <c r="E288"/>
    </row>
    <row r="289" spans="1:5">
      <c r="A289" s="271">
        <v>225007</v>
      </c>
      <c r="B289" s="272" t="s">
        <v>1033</v>
      </c>
      <c r="C289" s="320">
        <v>0</v>
      </c>
      <c r="D289" s="320">
        <v>0</v>
      </c>
      <c r="E289"/>
    </row>
    <row r="290" spans="1:5">
      <c r="A290" s="271">
        <v>225008</v>
      </c>
      <c r="B290" s="272" t="s">
        <v>1034</v>
      </c>
      <c r="C290" s="320">
        <v>0</v>
      </c>
      <c r="D290" s="320">
        <v>0</v>
      </c>
      <c r="E290"/>
    </row>
    <row r="291" spans="1:5">
      <c r="A291" s="271">
        <v>225009</v>
      </c>
      <c r="B291" s="272" t="s">
        <v>1035</v>
      </c>
      <c r="C291" s="320">
        <v>0</v>
      </c>
      <c r="D291" s="320">
        <v>0</v>
      </c>
      <c r="E291"/>
    </row>
    <row r="292" spans="1:5">
      <c r="A292" s="284">
        <v>230001</v>
      </c>
      <c r="B292" s="285" t="s">
        <v>1292</v>
      </c>
      <c r="C292" s="320">
        <v>0</v>
      </c>
      <c r="D292" s="320">
        <v>0</v>
      </c>
      <c r="E292"/>
    </row>
    <row r="293" spans="1:5">
      <c r="A293" s="289">
        <v>4</v>
      </c>
      <c r="B293" s="270" t="s">
        <v>1270</v>
      </c>
      <c r="C293" s="411">
        <f>C275-C282</f>
        <v>0</v>
      </c>
      <c r="D293" s="411">
        <f>D275-D282</f>
        <v>0</v>
      </c>
      <c r="E293"/>
    </row>
    <row r="294" spans="1:5">
      <c r="A294" s="269">
        <v>5</v>
      </c>
      <c r="B294" s="290" t="s">
        <v>1085</v>
      </c>
      <c r="C294" s="414">
        <f>C274+C293</f>
        <v>0</v>
      </c>
      <c r="D294" s="414">
        <f>D274+D293</f>
        <v>0</v>
      </c>
      <c r="E294"/>
    </row>
    <row customHeight="1" ht="22.5" r="295" spans="1:5">
      <c r="A295" s="291" t="s">
        <v>102</v>
      </c>
      <c r="B295" s="292" t="s">
        <v>102</v>
      </c>
      <c r="C295" s="261" t="s">
        <v>102</v>
      </c>
      <c r="D295" s="261" t="s">
        <v>102</v>
      </c>
      <c r="E295"/>
    </row>
    <row r="296" spans="1:5">
      <c r="A296" s="291" t="s">
        <v>102</v>
      </c>
      <c r="B296" s="292" t="s">
        <v>102</v>
      </c>
      <c r="C296" s="261" t="s">
        <v>102</v>
      </c>
      <c r="D296" s="261" t="s">
        <v>102</v>
      </c>
      <c r="E296"/>
    </row>
    <row r="297" spans="1:5">
      <c r="A297" s="291" t="s">
        <v>102</v>
      </c>
      <c r="B297" s="292" t="s">
        <v>102</v>
      </c>
      <c r="C297" s="261" t="s">
        <v>102</v>
      </c>
      <c r="D297" s="261" t="s">
        <v>102</v>
      </c>
      <c r="E297"/>
    </row>
    <row r="298" spans="1:5">
      <c r="A298" s="291" t="s">
        <v>102</v>
      </c>
      <c r="B298" s="292" t="s">
        <v>102</v>
      </c>
      <c r="C298" s="261" t="s">
        <v>102</v>
      </c>
      <c r="D298" s="261" t="s">
        <v>102</v>
      </c>
      <c r="E298"/>
    </row>
    <row r="299" spans="1:5">
      <c r="A299" s="291" t="s">
        <v>102</v>
      </c>
      <c r="B299" s="292" t="s">
        <v>102</v>
      </c>
      <c r="C299" s="261" t="s">
        <v>102</v>
      </c>
      <c r="D299" s="261" t="s">
        <v>102</v>
      </c>
      <c r="E299"/>
    </row>
    <row r="300" spans="1:5">
      <c r="A300" s="291" t="s">
        <v>102</v>
      </c>
      <c r="B300" s="292" t="s">
        <v>102</v>
      </c>
      <c r="C300" s="261" t="s">
        <v>102</v>
      </c>
      <c r="D300" s="261" t="s">
        <v>102</v>
      </c>
      <c r="E300"/>
    </row>
    <row r="301" spans="1:5">
      <c r="A301" s="291" t="s">
        <v>102</v>
      </c>
      <c r="B301" s="292" t="s">
        <v>102</v>
      </c>
      <c r="C301" s="261" t="s">
        <v>102</v>
      </c>
      <c r="D301" s="261" t="s">
        <v>102</v>
      </c>
      <c r="E301"/>
    </row>
    <row r="302" spans="1:5">
      <c r="A302" s="291" t="s">
        <v>102</v>
      </c>
      <c r="B302" s="292" t="s">
        <v>102</v>
      </c>
      <c r="C302" s="261" t="s">
        <v>102</v>
      </c>
      <c r="D302" s="261" t="s">
        <v>102</v>
      </c>
      <c r="E302"/>
    </row>
    <row r="303" spans="1:5">
      <c r="A303" s="291" t="s">
        <v>102</v>
      </c>
      <c r="B303" s="292" t="s">
        <v>102</v>
      </c>
      <c r="C303" s="261" t="s">
        <v>102</v>
      </c>
      <c r="D303" s="261" t="s">
        <v>102</v>
      </c>
      <c r="E303"/>
    </row>
    <row r="304" spans="1:5">
      <c r="A304" s="291" t="s">
        <v>102</v>
      </c>
      <c r="B304" s="292" t="s">
        <v>102</v>
      </c>
      <c r="C304" s="261" t="s">
        <v>102</v>
      </c>
      <c r="D304" s="261" t="s">
        <v>102</v>
      </c>
      <c r="E304"/>
    </row>
    <row r="305" spans="1:5">
      <c r="A305" s="291" t="s">
        <v>102</v>
      </c>
      <c r="B305" s="292" t="s">
        <v>102</v>
      </c>
      <c r="C305" s="261" t="s">
        <v>102</v>
      </c>
      <c r="D305" s="261" t="s">
        <v>102</v>
      </c>
      <c r="E305"/>
    </row>
    <row r="306" spans="1:5">
      <c r="A306" s="291" t="s">
        <v>102</v>
      </c>
      <c r="B306" s="292" t="s">
        <v>102</v>
      </c>
      <c r="C306" s="261" t="s">
        <v>102</v>
      </c>
      <c r="D306" s="261" t="s">
        <v>102</v>
      </c>
      <c r="E306"/>
    </row>
    <row r="307" spans="1:5">
      <c r="A307" s="291" t="s">
        <v>102</v>
      </c>
      <c r="B307" s="292" t="s">
        <v>102</v>
      </c>
      <c r="C307" s="261" t="s">
        <v>102</v>
      </c>
      <c r="D307" s="261" t="s">
        <v>102</v>
      </c>
      <c r="E307"/>
    </row>
    <row r="308" spans="1:5">
      <c r="A308" s="291" t="s">
        <v>102</v>
      </c>
      <c r="B308" s="292" t="s">
        <v>102</v>
      </c>
      <c r="C308" s="261" t="s">
        <v>102</v>
      </c>
      <c r="D308" s="261" t="s">
        <v>102</v>
      </c>
      <c r="E308"/>
    </row>
    <row r="309" spans="1:5">
      <c r="A309" s="291" t="s">
        <v>102</v>
      </c>
      <c r="B309" s="292" t="s">
        <v>102</v>
      </c>
      <c r="C309" s="261" t="s">
        <v>102</v>
      </c>
      <c r="D309" s="261" t="s">
        <v>102</v>
      </c>
      <c r="E309"/>
    </row>
    <row r="310" spans="1:5">
      <c r="A310" s="291" t="s">
        <v>102</v>
      </c>
      <c r="B310" s="292" t="s">
        <v>102</v>
      </c>
      <c r="C310" s="261" t="s">
        <v>102</v>
      </c>
      <c r="D310" s="261" t="s">
        <v>102</v>
      </c>
      <c r="E310"/>
    </row>
    <row r="311" spans="1:5">
      <c r="A311" s="291" t="s">
        <v>102</v>
      </c>
      <c r="B311" s="292" t="s">
        <v>102</v>
      </c>
      <c r="C311" s="261" t="s">
        <v>102</v>
      </c>
      <c r="D311" s="261" t="s">
        <v>102</v>
      </c>
      <c r="E311"/>
    </row>
    <row r="312" spans="1:5">
      <c r="A312" s="291" t="s">
        <v>102</v>
      </c>
      <c r="B312" s="292" t="s">
        <v>102</v>
      </c>
      <c r="C312" s="261" t="s">
        <v>102</v>
      </c>
      <c r="D312" s="261" t="s">
        <v>102</v>
      </c>
      <c r="E312"/>
    </row>
    <row r="313" spans="1:5">
      <c r="A313" s="291" t="s">
        <v>102</v>
      </c>
      <c r="B313" s="292" t="s">
        <v>102</v>
      </c>
      <c r="C313" s="261" t="s">
        <v>102</v>
      </c>
      <c r="D313" s="261" t="s">
        <v>102</v>
      </c>
      <c r="E313"/>
    </row>
    <row r="314" spans="1:5">
      <c r="A314" s="291" t="s">
        <v>102</v>
      </c>
      <c r="B314" s="292" t="s">
        <v>102</v>
      </c>
      <c r="C314" s="261" t="s">
        <v>102</v>
      </c>
      <c r="D314" s="261" t="s">
        <v>102</v>
      </c>
      <c r="E314"/>
    </row>
    <row r="315" spans="1:5">
      <c r="A315" s="291" t="s">
        <v>102</v>
      </c>
      <c r="B315" s="292" t="s">
        <v>102</v>
      </c>
      <c r="C315" s="261" t="s">
        <v>102</v>
      </c>
      <c r="D315" s="261" t="s">
        <v>102</v>
      </c>
      <c r="E315"/>
    </row>
    <row r="316" spans="1:5">
      <c r="A316" s="291" t="s">
        <v>102</v>
      </c>
      <c r="B316" s="292" t="s">
        <v>102</v>
      </c>
      <c r="C316" s="261" t="s">
        <v>102</v>
      </c>
      <c r="D316" s="261" t="s">
        <v>102</v>
      </c>
      <c r="E316"/>
    </row>
    <row r="317" spans="1:5">
      <c r="A317" s="291" t="s">
        <v>102</v>
      </c>
      <c r="B317" s="292" t="s">
        <v>102</v>
      </c>
      <c r="C317" s="261" t="s">
        <v>102</v>
      </c>
      <c r="D317" s="261" t="s">
        <v>102</v>
      </c>
      <c r="E317"/>
    </row>
    <row r="318" spans="1:5">
      <c r="A318" s="291" t="s">
        <v>102</v>
      </c>
      <c r="B318" s="292" t="s">
        <v>102</v>
      </c>
      <c r="C318" s="261" t="s">
        <v>102</v>
      </c>
      <c r="D318" s="261" t="s">
        <v>102</v>
      </c>
      <c r="E318"/>
    </row>
    <row r="319" spans="1:5">
      <c r="A319" s="291" t="s">
        <v>102</v>
      </c>
      <c r="B319" s="292" t="s">
        <v>102</v>
      </c>
      <c r="C319" s="261" t="s">
        <v>102</v>
      </c>
      <c r="D319" s="261" t="s">
        <v>102</v>
      </c>
      <c r="E319"/>
    </row>
    <row r="320" spans="1:5">
      <c r="A320" s="291" t="s">
        <v>102</v>
      </c>
      <c r="B320" s="292" t="s">
        <v>102</v>
      </c>
      <c r="C320" s="261" t="s">
        <v>102</v>
      </c>
      <c r="D320" s="261" t="s">
        <v>102</v>
      </c>
      <c r="E320"/>
    </row>
    <row r="321" spans="1:5">
      <c r="A321" s="291" t="s">
        <v>102</v>
      </c>
      <c r="B321" s="292" t="s">
        <v>102</v>
      </c>
      <c r="C321" s="261" t="s">
        <v>102</v>
      </c>
      <c r="D321" s="261" t="s">
        <v>102</v>
      </c>
      <c r="E321"/>
    </row>
    <row r="322" spans="1:5">
      <c r="A322" s="291" t="s">
        <v>102</v>
      </c>
      <c r="B322" s="292" t="s">
        <v>102</v>
      </c>
      <c r="C322" s="261" t="s">
        <v>102</v>
      </c>
      <c r="D322" s="261" t="s">
        <v>102</v>
      </c>
      <c r="E322"/>
    </row>
    <row r="323" spans="1:5">
      <c r="A323" s="291" t="s">
        <v>102</v>
      </c>
      <c r="B323" s="292" t="s">
        <v>102</v>
      </c>
      <c r="C323" s="261" t="s">
        <v>102</v>
      </c>
      <c r="D323" s="261" t="s">
        <v>102</v>
      </c>
      <c r="E323"/>
    </row>
    <row r="324" spans="1:5">
      <c r="A324" s="291" t="s">
        <v>102</v>
      </c>
      <c r="B324" s="292" t="s">
        <v>102</v>
      </c>
      <c r="C324" s="261" t="s">
        <v>102</v>
      </c>
      <c r="D324" s="261" t="s">
        <v>102</v>
      </c>
      <c r="E324"/>
    </row>
    <row r="325" spans="1:5">
      <c r="A325" s="291" t="s">
        <v>102</v>
      </c>
      <c r="B325" s="292" t="s">
        <v>102</v>
      </c>
      <c r="C325" s="261" t="s">
        <v>102</v>
      </c>
      <c r="D325" s="261" t="s">
        <v>102</v>
      </c>
      <c r="E325"/>
    </row>
    <row r="326" spans="1:5">
      <c r="A326" s="291" t="s">
        <v>102</v>
      </c>
      <c r="B326" s="292" t="s">
        <v>102</v>
      </c>
      <c r="C326" s="261" t="s">
        <v>102</v>
      </c>
      <c r="D326" s="261" t="s">
        <v>102</v>
      </c>
      <c r="E326"/>
    </row>
    <row r="327" spans="1:5">
      <c r="A327" s="291" t="s">
        <v>102</v>
      </c>
      <c r="B327" s="292" t="s">
        <v>102</v>
      </c>
      <c r="C327" s="261" t="s">
        <v>102</v>
      </c>
      <c r="D327" s="261" t="s">
        <v>102</v>
      </c>
      <c r="E327"/>
    </row>
    <row r="328" spans="1:5">
      <c r="A328" s="291" t="s">
        <v>102</v>
      </c>
      <c r="B328" s="292" t="s">
        <v>102</v>
      </c>
      <c r="C328" s="261" t="s">
        <v>102</v>
      </c>
      <c r="D328" s="261" t="s">
        <v>102</v>
      </c>
      <c r="E328"/>
    </row>
    <row r="329" spans="1:5">
      <c r="A329" s="291" t="s">
        <v>102</v>
      </c>
      <c r="B329" s="292" t="s">
        <v>102</v>
      </c>
      <c r="C329" s="261" t="s">
        <v>102</v>
      </c>
      <c r="D329" s="261" t="s">
        <v>102</v>
      </c>
      <c r="E329"/>
    </row>
    <row r="330" spans="1:5">
      <c r="A330" s="291" t="s">
        <v>102</v>
      </c>
      <c r="B330" s="292" t="s">
        <v>102</v>
      </c>
      <c r="C330" s="261" t="s">
        <v>102</v>
      </c>
      <c r="D330" s="261" t="s">
        <v>102</v>
      </c>
      <c r="E330"/>
    </row>
    <row r="331" spans="1:5">
      <c r="A331" s="291" t="s">
        <v>102</v>
      </c>
      <c r="B331" s="292" t="s">
        <v>102</v>
      </c>
      <c r="C331" s="261" t="s">
        <v>102</v>
      </c>
      <c r="D331" s="261" t="s">
        <v>102</v>
      </c>
      <c r="E331"/>
    </row>
    <row r="332" spans="1:5">
      <c r="A332" s="291" t="s">
        <v>102</v>
      </c>
      <c r="B332" s="292" t="s">
        <v>102</v>
      </c>
      <c r="C332" s="261" t="s">
        <v>102</v>
      </c>
      <c r="D332" s="261" t="s">
        <v>102</v>
      </c>
      <c r="E332"/>
    </row>
    <row r="333" spans="1:5">
      <c r="A333" s="291" t="s">
        <v>102</v>
      </c>
      <c r="B333" s="292" t="s">
        <v>102</v>
      </c>
      <c r="C333" s="261" t="s">
        <v>102</v>
      </c>
      <c r="D333" s="261" t="s">
        <v>102</v>
      </c>
      <c r="E333"/>
    </row>
    <row r="334" spans="1:5">
      <c r="A334" s="291" t="s">
        <v>102</v>
      </c>
      <c r="B334" s="292" t="s">
        <v>102</v>
      </c>
      <c r="C334" s="261" t="s">
        <v>102</v>
      </c>
      <c r="D334" s="261" t="s">
        <v>102</v>
      </c>
      <c r="E334"/>
    </row>
    <row r="335" spans="1:5">
      <c r="A335" s="291" t="s">
        <v>102</v>
      </c>
      <c r="B335" s="292" t="s">
        <v>102</v>
      </c>
      <c r="C335" s="261" t="s">
        <v>102</v>
      </c>
      <c r="D335" s="261" t="s">
        <v>102</v>
      </c>
      <c r="E335"/>
    </row>
    <row r="336" spans="1:5">
      <c r="A336" s="291" t="s">
        <v>102</v>
      </c>
      <c r="B336" s="292" t="s">
        <v>102</v>
      </c>
      <c r="C336" s="261" t="s">
        <v>102</v>
      </c>
      <c r="D336" s="261" t="s">
        <v>102</v>
      </c>
      <c r="E336"/>
    </row>
    <row r="337" spans="1:5">
      <c r="A337" s="291" t="s">
        <v>102</v>
      </c>
      <c r="B337" s="292" t="s">
        <v>102</v>
      </c>
      <c r="C337" s="261" t="s">
        <v>102</v>
      </c>
      <c r="D337" s="261" t="s">
        <v>102</v>
      </c>
      <c r="E337"/>
    </row>
    <row r="338" spans="1:5">
      <c r="A338" s="291" t="s">
        <v>102</v>
      </c>
      <c r="B338" s="292" t="s">
        <v>102</v>
      </c>
      <c r="C338" s="261" t="s">
        <v>102</v>
      </c>
      <c r="D338" s="261" t="s">
        <v>102</v>
      </c>
      <c r="E338"/>
    </row>
    <row r="339" spans="1:5">
      <c r="A339" s="291" t="s">
        <v>102</v>
      </c>
      <c r="B339" s="292" t="s">
        <v>102</v>
      </c>
      <c r="C339" s="261" t="s">
        <v>102</v>
      </c>
      <c r="D339" s="261" t="s">
        <v>102</v>
      </c>
      <c r="E339"/>
    </row>
    <row r="340" spans="1:5">
      <c r="A340" s="291" t="s">
        <v>102</v>
      </c>
      <c r="B340" s="292" t="s">
        <v>102</v>
      </c>
      <c r="C340" s="261" t="s">
        <v>102</v>
      </c>
      <c r="D340" s="261" t="s">
        <v>102</v>
      </c>
      <c r="E340"/>
    </row>
    <row r="341" spans="1:5">
      <c r="A341" s="291" t="s">
        <v>102</v>
      </c>
      <c r="B341" s="292" t="s">
        <v>102</v>
      </c>
      <c r="C341" s="261" t="s">
        <v>102</v>
      </c>
      <c r="D341" s="261" t="s">
        <v>102</v>
      </c>
      <c r="E341"/>
    </row>
    <row r="342" spans="1:5">
      <c r="A342" s="291" t="s">
        <v>102</v>
      </c>
      <c r="B342" s="292" t="s">
        <v>102</v>
      </c>
      <c r="C342" s="261" t="s">
        <v>102</v>
      </c>
      <c r="D342" s="261" t="s">
        <v>102</v>
      </c>
      <c r="E342"/>
    </row>
    <row r="343" spans="1:5">
      <c r="A343" s="291" t="s">
        <v>102</v>
      </c>
      <c r="B343" s="292" t="s">
        <v>102</v>
      </c>
      <c r="C343" s="261" t="s">
        <v>102</v>
      </c>
      <c r="D343" s="261" t="s">
        <v>102</v>
      </c>
      <c r="E343"/>
    </row>
    <row r="344" spans="1:5">
      <c r="A344" s="291" t="s">
        <v>102</v>
      </c>
      <c r="B344" s="292" t="s">
        <v>102</v>
      </c>
      <c r="C344" s="261" t="s">
        <v>102</v>
      </c>
      <c r="D344" s="261" t="s">
        <v>102</v>
      </c>
      <c r="E344"/>
    </row>
    <row r="345" spans="1:5">
      <c r="A345" s="291" t="s">
        <v>102</v>
      </c>
      <c r="B345" s="292" t="s">
        <v>102</v>
      </c>
      <c r="C345" s="261" t="s">
        <v>102</v>
      </c>
      <c r="D345" s="261" t="s">
        <v>102</v>
      </c>
      <c r="E345"/>
    </row>
    <row r="346" spans="1:5">
      <c r="A346" s="291" t="s">
        <v>102</v>
      </c>
      <c r="B346" s="292" t="s">
        <v>102</v>
      </c>
      <c r="C346" s="261" t="s">
        <v>102</v>
      </c>
      <c r="D346" s="261" t="s">
        <v>102</v>
      </c>
      <c r="E346"/>
    </row>
    <row r="347" spans="1:5">
      <c r="A347" s="291" t="s">
        <v>102</v>
      </c>
      <c r="B347" s="292" t="s">
        <v>102</v>
      </c>
      <c r="C347" s="261" t="s">
        <v>102</v>
      </c>
      <c r="D347" s="261" t="s">
        <v>102</v>
      </c>
      <c r="E347"/>
    </row>
    <row r="348" spans="1:5">
      <c r="A348" s="291" t="s">
        <v>102</v>
      </c>
      <c r="B348" s="292" t="s">
        <v>102</v>
      </c>
      <c r="C348" s="261" t="s">
        <v>102</v>
      </c>
      <c r="D348" s="261" t="s">
        <v>102</v>
      </c>
      <c r="E348"/>
    </row>
    <row r="349" spans="1:5">
      <c r="A349" s="291" t="s">
        <v>102</v>
      </c>
      <c r="B349" s="292" t="s">
        <v>102</v>
      </c>
      <c r="C349" s="261" t="s">
        <v>102</v>
      </c>
      <c r="D349" s="261" t="s">
        <v>102</v>
      </c>
      <c r="E349"/>
    </row>
    <row r="350" spans="1:5">
      <c r="A350" s="291" t="s">
        <v>102</v>
      </c>
      <c r="B350" s="292" t="s">
        <v>102</v>
      </c>
      <c r="C350" s="261" t="s">
        <v>102</v>
      </c>
      <c r="D350" s="261" t="s">
        <v>102</v>
      </c>
      <c r="E350"/>
    </row>
    <row r="351" spans="1:5">
      <c r="A351" s="291" t="s">
        <v>102</v>
      </c>
      <c r="B351" s="292" t="s">
        <v>102</v>
      </c>
      <c r="C351" s="261" t="s">
        <v>102</v>
      </c>
      <c r="D351" s="261" t="s">
        <v>102</v>
      </c>
      <c r="E351"/>
    </row>
    <row r="352" spans="1:5">
      <c r="A352" s="291" t="s">
        <v>102</v>
      </c>
      <c r="B352" s="292" t="s">
        <v>102</v>
      </c>
      <c r="C352" s="261" t="s">
        <v>102</v>
      </c>
      <c r="D352" s="261" t="s">
        <v>102</v>
      </c>
      <c r="E352"/>
    </row>
    <row r="353" spans="1:5">
      <c r="A353" s="291" t="s">
        <v>102</v>
      </c>
      <c r="B353" s="292" t="s">
        <v>102</v>
      </c>
      <c r="C353" s="261" t="s">
        <v>102</v>
      </c>
      <c r="D353" s="261" t="s">
        <v>102</v>
      </c>
      <c r="E353"/>
    </row>
    <row r="354" spans="1:5">
      <c r="A354" s="291" t="s">
        <v>102</v>
      </c>
      <c r="B354" s="292" t="s">
        <v>102</v>
      </c>
      <c r="C354" s="261" t="s">
        <v>102</v>
      </c>
      <c r="D354" s="261" t="s">
        <v>102</v>
      </c>
      <c r="E354"/>
    </row>
    <row r="355" spans="1:5">
      <c r="A355" s="291" t="s">
        <v>102</v>
      </c>
      <c r="B355" s="292" t="s">
        <v>102</v>
      </c>
      <c r="C355" s="261" t="s">
        <v>102</v>
      </c>
      <c r="D355" s="261" t="s">
        <v>102</v>
      </c>
      <c r="E355"/>
    </row>
    <row r="356" spans="1:5">
      <c r="A356" s="291" t="s">
        <v>102</v>
      </c>
      <c r="B356" s="292" t="s">
        <v>102</v>
      </c>
      <c r="C356" s="261" t="s">
        <v>102</v>
      </c>
      <c r="D356" s="261" t="s">
        <v>102</v>
      </c>
      <c r="E356"/>
    </row>
    <row r="357" spans="1:5">
      <c r="A357" s="291" t="s">
        <v>102</v>
      </c>
      <c r="B357" s="292" t="s">
        <v>102</v>
      </c>
      <c r="C357" s="261" t="s">
        <v>102</v>
      </c>
      <c r="D357" s="261" t="s">
        <v>102</v>
      </c>
      <c r="E357"/>
    </row>
    <row r="358" spans="1:5">
      <c r="A358" s="291" t="s">
        <v>102</v>
      </c>
      <c r="B358" s="292" t="s">
        <v>102</v>
      </c>
      <c r="C358" s="261" t="s">
        <v>102</v>
      </c>
      <c r="D358" s="261" t="s">
        <v>102</v>
      </c>
      <c r="E358"/>
    </row>
    <row r="359" spans="1:5">
      <c r="A359" s="291" t="s">
        <v>102</v>
      </c>
      <c r="B359" s="292" t="s">
        <v>102</v>
      </c>
      <c r="C359" s="261" t="s">
        <v>102</v>
      </c>
      <c r="D359" s="261" t="s">
        <v>102</v>
      </c>
      <c r="E359"/>
    </row>
    <row r="360" spans="1:5">
      <c r="A360" s="291" t="s">
        <v>102</v>
      </c>
      <c r="B360" s="292" t="s">
        <v>102</v>
      </c>
      <c r="C360" s="261" t="s">
        <v>102</v>
      </c>
      <c r="D360" s="261" t="s">
        <v>102</v>
      </c>
      <c r="E360"/>
    </row>
    <row r="361" spans="1:5">
      <c r="A361" s="291" t="s">
        <v>102</v>
      </c>
      <c r="B361" s="292" t="s">
        <v>102</v>
      </c>
      <c r="C361" s="261" t="s">
        <v>102</v>
      </c>
      <c r="D361" s="261" t="s">
        <v>102</v>
      </c>
      <c r="E361"/>
    </row>
    <row r="362" spans="1:5">
      <c r="A362" s="291" t="s">
        <v>102</v>
      </c>
      <c r="B362" s="292" t="s">
        <v>102</v>
      </c>
      <c r="C362" s="261" t="s">
        <v>102</v>
      </c>
      <c r="D362" s="261" t="s">
        <v>102</v>
      </c>
      <c r="E362"/>
    </row>
    <row r="363" spans="1:5">
      <c r="A363" s="291" t="s">
        <v>102</v>
      </c>
      <c r="B363" s="292" t="s">
        <v>102</v>
      </c>
      <c r="C363" s="261" t="s">
        <v>102</v>
      </c>
      <c r="D363" s="261" t="s">
        <v>102</v>
      </c>
      <c r="E363"/>
    </row>
    <row r="364" spans="1:5">
      <c r="A364" s="291" t="s">
        <v>102</v>
      </c>
      <c r="B364" s="292" t="s">
        <v>102</v>
      </c>
      <c r="C364" s="261" t="s">
        <v>102</v>
      </c>
      <c r="D364" s="261" t="s">
        <v>102</v>
      </c>
      <c r="E364"/>
    </row>
    <row r="365" spans="1:5">
      <c r="A365" s="291" t="s">
        <v>102</v>
      </c>
      <c r="B365" s="292" t="s">
        <v>102</v>
      </c>
      <c r="C365" s="261" t="s">
        <v>102</v>
      </c>
      <c r="D365" s="261" t="s">
        <v>102</v>
      </c>
      <c r="E365"/>
    </row>
    <row r="366" spans="1:5">
      <c r="A366" s="291" t="s">
        <v>102</v>
      </c>
      <c r="B366" s="292" t="s">
        <v>102</v>
      </c>
      <c r="C366" s="261" t="s">
        <v>102</v>
      </c>
      <c r="D366" s="261" t="s">
        <v>102</v>
      </c>
      <c r="E366"/>
    </row>
    <row r="367" spans="1:5">
      <c r="A367" s="291" t="s">
        <v>102</v>
      </c>
      <c r="B367" s="292" t="s">
        <v>102</v>
      </c>
      <c r="C367" s="261" t="s">
        <v>102</v>
      </c>
      <c r="D367" s="261" t="s">
        <v>102</v>
      </c>
      <c r="E367"/>
    </row>
    <row r="368" spans="1:5">
      <c r="A368" s="291" t="s">
        <v>102</v>
      </c>
      <c r="B368" s="292" t="s">
        <v>102</v>
      </c>
      <c r="C368" s="261" t="s">
        <v>102</v>
      </c>
      <c r="D368" s="261" t="s">
        <v>102</v>
      </c>
      <c r="E368"/>
    </row>
    <row r="369" spans="1:5">
      <c r="A369" s="291" t="s">
        <v>102</v>
      </c>
      <c r="B369" s="292" t="s">
        <v>102</v>
      </c>
      <c r="C369" s="261" t="s">
        <v>102</v>
      </c>
      <c r="D369" s="261" t="s">
        <v>102</v>
      </c>
      <c r="E369"/>
    </row>
    <row r="370" spans="1:5">
      <c r="A370" s="291" t="s">
        <v>102</v>
      </c>
      <c r="B370" s="292" t="s">
        <v>102</v>
      </c>
      <c r="C370" s="261" t="s">
        <v>102</v>
      </c>
      <c r="D370" s="261" t="s">
        <v>102</v>
      </c>
      <c r="E370"/>
    </row>
    <row r="371" spans="1:5">
      <c r="A371" s="291" t="s">
        <v>102</v>
      </c>
      <c r="B371" s="292" t="s">
        <v>102</v>
      </c>
      <c r="C371" s="261" t="s">
        <v>102</v>
      </c>
      <c r="D371" s="261" t="s">
        <v>102</v>
      </c>
      <c r="E371"/>
    </row>
    <row r="372" spans="1:5">
      <c r="A372" s="291" t="s">
        <v>102</v>
      </c>
      <c r="B372" s="292" t="s">
        <v>102</v>
      </c>
      <c r="C372" s="261" t="s">
        <v>102</v>
      </c>
      <c r="D372" s="261" t="s">
        <v>102</v>
      </c>
      <c r="E372"/>
    </row>
    <row r="373" spans="1:5">
      <c r="A373" s="291" t="s">
        <v>102</v>
      </c>
      <c r="B373" s="292" t="s">
        <v>102</v>
      </c>
      <c r="C373" s="261" t="s">
        <v>102</v>
      </c>
      <c r="D373" s="261" t="s">
        <v>102</v>
      </c>
      <c r="E373"/>
    </row>
    <row r="374" spans="1:5">
      <c r="A374" s="291" t="s">
        <v>102</v>
      </c>
      <c r="B374" s="292" t="s">
        <v>102</v>
      </c>
      <c r="C374" s="261" t="s">
        <v>102</v>
      </c>
      <c r="D374" s="261" t="s">
        <v>102</v>
      </c>
      <c r="E374"/>
    </row>
    <row r="375" spans="1:5">
      <c r="A375" s="291" t="s">
        <v>102</v>
      </c>
      <c r="B375" s="292" t="s">
        <v>102</v>
      </c>
      <c r="C375" s="261" t="s">
        <v>102</v>
      </c>
      <c r="D375" s="261" t="s">
        <v>102</v>
      </c>
      <c r="E375"/>
    </row>
    <row r="376" spans="1:5">
      <c r="A376" s="291" t="s">
        <v>102</v>
      </c>
      <c r="B376" s="292" t="s">
        <v>102</v>
      </c>
      <c r="C376" s="261" t="s">
        <v>102</v>
      </c>
      <c r="D376" s="261" t="s">
        <v>102</v>
      </c>
      <c r="E376"/>
    </row>
    <row r="377" spans="1:5">
      <c r="A377" s="291" t="s">
        <v>102</v>
      </c>
      <c r="B377" s="292" t="s">
        <v>102</v>
      </c>
      <c r="C377" s="261" t="s">
        <v>102</v>
      </c>
      <c r="D377" s="261" t="s">
        <v>102</v>
      </c>
      <c r="E377"/>
    </row>
    <row r="378" spans="1:5">
      <c r="A378" s="291" t="s">
        <v>102</v>
      </c>
      <c r="B378" s="292" t="s">
        <v>102</v>
      </c>
      <c r="C378" s="261" t="s">
        <v>102</v>
      </c>
      <c r="D378" s="261" t="s">
        <v>102</v>
      </c>
      <c r="E378"/>
    </row>
    <row r="379" spans="1:5">
      <c r="A379" s="291" t="s">
        <v>102</v>
      </c>
      <c r="B379" s="292" t="s">
        <v>102</v>
      </c>
      <c r="C379" s="261" t="s">
        <v>102</v>
      </c>
      <c r="D379" s="261" t="s">
        <v>102</v>
      </c>
      <c r="E379"/>
    </row>
    <row r="380" spans="1:5">
      <c r="A380" s="291" t="s">
        <v>102</v>
      </c>
      <c r="B380" s="292" t="s">
        <v>102</v>
      </c>
      <c r="C380" s="261" t="s">
        <v>102</v>
      </c>
      <c r="D380" s="261" t="s">
        <v>102</v>
      </c>
      <c r="E380"/>
    </row>
    <row r="381" spans="1:5">
      <c r="A381" s="291" t="s">
        <v>102</v>
      </c>
      <c r="B381" s="292" t="s">
        <v>102</v>
      </c>
      <c r="C381" s="261" t="s">
        <v>102</v>
      </c>
      <c r="D381" s="261" t="s">
        <v>102</v>
      </c>
      <c r="E381"/>
    </row>
    <row r="382" spans="1:5">
      <c r="A382" s="291" t="s">
        <v>102</v>
      </c>
      <c r="B382" s="292" t="s">
        <v>102</v>
      </c>
      <c r="C382" s="261" t="s">
        <v>102</v>
      </c>
      <c r="D382" s="261" t="s">
        <v>102</v>
      </c>
      <c r="E382"/>
    </row>
    <row r="383" spans="1:5">
      <c r="A383" s="291" t="s">
        <v>102</v>
      </c>
      <c r="B383" s="292" t="s">
        <v>102</v>
      </c>
      <c r="C383" s="261" t="s">
        <v>102</v>
      </c>
      <c r="D383" s="261" t="s">
        <v>102</v>
      </c>
      <c r="E383"/>
    </row>
    <row r="384" spans="1:5">
      <c r="A384" s="291" t="s">
        <v>102</v>
      </c>
      <c r="B384" s="292" t="s">
        <v>102</v>
      </c>
      <c r="C384" s="261" t="s">
        <v>102</v>
      </c>
      <c r="D384" s="261" t="s">
        <v>102</v>
      </c>
      <c r="E384"/>
    </row>
    <row r="385" spans="1:5">
      <c r="A385" s="291" t="s">
        <v>102</v>
      </c>
      <c r="B385" s="292" t="s">
        <v>102</v>
      </c>
      <c r="C385" s="261" t="s">
        <v>102</v>
      </c>
      <c r="D385" s="261" t="s">
        <v>102</v>
      </c>
      <c r="E385"/>
    </row>
    <row r="386" spans="1:5">
      <c r="A386" s="291" t="s">
        <v>102</v>
      </c>
      <c r="B386" s="292" t="s">
        <v>102</v>
      </c>
      <c r="C386" s="261" t="s">
        <v>102</v>
      </c>
      <c r="D386" s="261" t="s">
        <v>102</v>
      </c>
      <c r="E386"/>
    </row>
    <row r="387" spans="1:5">
      <c r="A387" s="291" t="s">
        <v>102</v>
      </c>
      <c r="B387" s="292" t="s">
        <v>102</v>
      </c>
      <c r="C387" s="261" t="s">
        <v>102</v>
      </c>
      <c r="D387" s="261" t="s">
        <v>102</v>
      </c>
      <c r="E387"/>
    </row>
    <row r="388" spans="1:5">
      <c r="A388" s="291" t="s">
        <v>102</v>
      </c>
      <c r="B388" s="292" t="s">
        <v>102</v>
      </c>
      <c r="C388" s="261" t="s">
        <v>102</v>
      </c>
      <c r="D388" s="261" t="s">
        <v>102</v>
      </c>
      <c r="E388"/>
    </row>
    <row r="389" spans="1:5">
      <c r="A389" s="291" t="s">
        <v>102</v>
      </c>
      <c r="B389" s="292" t="s">
        <v>102</v>
      </c>
      <c r="C389" s="261" t="s">
        <v>102</v>
      </c>
      <c r="D389" s="261" t="s">
        <v>102</v>
      </c>
      <c r="E389"/>
    </row>
    <row r="390" spans="1:5">
      <c r="A390" s="291" t="s">
        <v>102</v>
      </c>
      <c r="B390" s="292" t="s">
        <v>102</v>
      </c>
      <c r="C390" s="261" t="s">
        <v>102</v>
      </c>
      <c r="D390" s="261" t="s">
        <v>102</v>
      </c>
      <c r="E390"/>
    </row>
    <row r="391" spans="1:5">
      <c r="A391" s="291" t="s">
        <v>102</v>
      </c>
      <c r="B391" s="292" t="s">
        <v>102</v>
      </c>
      <c r="C391" s="261" t="s">
        <v>102</v>
      </c>
      <c r="D391" s="261" t="s">
        <v>102</v>
      </c>
      <c r="E391"/>
    </row>
    <row r="392" spans="1:5">
      <c r="A392" s="291" t="s">
        <v>102</v>
      </c>
      <c r="B392" s="292" t="s">
        <v>102</v>
      </c>
      <c r="C392" s="261" t="s">
        <v>102</v>
      </c>
      <c r="D392" s="261" t="s">
        <v>102</v>
      </c>
      <c r="E392"/>
    </row>
    <row r="393" spans="1:5">
      <c r="A393" s="291" t="s">
        <v>102</v>
      </c>
      <c r="B393" s="292" t="s">
        <v>102</v>
      </c>
      <c r="C393" s="261" t="s">
        <v>102</v>
      </c>
      <c r="D393" s="261" t="s">
        <v>102</v>
      </c>
      <c r="E393"/>
    </row>
    <row r="394" spans="1:5">
      <c r="A394" s="291" t="s">
        <v>102</v>
      </c>
      <c r="B394" s="292" t="s">
        <v>102</v>
      </c>
      <c r="C394" s="261" t="s">
        <v>102</v>
      </c>
      <c r="D394" s="261" t="s">
        <v>102</v>
      </c>
      <c r="E394"/>
    </row>
    <row r="395" spans="1:5">
      <c r="A395" s="291" t="s">
        <v>102</v>
      </c>
      <c r="B395" s="292" t="s">
        <v>102</v>
      </c>
      <c r="C395" s="261" t="s">
        <v>102</v>
      </c>
      <c r="D395" s="261" t="s">
        <v>102</v>
      </c>
      <c r="E395"/>
    </row>
    <row r="396" spans="1:5">
      <c r="A396" s="291" t="s">
        <v>102</v>
      </c>
      <c r="B396" s="292" t="s">
        <v>102</v>
      </c>
      <c r="C396" s="261" t="s">
        <v>102</v>
      </c>
      <c r="D396" s="261" t="s">
        <v>102</v>
      </c>
      <c r="E396"/>
    </row>
    <row r="397" spans="1:5">
      <c r="A397" s="291" t="s">
        <v>102</v>
      </c>
      <c r="B397" s="292" t="s">
        <v>102</v>
      </c>
      <c r="C397" s="261" t="s">
        <v>102</v>
      </c>
      <c r="D397" s="261" t="s">
        <v>102</v>
      </c>
      <c r="E397"/>
    </row>
    <row r="398" spans="1:5">
      <c r="A398" s="291" t="s">
        <v>102</v>
      </c>
      <c r="B398" s="292" t="s">
        <v>102</v>
      </c>
      <c r="C398" s="261" t="s">
        <v>102</v>
      </c>
      <c r="D398" s="261" t="s">
        <v>102</v>
      </c>
      <c r="E398"/>
    </row>
    <row r="399" spans="1:5">
      <c r="A399" s="291" t="s">
        <v>102</v>
      </c>
      <c r="B399" s="292" t="s">
        <v>102</v>
      </c>
      <c r="C399" s="261" t="s">
        <v>102</v>
      </c>
      <c r="D399" s="261" t="s">
        <v>102</v>
      </c>
      <c r="E399"/>
    </row>
    <row r="400" spans="1:5">
      <c r="A400" s="291" t="s">
        <v>102</v>
      </c>
      <c r="B400" s="292" t="s">
        <v>102</v>
      </c>
      <c r="C400" s="261" t="s">
        <v>102</v>
      </c>
      <c r="D400" s="261" t="s">
        <v>102</v>
      </c>
      <c r="E400"/>
    </row>
    <row r="401" spans="1:5">
      <c r="A401" s="291" t="s">
        <v>102</v>
      </c>
      <c r="B401" s="292" t="s">
        <v>102</v>
      </c>
      <c r="C401" s="261" t="s">
        <v>102</v>
      </c>
      <c r="D401" s="261" t="s">
        <v>102</v>
      </c>
      <c r="E401"/>
    </row>
    <row r="402" spans="1:5">
      <c r="A402" s="291" t="s">
        <v>102</v>
      </c>
      <c r="B402" s="292" t="s">
        <v>102</v>
      </c>
      <c r="C402" s="261" t="s">
        <v>102</v>
      </c>
      <c r="D402" s="261" t="s">
        <v>102</v>
      </c>
      <c r="E402"/>
    </row>
    <row r="403" spans="1:5">
      <c r="A403" s="291" t="s">
        <v>102</v>
      </c>
      <c r="B403" s="292" t="s">
        <v>102</v>
      </c>
      <c r="C403" s="261" t="s">
        <v>102</v>
      </c>
      <c r="D403" s="261" t="s">
        <v>102</v>
      </c>
      <c r="E403"/>
    </row>
    <row r="404" spans="1:5">
      <c r="A404" s="291" t="s">
        <v>102</v>
      </c>
      <c r="B404" s="292" t="s">
        <v>102</v>
      </c>
      <c r="C404" s="261" t="s">
        <v>102</v>
      </c>
      <c r="D404" s="261" t="s">
        <v>102</v>
      </c>
      <c r="E404"/>
    </row>
    <row r="405" spans="1:5">
      <c r="A405" s="291" t="s">
        <v>102</v>
      </c>
      <c r="B405" s="292" t="s">
        <v>102</v>
      </c>
      <c r="C405" s="261" t="s">
        <v>102</v>
      </c>
      <c r="D405" s="261" t="s">
        <v>102</v>
      </c>
      <c r="E405"/>
    </row>
    <row r="406" spans="1:5">
      <c r="A406" s="291" t="s">
        <v>102</v>
      </c>
      <c r="B406" s="292" t="s">
        <v>102</v>
      </c>
      <c r="C406" s="261" t="s">
        <v>102</v>
      </c>
      <c r="D406" s="261" t="s">
        <v>102</v>
      </c>
      <c r="E406"/>
    </row>
    <row r="407" spans="1:5">
      <c r="A407" s="291" t="s">
        <v>102</v>
      </c>
      <c r="B407" s="292" t="s">
        <v>102</v>
      </c>
      <c r="C407" s="261" t="s">
        <v>102</v>
      </c>
      <c r="D407" s="261" t="s">
        <v>102</v>
      </c>
      <c r="E407"/>
    </row>
    <row r="408" spans="1:5">
      <c r="A408" s="291" t="s">
        <v>102</v>
      </c>
      <c r="B408" s="292" t="s">
        <v>102</v>
      </c>
      <c r="C408" s="261" t="s">
        <v>102</v>
      </c>
      <c r="D408" s="261" t="s">
        <v>102</v>
      </c>
      <c r="E408"/>
    </row>
    <row r="409" spans="1:5">
      <c r="A409" s="291" t="s">
        <v>102</v>
      </c>
      <c r="B409" s="292" t="s">
        <v>102</v>
      </c>
      <c r="C409" s="261" t="s">
        <v>102</v>
      </c>
      <c r="D409" s="261" t="s">
        <v>102</v>
      </c>
      <c r="E409"/>
    </row>
    <row r="410" spans="1:5">
      <c r="A410" s="291" t="s">
        <v>102</v>
      </c>
      <c r="B410" s="292" t="s">
        <v>102</v>
      </c>
      <c r="C410" s="261" t="s">
        <v>102</v>
      </c>
      <c r="D410" s="261" t="s">
        <v>102</v>
      </c>
      <c r="E410"/>
    </row>
    <row r="411" spans="1:5">
      <c r="A411" s="291" t="s">
        <v>102</v>
      </c>
      <c r="B411" s="292" t="s">
        <v>102</v>
      </c>
      <c r="C411" s="261" t="s">
        <v>102</v>
      </c>
      <c r="D411" s="261" t="s">
        <v>102</v>
      </c>
      <c r="E411"/>
    </row>
    <row r="412" spans="1:5">
      <c r="A412" s="291" t="s">
        <v>102</v>
      </c>
      <c r="B412" s="292" t="s">
        <v>102</v>
      </c>
      <c r="C412" s="261" t="s">
        <v>102</v>
      </c>
      <c r="D412" s="261" t="s">
        <v>102</v>
      </c>
      <c r="E412"/>
    </row>
    <row r="413" spans="1:5">
      <c r="A413" s="291" t="s">
        <v>102</v>
      </c>
      <c r="B413" s="292" t="s">
        <v>102</v>
      </c>
      <c r="C413" s="261" t="s">
        <v>102</v>
      </c>
      <c r="D413" s="261" t="s">
        <v>102</v>
      </c>
      <c r="E413"/>
    </row>
    <row r="414" spans="1:5">
      <c r="A414" s="291" t="s">
        <v>102</v>
      </c>
      <c r="B414" s="292" t="s">
        <v>102</v>
      </c>
      <c r="C414" s="261" t="s">
        <v>102</v>
      </c>
      <c r="D414" s="261" t="s">
        <v>102</v>
      </c>
      <c r="E414"/>
    </row>
    <row r="415" spans="1:5">
      <c r="A415" s="291" t="s">
        <v>102</v>
      </c>
      <c r="B415" s="292" t="s">
        <v>102</v>
      </c>
      <c r="C415" s="261" t="s">
        <v>102</v>
      </c>
      <c r="D415" s="261" t="s">
        <v>102</v>
      </c>
      <c r="E415"/>
    </row>
    <row r="416" spans="1:5">
      <c r="A416" s="291" t="s">
        <v>102</v>
      </c>
      <c r="B416" s="292" t="s">
        <v>102</v>
      </c>
      <c r="C416" s="261" t="s">
        <v>102</v>
      </c>
      <c r="D416" s="261" t="s">
        <v>102</v>
      </c>
      <c r="E416"/>
    </row>
    <row r="417" spans="1:5">
      <c r="A417" s="291" t="s">
        <v>102</v>
      </c>
      <c r="B417" s="292" t="s">
        <v>102</v>
      </c>
      <c r="C417" s="261" t="s">
        <v>102</v>
      </c>
      <c r="D417" s="261" t="s">
        <v>102</v>
      </c>
      <c r="E417"/>
    </row>
    <row r="418" spans="1:5">
      <c r="A418" s="291" t="s">
        <v>102</v>
      </c>
      <c r="B418" s="292" t="s">
        <v>102</v>
      </c>
      <c r="C418" s="261" t="s">
        <v>102</v>
      </c>
      <c r="D418" s="261" t="s">
        <v>102</v>
      </c>
      <c r="E418"/>
    </row>
    <row r="419" spans="1:5">
      <c r="A419" s="291" t="s">
        <v>102</v>
      </c>
      <c r="B419" s="292" t="s">
        <v>102</v>
      </c>
      <c r="C419" s="261" t="s">
        <v>102</v>
      </c>
      <c r="D419" s="261" t="s">
        <v>102</v>
      </c>
      <c r="E419"/>
    </row>
    <row r="420" spans="1:5">
      <c r="A420" s="291" t="s">
        <v>102</v>
      </c>
      <c r="B420" s="292" t="s">
        <v>102</v>
      </c>
      <c r="C420" s="261" t="s">
        <v>102</v>
      </c>
      <c r="D420" s="261" t="s">
        <v>102</v>
      </c>
      <c r="E420"/>
    </row>
    <row r="421" spans="1:5">
      <c r="A421" s="291" t="s">
        <v>102</v>
      </c>
      <c r="B421" s="292" t="s">
        <v>102</v>
      </c>
      <c r="C421" s="261" t="s">
        <v>102</v>
      </c>
      <c r="D421" s="261" t="s">
        <v>102</v>
      </c>
      <c r="E421"/>
    </row>
    <row r="422" spans="1:5">
      <c r="A422" s="291" t="s">
        <v>102</v>
      </c>
      <c r="B422" s="292" t="s">
        <v>102</v>
      </c>
      <c r="C422" s="261" t="s">
        <v>102</v>
      </c>
      <c r="D422" s="261" t="s">
        <v>102</v>
      </c>
      <c r="E422"/>
    </row>
    <row r="423" spans="1:5">
      <c r="A423" s="291" t="s">
        <v>102</v>
      </c>
      <c r="B423" s="292" t="s">
        <v>102</v>
      </c>
      <c r="C423" s="261" t="s">
        <v>102</v>
      </c>
      <c r="D423" s="261" t="s">
        <v>102</v>
      </c>
      <c r="E423"/>
    </row>
    <row r="424" spans="1:5">
      <c r="A424" s="291" t="s">
        <v>102</v>
      </c>
      <c r="B424" s="292" t="s">
        <v>102</v>
      </c>
      <c r="C424" s="261" t="s">
        <v>102</v>
      </c>
      <c r="D424" s="261" t="s">
        <v>102</v>
      </c>
      <c r="E424"/>
    </row>
    <row r="425" spans="1:5">
      <c r="A425" s="291" t="s">
        <v>102</v>
      </c>
      <c r="B425" s="292" t="s">
        <v>102</v>
      </c>
      <c r="C425" s="261" t="s">
        <v>102</v>
      </c>
      <c r="D425" s="261" t="s">
        <v>102</v>
      </c>
      <c r="E425"/>
    </row>
    <row r="426" spans="1:5">
      <c r="A426" s="291" t="s">
        <v>102</v>
      </c>
      <c r="B426" s="292" t="s">
        <v>102</v>
      </c>
      <c r="C426" s="261" t="s">
        <v>102</v>
      </c>
      <c r="D426" s="261" t="s">
        <v>102</v>
      </c>
      <c r="E426"/>
    </row>
    <row r="427" spans="1:5">
      <c r="A427" s="291" t="s">
        <v>102</v>
      </c>
      <c r="B427" s="292" t="s">
        <v>102</v>
      </c>
      <c r="C427" s="261" t="s">
        <v>102</v>
      </c>
      <c r="D427" s="261" t="s">
        <v>102</v>
      </c>
      <c r="E427"/>
    </row>
    <row r="428" spans="1:5">
      <c r="A428" s="291" t="s">
        <v>102</v>
      </c>
      <c r="B428" s="292" t="s">
        <v>102</v>
      </c>
      <c r="C428" s="261" t="s">
        <v>102</v>
      </c>
      <c r="D428" s="261" t="s">
        <v>102</v>
      </c>
      <c r="E428"/>
    </row>
    <row r="429" spans="1:5">
      <c r="A429" s="291" t="s">
        <v>102</v>
      </c>
      <c r="B429" s="292" t="s">
        <v>102</v>
      </c>
      <c r="C429" s="261" t="s">
        <v>102</v>
      </c>
      <c r="D429" s="261" t="s">
        <v>102</v>
      </c>
      <c r="E429"/>
    </row>
    <row r="430" spans="1:5">
      <c r="A430" s="291" t="s">
        <v>102</v>
      </c>
      <c r="B430" s="292" t="s">
        <v>102</v>
      </c>
      <c r="C430" s="261" t="s">
        <v>102</v>
      </c>
      <c r="D430" s="261" t="s">
        <v>102</v>
      </c>
      <c r="E430"/>
    </row>
    <row r="431" spans="1:5">
      <c r="A431" s="291" t="s">
        <v>102</v>
      </c>
      <c r="B431" s="292" t="s">
        <v>102</v>
      </c>
      <c r="C431" s="261" t="s">
        <v>102</v>
      </c>
      <c r="D431" s="261" t="s">
        <v>102</v>
      </c>
      <c r="E431"/>
    </row>
    <row r="432" spans="1:5">
      <c r="A432" s="291" t="s">
        <v>102</v>
      </c>
      <c r="B432" s="292" t="s">
        <v>102</v>
      </c>
      <c r="C432" s="261" t="s">
        <v>102</v>
      </c>
      <c r="D432" s="261" t="s">
        <v>102</v>
      </c>
      <c r="E432"/>
    </row>
    <row r="433" spans="1:5">
      <c r="A433" s="291" t="s">
        <v>102</v>
      </c>
      <c r="B433" s="292" t="s">
        <v>102</v>
      </c>
      <c r="C433" s="261" t="s">
        <v>102</v>
      </c>
      <c r="D433" s="261" t="s">
        <v>102</v>
      </c>
      <c r="E433"/>
    </row>
    <row r="434" spans="1:5">
      <c r="A434" s="291" t="s">
        <v>102</v>
      </c>
      <c r="B434" s="292" t="s">
        <v>102</v>
      </c>
      <c r="C434" s="261" t="s">
        <v>102</v>
      </c>
      <c r="D434" s="261" t="s">
        <v>102</v>
      </c>
      <c r="E434"/>
    </row>
    <row r="435" spans="1:5">
      <c r="A435" s="291" t="s">
        <v>102</v>
      </c>
      <c r="B435" s="292" t="s">
        <v>102</v>
      </c>
      <c r="C435" s="261" t="s">
        <v>102</v>
      </c>
      <c r="D435" s="261" t="s">
        <v>102</v>
      </c>
      <c r="E435"/>
    </row>
    <row r="436" spans="1:5">
      <c r="A436" s="291" t="s">
        <v>102</v>
      </c>
      <c r="B436" s="292" t="s">
        <v>102</v>
      </c>
      <c r="C436" s="261" t="s">
        <v>102</v>
      </c>
      <c r="D436" s="261" t="s">
        <v>102</v>
      </c>
      <c r="E436"/>
    </row>
    <row r="437" spans="1:5">
      <c r="A437" s="291" t="s">
        <v>102</v>
      </c>
      <c r="B437" s="292" t="s">
        <v>102</v>
      </c>
      <c r="C437" s="261" t="s">
        <v>102</v>
      </c>
      <c r="D437" s="261" t="s">
        <v>102</v>
      </c>
      <c r="E437"/>
    </row>
    <row r="438" spans="1:5">
      <c r="A438" s="291" t="s">
        <v>102</v>
      </c>
      <c r="B438" s="292" t="s">
        <v>102</v>
      </c>
      <c r="C438" s="261" t="s">
        <v>102</v>
      </c>
      <c r="D438" s="261" t="s">
        <v>102</v>
      </c>
      <c r="E438"/>
    </row>
    <row r="439" spans="1:5">
      <c r="A439" s="291" t="s">
        <v>102</v>
      </c>
      <c r="B439" s="292" t="s">
        <v>102</v>
      </c>
      <c r="C439" s="261" t="s">
        <v>102</v>
      </c>
      <c r="D439" s="261" t="s">
        <v>102</v>
      </c>
      <c r="E439"/>
    </row>
    <row r="440" spans="1:5">
      <c r="A440" s="291" t="s">
        <v>102</v>
      </c>
      <c r="B440" s="292" t="s">
        <v>102</v>
      </c>
      <c r="C440" s="261" t="s">
        <v>102</v>
      </c>
      <c r="D440" s="261" t="s">
        <v>102</v>
      </c>
      <c r="E440"/>
    </row>
    <row r="441" spans="1:5">
      <c r="A441" s="291" t="s">
        <v>102</v>
      </c>
      <c r="B441" s="292" t="s">
        <v>102</v>
      </c>
      <c r="C441" s="261" t="s">
        <v>102</v>
      </c>
      <c r="D441" s="261" t="s">
        <v>102</v>
      </c>
      <c r="E441"/>
    </row>
    <row r="442" spans="1:5">
      <c r="A442" s="291" t="s">
        <v>102</v>
      </c>
      <c r="B442" s="292" t="s">
        <v>102</v>
      </c>
      <c r="C442" s="261" t="s">
        <v>102</v>
      </c>
      <c r="D442" s="261" t="s">
        <v>102</v>
      </c>
      <c r="E442"/>
    </row>
    <row r="443" spans="1:5">
      <c r="A443" s="291" t="s">
        <v>102</v>
      </c>
      <c r="B443" s="292" t="s">
        <v>102</v>
      </c>
      <c r="C443" s="261" t="s">
        <v>102</v>
      </c>
      <c r="D443" s="261" t="s">
        <v>102</v>
      </c>
      <c r="E443"/>
    </row>
    <row r="444" spans="1:5">
      <c r="A444" s="291" t="s">
        <v>102</v>
      </c>
      <c r="B444" s="292" t="s">
        <v>102</v>
      </c>
      <c r="C444" s="261" t="s">
        <v>102</v>
      </c>
      <c r="D444" s="261" t="s">
        <v>102</v>
      </c>
      <c r="E444"/>
    </row>
    <row r="445" spans="1:5">
      <c r="A445" s="291" t="s">
        <v>102</v>
      </c>
      <c r="B445" s="292" t="s">
        <v>102</v>
      </c>
      <c r="C445" s="261" t="s">
        <v>102</v>
      </c>
      <c r="D445" s="261" t="s">
        <v>102</v>
      </c>
      <c r="E445"/>
    </row>
    <row r="446" spans="1:5">
      <c r="A446" s="291" t="s">
        <v>102</v>
      </c>
      <c r="B446" s="292" t="s">
        <v>102</v>
      </c>
      <c r="C446" s="261" t="s">
        <v>102</v>
      </c>
      <c r="D446" s="261" t="s">
        <v>102</v>
      </c>
      <c r="E446"/>
    </row>
    <row r="447" spans="1:5">
      <c r="A447" s="291" t="s">
        <v>102</v>
      </c>
      <c r="B447" s="292" t="s">
        <v>102</v>
      </c>
      <c r="C447" s="261" t="s">
        <v>102</v>
      </c>
      <c r="D447" s="261" t="s">
        <v>102</v>
      </c>
      <c r="E447"/>
    </row>
    <row r="448" spans="1:5">
      <c r="A448" s="291" t="s">
        <v>102</v>
      </c>
      <c r="B448" s="292" t="s">
        <v>102</v>
      </c>
      <c r="C448" s="261" t="s">
        <v>102</v>
      </c>
      <c r="D448" s="261" t="s">
        <v>102</v>
      </c>
      <c r="E448"/>
    </row>
    <row r="449" spans="1:5">
      <c r="A449" s="291" t="s">
        <v>102</v>
      </c>
      <c r="B449" s="292" t="s">
        <v>102</v>
      </c>
      <c r="C449" s="261" t="s">
        <v>102</v>
      </c>
      <c r="D449" s="261" t="s">
        <v>102</v>
      </c>
      <c r="E449"/>
    </row>
    <row r="450" spans="1:5">
      <c r="A450" s="291" t="s">
        <v>102</v>
      </c>
      <c r="B450" s="292" t="s">
        <v>102</v>
      </c>
      <c r="C450" s="261" t="s">
        <v>102</v>
      </c>
      <c r="D450" s="261" t="s">
        <v>102</v>
      </c>
      <c r="E450"/>
    </row>
    <row r="451" spans="1:5">
      <c r="A451" s="291" t="s">
        <v>102</v>
      </c>
      <c r="B451" s="292" t="s">
        <v>102</v>
      </c>
      <c r="C451" s="261" t="s">
        <v>102</v>
      </c>
      <c r="D451" s="261" t="s">
        <v>102</v>
      </c>
      <c r="E451"/>
    </row>
    <row r="452" spans="1:5">
      <c r="A452" s="291" t="s">
        <v>102</v>
      </c>
      <c r="B452" s="292" t="s">
        <v>102</v>
      </c>
      <c r="C452" s="261" t="s">
        <v>102</v>
      </c>
      <c r="D452" s="261" t="s">
        <v>102</v>
      </c>
      <c r="E452"/>
    </row>
    <row r="453" spans="1:5">
      <c r="A453" s="291" t="s">
        <v>102</v>
      </c>
      <c r="B453" s="292" t="s">
        <v>102</v>
      </c>
      <c r="C453" s="261" t="s">
        <v>102</v>
      </c>
      <c r="D453" s="261" t="s">
        <v>102</v>
      </c>
      <c r="E453"/>
    </row>
    <row r="454" spans="1:5">
      <c r="A454" s="291" t="s">
        <v>102</v>
      </c>
      <c r="B454" s="292" t="s">
        <v>102</v>
      </c>
      <c r="C454" s="261" t="s">
        <v>102</v>
      </c>
      <c r="D454" s="261" t="s">
        <v>102</v>
      </c>
      <c r="E454"/>
    </row>
    <row r="455" spans="1:5">
      <c r="A455" s="291" t="s">
        <v>102</v>
      </c>
      <c r="B455" s="292" t="s">
        <v>102</v>
      </c>
      <c r="C455" s="261" t="s">
        <v>102</v>
      </c>
      <c r="D455" s="261" t="s">
        <v>102</v>
      </c>
      <c r="E455"/>
    </row>
    <row r="456" spans="1:5">
      <c r="A456" s="291" t="s">
        <v>102</v>
      </c>
      <c r="B456" s="292" t="s">
        <v>102</v>
      </c>
      <c r="C456" s="261" t="s">
        <v>102</v>
      </c>
      <c r="D456" s="261" t="s">
        <v>102</v>
      </c>
      <c r="E456"/>
    </row>
    <row r="457" spans="1:5">
      <c r="A457" s="291" t="s">
        <v>102</v>
      </c>
      <c r="B457" s="292" t="s">
        <v>102</v>
      </c>
      <c r="C457" s="261" t="s">
        <v>102</v>
      </c>
      <c r="D457" s="261" t="s">
        <v>102</v>
      </c>
      <c r="E457"/>
    </row>
    <row r="458" spans="1:5">
      <c r="A458" s="291" t="s">
        <v>102</v>
      </c>
      <c r="B458" s="292" t="s">
        <v>102</v>
      </c>
      <c r="C458" s="261" t="s">
        <v>102</v>
      </c>
      <c r="D458" s="261" t="s">
        <v>102</v>
      </c>
      <c r="E458"/>
    </row>
    <row r="459" spans="1:5">
      <c r="A459" s="291" t="s">
        <v>102</v>
      </c>
      <c r="B459" s="292" t="s">
        <v>102</v>
      </c>
      <c r="C459" s="261" t="s">
        <v>102</v>
      </c>
      <c r="D459" s="261" t="s">
        <v>102</v>
      </c>
      <c r="E459"/>
    </row>
    <row r="460" spans="1:5">
      <c r="A460" s="291" t="s">
        <v>102</v>
      </c>
      <c r="B460" s="292" t="s">
        <v>102</v>
      </c>
      <c r="C460" s="261" t="s">
        <v>102</v>
      </c>
      <c r="D460" s="261" t="s">
        <v>102</v>
      </c>
      <c r="E460"/>
    </row>
    <row r="461" spans="1:5">
      <c r="A461" s="291" t="s">
        <v>102</v>
      </c>
      <c r="B461" s="292" t="s">
        <v>102</v>
      </c>
      <c r="C461" s="261" t="s">
        <v>102</v>
      </c>
      <c r="D461" s="261" t="s">
        <v>102</v>
      </c>
      <c r="E461"/>
    </row>
    <row r="462" spans="1:5">
      <c r="A462" s="291" t="s">
        <v>102</v>
      </c>
      <c r="B462" s="292" t="s">
        <v>102</v>
      </c>
      <c r="C462" s="261" t="s">
        <v>102</v>
      </c>
      <c r="D462" s="261" t="s">
        <v>102</v>
      </c>
      <c r="E462"/>
    </row>
    <row r="463" spans="1:5">
      <c r="A463" s="291" t="s">
        <v>102</v>
      </c>
      <c r="B463" s="292" t="s">
        <v>102</v>
      </c>
      <c r="C463" s="261" t="s">
        <v>102</v>
      </c>
      <c r="D463" s="261" t="s">
        <v>102</v>
      </c>
      <c r="E463"/>
    </row>
    <row r="464" spans="1:5">
      <c r="A464" s="291" t="s">
        <v>102</v>
      </c>
      <c r="B464" s="292" t="s">
        <v>102</v>
      </c>
      <c r="C464" s="261" t="s">
        <v>102</v>
      </c>
      <c r="D464" s="261" t="s">
        <v>102</v>
      </c>
      <c r="E464"/>
    </row>
    <row r="465" spans="1:5">
      <c r="A465" s="291" t="s">
        <v>102</v>
      </c>
      <c r="B465" s="292" t="s">
        <v>102</v>
      </c>
      <c r="C465" s="261" t="s">
        <v>102</v>
      </c>
      <c r="D465" s="261" t="s">
        <v>102</v>
      </c>
      <c r="E465"/>
    </row>
    <row r="466" spans="1:5">
      <c r="A466" s="291" t="s">
        <v>102</v>
      </c>
      <c r="B466" s="292" t="s">
        <v>102</v>
      </c>
      <c r="C466" s="261" t="s">
        <v>102</v>
      </c>
      <c r="D466" s="261" t="s">
        <v>102</v>
      </c>
      <c r="E466"/>
    </row>
    <row r="467" spans="1:5">
      <c r="A467" s="291" t="s">
        <v>102</v>
      </c>
      <c r="B467" s="292" t="s">
        <v>102</v>
      </c>
      <c r="C467" s="261" t="s">
        <v>102</v>
      </c>
      <c r="D467" s="261" t="s">
        <v>102</v>
      </c>
      <c r="E467"/>
    </row>
    <row r="468" spans="1:5">
      <c r="A468" s="291" t="s">
        <v>102</v>
      </c>
      <c r="B468" s="292" t="s">
        <v>102</v>
      </c>
      <c r="C468" s="261" t="s">
        <v>102</v>
      </c>
      <c r="D468" s="261" t="s">
        <v>102</v>
      </c>
      <c r="E468"/>
    </row>
    <row r="469" spans="1:5">
      <c r="A469" s="291" t="s">
        <v>102</v>
      </c>
      <c r="B469" s="292" t="s">
        <v>102</v>
      </c>
      <c r="C469" s="261" t="s">
        <v>102</v>
      </c>
      <c r="D469" s="261" t="s">
        <v>102</v>
      </c>
      <c r="E469"/>
    </row>
    <row r="470" spans="1:5">
      <c r="A470" s="291" t="s">
        <v>102</v>
      </c>
      <c r="B470" s="292" t="s">
        <v>102</v>
      </c>
      <c r="C470" s="261" t="s">
        <v>102</v>
      </c>
      <c r="D470" s="261" t="s">
        <v>102</v>
      </c>
      <c r="E470"/>
    </row>
    <row r="471" spans="1:5">
      <c r="A471" s="291" t="s">
        <v>102</v>
      </c>
      <c r="B471" s="292" t="s">
        <v>102</v>
      </c>
      <c r="C471" s="261" t="s">
        <v>102</v>
      </c>
      <c r="D471" s="261" t="s">
        <v>102</v>
      </c>
      <c r="E471"/>
    </row>
    <row r="472" spans="1:5">
      <c r="A472" s="291" t="s">
        <v>102</v>
      </c>
      <c r="B472" s="292" t="s">
        <v>102</v>
      </c>
      <c r="C472" s="261" t="s">
        <v>102</v>
      </c>
      <c r="D472" s="261" t="s">
        <v>102</v>
      </c>
      <c r="E472"/>
    </row>
    <row r="473" spans="1:5">
      <c r="A473" s="291" t="s">
        <v>102</v>
      </c>
      <c r="B473" s="292" t="s">
        <v>102</v>
      </c>
      <c r="C473" s="261" t="s">
        <v>102</v>
      </c>
      <c r="D473" s="261" t="s">
        <v>102</v>
      </c>
      <c r="E473"/>
    </row>
    <row r="474" spans="1:5">
      <c r="A474" s="291" t="s">
        <v>102</v>
      </c>
      <c r="B474" s="292" t="s">
        <v>102</v>
      </c>
      <c r="C474" s="261" t="s">
        <v>102</v>
      </c>
      <c r="D474" s="261" t="s">
        <v>102</v>
      </c>
      <c r="E474"/>
    </row>
    <row r="475" spans="1:5">
      <c r="A475" s="291" t="s">
        <v>102</v>
      </c>
      <c r="B475" s="292" t="s">
        <v>102</v>
      </c>
      <c r="C475" s="261" t="s">
        <v>102</v>
      </c>
      <c r="D475" s="261" t="s">
        <v>102</v>
      </c>
      <c r="E475"/>
    </row>
    <row r="476" spans="1:5">
      <c r="A476" s="291" t="s">
        <v>102</v>
      </c>
      <c r="B476" s="292" t="s">
        <v>102</v>
      </c>
      <c r="C476" s="261" t="s">
        <v>102</v>
      </c>
      <c r="D476" s="261" t="s">
        <v>102</v>
      </c>
      <c r="E476"/>
    </row>
    <row r="477" spans="1:5">
      <c r="A477" s="291" t="s">
        <v>102</v>
      </c>
      <c r="B477" s="292" t="s">
        <v>102</v>
      </c>
      <c r="C477" s="261" t="s">
        <v>102</v>
      </c>
      <c r="D477" s="261" t="s">
        <v>102</v>
      </c>
      <c r="E477"/>
    </row>
    <row r="478" spans="1:5">
      <c r="A478" s="291" t="s">
        <v>102</v>
      </c>
      <c r="B478" s="292" t="s">
        <v>102</v>
      </c>
      <c r="C478" s="261" t="s">
        <v>102</v>
      </c>
      <c r="D478" s="261" t="s">
        <v>102</v>
      </c>
      <c r="E478"/>
    </row>
    <row r="479" spans="1:5">
      <c r="A479" s="291" t="s">
        <v>102</v>
      </c>
      <c r="B479" s="292" t="s">
        <v>102</v>
      </c>
      <c r="C479" s="261" t="s">
        <v>102</v>
      </c>
      <c r="D479" s="261" t="s">
        <v>102</v>
      </c>
      <c r="E479"/>
    </row>
    <row r="480" spans="1:5">
      <c r="A480" s="291" t="s">
        <v>102</v>
      </c>
      <c r="B480" s="292" t="s">
        <v>102</v>
      </c>
      <c r="C480" s="261" t="s">
        <v>102</v>
      </c>
      <c r="D480" s="261" t="s">
        <v>102</v>
      </c>
      <c r="E480"/>
    </row>
    <row r="481" spans="1:5">
      <c r="A481" s="291" t="s">
        <v>102</v>
      </c>
      <c r="B481" s="292" t="s">
        <v>102</v>
      </c>
      <c r="C481" s="261" t="s">
        <v>102</v>
      </c>
      <c r="D481" s="261" t="s">
        <v>102</v>
      </c>
      <c r="E481"/>
    </row>
    <row r="482" spans="1:5">
      <c r="A482" s="291" t="s">
        <v>102</v>
      </c>
      <c r="B482" s="292" t="s">
        <v>102</v>
      </c>
      <c r="C482" s="261" t="s">
        <v>102</v>
      </c>
      <c r="D482" s="261" t="s">
        <v>102</v>
      </c>
      <c r="E482"/>
    </row>
    <row r="483" spans="1:5">
      <c r="A483" s="291" t="s">
        <v>102</v>
      </c>
      <c r="B483" s="292" t="s">
        <v>102</v>
      </c>
      <c r="C483" s="261" t="s">
        <v>102</v>
      </c>
      <c r="D483" s="261" t="s">
        <v>102</v>
      </c>
      <c r="E483"/>
    </row>
    <row r="484" spans="1:5">
      <c r="A484" s="291" t="s">
        <v>102</v>
      </c>
      <c r="B484" s="292" t="s">
        <v>102</v>
      </c>
      <c r="C484" s="261" t="s">
        <v>102</v>
      </c>
      <c r="D484" s="261" t="s">
        <v>102</v>
      </c>
      <c r="E484"/>
    </row>
    <row r="485" spans="1:5">
      <c r="A485" s="291" t="s">
        <v>102</v>
      </c>
      <c r="B485" s="292" t="s">
        <v>102</v>
      </c>
      <c r="C485" s="261" t="s">
        <v>102</v>
      </c>
      <c r="D485" s="261" t="s">
        <v>102</v>
      </c>
      <c r="E485"/>
    </row>
    <row r="486" spans="1:5">
      <c r="A486" s="291" t="s">
        <v>102</v>
      </c>
      <c r="B486" s="292" t="s">
        <v>102</v>
      </c>
      <c r="C486" s="261" t="s">
        <v>102</v>
      </c>
      <c r="D486" s="261" t="s">
        <v>102</v>
      </c>
      <c r="E486"/>
    </row>
    <row r="487" spans="1:5">
      <c r="A487" s="291" t="s">
        <v>102</v>
      </c>
      <c r="B487" s="292" t="s">
        <v>102</v>
      </c>
      <c r="C487" s="261" t="s">
        <v>102</v>
      </c>
      <c r="D487" s="261" t="s">
        <v>102</v>
      </c>
      <c r="E487"/>
    </row>
    <row r="488" spans="1:5">
      <c r="A488" s="291" t="s">
        <v>102</v>
      </c>
      <c r="B488" s="292" t="s">
        <v>102</v>
      </c>
      <c r="C488" s="261" t="s">
        <v>102</v>
      </c>
      <c r="D488" s="261" t="s">
        <v>102</v>
      </c>
      <c r="E488"/>
    </row>
    <row r="489" spans="1:5">
      <c r="A489" s="291" t="s">
        <v>102</v>
      </c>
      <c r="B489" s="292" t="s">
        <v>102</v>
      </c>
      <c r="C489" s="261" t="s">
        <v>102</v>
      </c>
      <c r="D489" s="261" t="s">
        <v>102</v>
      </c>
      <c r="E489"/>
    </row>
    <row r="490" spans="1:5">
      <c r="A490" s="291" t="s">
        <v>102</v>
      </c>
      <c r="B490" s="292" t="s">
        <v>102</v>
      </c>
      <c r="C490" s="261" t="s">
        <v>102</v>
      </c>
      <c r="D490" s="261" t="s">
        <v>102</v>
      </c>
      <c r="E490"/>
    </row>
    <row r="491" spans="1:5">
      <c r="A491" s="291" t="s">
        <v>102</v>
      </c>
      <c r="B491" s="292" t="s">
        <v>102</v>
      </c>
      <c r="C491" s="261" t="s">
        <v>102</v>
      </c>
      <c r="D491" s="261" t="s">
        <v>102</v>
      </c>
      <c r="E491"/>
    </row>
    <row r="492" spans="1:5">
      <c r="A492" s="291" t="s">
        <v>102</v>
      </c>
      <c r="B492" s="292" t="s">
        <v>102</v>
      </c>
      <c r="C492" s="261" t="s">
        <v>102</v>
      </c>
      <c r="D492" s="261" t="s">
        <v>102</v>
      </c>
      <c r="E492"/>
    </row>
    <row r="493" spans="1:5">
      <c r="A493" s="291" t="s">
        <v>102</v>
      </c>
      <c r="B493" s="292" t="s">
        <v>102</v>
      </c>
      <c r="C493" s="261" t="s">
        <v>102</v>
      </c>
      <c r="D493" s="261" t="s">
        <v>102</v>
      </c>
      <c r="E493"/>
    </row>
    <row r="494" spans="1:5">
      <c r="A494" s="291" t="s">
        <v>102</v>
      </c>
      <c r="B494" s="292" t="s">
        <v>102</v>
      </c>
      <c r="C494" s="261" t="s">
        <v>102</v>
      </c>
      <c r="D494" s="261" t="s">
        <v>102</v>
      </c>
      <c r="E494"/>
    </row>
    <row r="495" spans="1:5">
      <c r="A495" s="291" t="s">
        <v>102</v>
      </c>
      <c r="B495" s="292" t="s">
        <v>102</v>
      </c>
      <c r="C495" s="261" t="s">
        <v>102</v>
      </c>
      <c r="D495" s="261" t="s">
        <v>102</v>
      </c>
      <c r="E495"/>
    </row>
    <row r="496" spans="1:5">
      <c r="A496" s="291" t="s">
        <v>102</v>
      </c>
      <c r="B496" s="292" t="s">
        <v>102</v>
      </c>
      <c r="C496" s="261" t="s">
        <v>102</v>
      </c>
      <c r="D496" s="261" t="s">
        <v>102</v>
      </c>
      <c r="E496"/>
    </row>
    <row r="497" spans="1:5">
      <c r="A497" s="291" t="s">
        <v>102</v>
      </c>
      <c r="B497" s="292" t="s">
        <v>102</v>
      </c>
      <c r="C497" s="261" t="s">
        <v>102</v>
      </c>
      <c r="D497" s="261" t="s">
        <v>102</v>
      </c>
      <c r="E497"/>
    </row>
    <row r="498" spans="1:5">
      <c r="A498" s="291" t="s">
        <v>102</v>
      </c>
      <c r="B498" s="292" t="s">
        <v>102</v>
      </c>
      <c r="C498" s="261" t="s">
        <v>102</v>
      </c>
      <c r="D498" s="261" t="s">
        <v>102</v>
      </c>
      <c r="E498"/>
    </row>
    <row r="499" spans="1:5">
      <c r="A499" s="291" t="s">
        <v>102</v>
      </c>
      <c r="B499" s="292" t="s">
        <v>102</v>
      </c>
      <c r="C499" s="261" t="s">
        <v>102</v>
      </c>
      <c r="D499" s="261" t="s">
        <v>102</v>
      </c>
      <c r="E499"/>
    </row>
    <row r="500" spans="1:5">
      <c r="A500" s="291" t="s">
        <v>102</v>
      </c>
      <c r="B500" s="292" t="s">
        <v>102</v>
      </c>
      <c r="C500" s="261" t="s">
        <v>102</v>
      </c>
      <c r="D500" s="261" t="s">
        <v>102</v>
      </c>
      <c r="E500"/>
    </row>
    <row r="501" spans="1:5">
      <c r="A501" s="291" t="s">
        <v>102</v>
      </c>
      <c r="B501" s="292" t="s">
        <v>102</v>
      </c>
      <c r="C501" s="261" t="s">
        <v>102</v>
      </c>
      <c r="D501" s="261" t="s">
        <v>102</v>
      </c>
      <c r="E501"/>
    </row>
    <row r="502" spans="1:5">
      <c r="A502" s="291" t="s">
        <v>102</v>
      </c>
      <c r="B502" s="292" t="s">
        <v>102</v>
      </c>
      <c r="C502" s="261" t="s">
        <v>102</v>
      </c>
      <c r="D502" s="261" t="s">
        <v>102</v>
      </c>
      <c r="E502"/>
    </row>
    <row r="503" spans="1:5">
      <c r="A503" s="291" t="s">
        <v>102</v>
      </c>
      <c r="B503" s="292" t="s">
        <v>102</v>
      </c>
      <c r="C503" s="261" t="s">
        <v>102</v>
      </c>
      <c r="D503" s="261" t="s">
        <v>102</v>
      </c>
      <c r="E503"/>
    </row>
    <row r="504" spans="1:5">
      <c r="A504" s="291" t="s">
        <v>102</v>
      </c>
      <c r="B504" s="292" t="s">
        <v>102</v>
      </c>
      <c r="C504" s="261" t="s">
        <v>102</v>
      </c>
      <c r="D504" s="261" t="s">
        <v>102</v>
      </c>
      <c r="E504"/>
    </row>
    <row r="505" spans="1:5">
      <c r="A505" s="291" t="s">
        <v>102</v>
      </c>
      <c r="B505" s="292" t="s">
        <v>102</v>
      </c>
      <c r="C505" s="261" t="s">
        <v>102</v>
      </c>
      <c r="D505" s="261" t="s">
        <v>102</v>
      </c>
      <c r="E505"/>
    </row>
    <row r="506" spans="1:5">
      <c r="A506" s="291" t="s">
        <v>102</v>
      </c>
      <c r="B506" s="292" t="s">
        <v>102</v>
      </c>
      <c r="C506" s="261" t="s">
        <v>102</v>
      </c>
      <c r="D506" s="261" t="s">
        <v>102</v>
      </c>
      <c r="E506"/>
    </row>
    <row r="507" spans="1:5">
      <c r="A507" s="291" t="s">
        <v>102</v>
      </c>
      <c r="B507" s="292" t="s">
        <v>102</v>
      </c>
      <c r="C507" s="261" t="s">
        <v>102</v>
      </c>
      <c r="D507" s="261" t="s">
        <v>102</v>
      </c>
      <c r="E507"/>
    </row>
    <row r="508" spans="1:5">
      <c r="A508" s="291" t="s">
        <v>102</v>
      </c>
      <c r="B508" s="292" t="s">
        <v>102</v>
      </c>
      <c r="C508" s="261" t="s">
        <v>102</v>
      </c>
      <c r="D508" s="261" t="s">
        <v>102</v>
      </c>
      <c r="E508"/>
    </row>
    <row r="509" spans="1:5">
      <c r="A509" s="291"/>
      <c r="B509" s="292"/>
      <c r="C509" s="261"/>
      <c r="D509" s="261"/>
    </row>
  </sheetData>
  <mergeCells count="1">
    <mergeCell ref="A3:D3"/>
  </mergeCells>
  <pageMargins bottom="0.32" footer="0.3" header="0.3" left="0.25" right="0.25" top="0.36"/>
  <pageSetup fitToHeight="0" horizontalDpi="300" orientation="portrait" paperSize="9" r:id="rId1" scale="73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512"/>
  <sheetViews>
    <sheetView workbookViewId="0">
      <selection activeCell="G18" sqref="G18"/>
    </sheetView>
  </sheetViews>
  <sheetFormatPr defaultColWidth="9.140625" defaultRowHeight="15"/>
  <cols>
    <col min="1" max="1" customWidth="true" style="216" width="9.140625" collapsed="true"/>
    <col min="2" max="2" customWidth="true" style="265" width="66.140625" collapsed="true"/>
    <col min="3" max="3" customWidth="true" style="416" width="18.28515625" collapsed="true"/>
    <col min="4" max="4" customWidth="true" style="416" width="17.140625" collapsed="true"/>
    <col min="5" max="5" customWidth="true" style="216" width="18.5703125" collapsed="true"/>
    <col min="6" max="16384" style="216" width="9.140625" collapsed="true"/>
  </cols>
  <sheetData>
    <row r="1" spans="1:4">
      <c r="D1" s="417" t="s">
        <v>449</v>
      </c>
    </row>
    <row r="3" spans="1:4">
      <c r="A3" s="708" t="s">
        <v>7</v>
      </c>
      <c r="B3" s="708"/>
      <c r="C3" s="708"/>
      <c r="D3" s="708"/>
    </row>
    <row r="4" spans="1:4">
      <c r="A4" s="415"/>
      <c r="B4" s="415"/>
      <c r="C4" s="418"/>
      <c r="D4" s="418"/>
    </row>
    <row r="5" spans="1:4">
      <c r="A5" s="221"/>
      <c r="B5" s="267"/>
      <c r="D5" s="419" t="s">
        <v>795</v>
      </c>
    </row>
    <row r="6" spans="1:4">
      <c r="A6" s="221"/>
      <c r="B6" s="267"/>
      <c r="D6" s="420"/>
    </row>
    <row customHeight="1" ht="33.75" r="7" spans="1:4">
      <c r="A7" s="294" t="s">
        <v>64</v>
      </c>
      <c r="B7" s="294" t="s">
        <v>12</v>
      </c>
      <c r="C7" s="421" t="s">
        <v>66</v>
      </c>
      <c r="D7" s="421" t="s">
        <v>65</v>
      </c>
    </row>
    <row customHeight="1" ht="26.25" r="8" spans="1:4">
      <c r="A8" s="295"/>
      <c r="B8" s="296" t="s">
        <v>1294</v>
      </c>
      <c r="C8" s="422"/>
      <c r="D8" s="422"/>
    </row>
    <row ht="16.5" r="9" spans="1:4">
      <c r="A9" s="297">
        <v>1</v>
      </c>
      <c r="B9" s="298" t="s">
        <v>1087</v>
      </c>
      <c r="C9" s="423">
        <f>C10+C84+C116</f>
        <v>0</v>
      </c>
      <c r="D9" s="423">
        <f>D10+D84+D116</f>
        <v>0</v>
      </c>
    </row>
    <row r="10" spans="1:4">
      <c r="A10" s="293">
        <v>11</v>
      </c>
      <c r="B10" s="298" t="s">
        <v>1295</v>
      </c>
      <c r="C10" s="424">
        <f>SUM(C11,C29,C35,C40,C44,C53,C55,C58)</f>
        <v>0</v>
      </c>
      <c r="D10" s="424">
        <f>SUM(D11,D29,D35,D40,D44,D53,D55,D58)</f>
        <v>0</v>
      </c>
    </row>
    <row r="11" spans="1:4">
      <c r="A11" s="293">
        <v>110</v>
      </c>
      <c r="B11" s="298" t="s">
        <v>1296</v>
      </c>
      <c r="C11" s="425">
        <f>SUM(C12,C21,C23,C25,C27)</f>
        <v>0</v>
      </c>
      <c r="D11" s="425">
        <f>SUM(D12,D21,D23,D25,D27)</f>
        <v>0</v>
      </c>
    </row>
    <row r="12" spans="1:4">
      <c r="A12" s="293">
        <v>1100</v>
      </c>
      <c r="B12" s="298" t="s">
        <v>1297</v>
      </c>
      <c r="C12" s="425">
        <f>SUM(C13:C20)</f>
        <v>0</v>
      </c>
      <c r="D12" s="425">
        <f>SUM(D13:D20)</f>
        <v>0</v>
      </c>
    </row>
    <row ht="30" r="13" spans="1:4">
      <c r="A13" s="286">
        <v>110001</v>
      </c>
      <c r="B13" s="287" t="s">
        <v>1298</v>
      </c>
      <c r="C13" s="426"/>
      <c r="D13" s="426"/>
    </row>
    <row r="14" spans="1:4">
      <c r="A14" s="286">
        <v>110002</v>
      </c>
      <c r="B14" s="287" t="s">
        <v>1299</v>
      </c>
      <c r="C14" s="426"/>
      <c r="D14" s="426"/>
    </row>
    <row r="15" spans="1:4">
      <c r="A15" s="286">
        <v>110003</v>
      </c>
      <c r="B15" s="287" t="s">
        <v>1300</v>
      </c>
      <c r="C15" s="426"/>
      <c r="D15" s="426"/>
    </row>
    <row r="16" spans="1:4">
      <c r="A16" s="286">
        <v>110004</v>
      </c>
      <c r="B16" s="287" t="s">
        <v>1301</v>
      </c>
      <c r="C16" s="426"/>
      <c r="D16" s="426"/>
    </row>
    <row ht="45" r="17" spans="1:4">
      <c r="A17" s="286">
        <v>110005</v>
      </c>
      <c r="B17" s="299" t="s">
        <v>1302</v>
      </c>
      <c r="C17" s="426"/>
      <c r="D17" s="426"/>
    </row>
    <row ht="30" r="18" spans="1:4">
      <c r="A18" s="286">
        <v>110006</v>
      </c>
      <c r="B18" s="287" t="s">
        <v>1303</v>
      </c>
      <c r="C18" s="426"/>
      <c r="D18" s="426"/>
    </row>
    <row ht="30" r="19" spans="1:4">
      <c r="A19" s="286">
        <v>110007</v>
      </c>
      <c r="B19" s="287" t="s">
        <v>1304</v>
      </c>
      <c r="C19" s="426"/>
      <c r="D19" s="426"/>
    </row>
    <row r="20" spans="1:4">
      <c r="A20" s="286">
        <v>110008</v>
      </c>
      <c r="B20" s="287" t="s">
        <v>1305</v>
      </c>
      <c r="C20" s="426"/>
      <c r="D20" s="426"/>
    </row>
    <row r="21" spans="1:4">
      <c r="A21" s="293">
        <v>1101</v>
      </c>
      <c r="B21" s="298" t="s">
        <v>1306</v>
      </c>
      <c r="C21" s="427">
        <f>+C22</f>
        <v>0</v>
      </c>
      <c r="D21" s="427">
        <f>+D22</f>
        <v>0</v>
      </c>
    </row>
    <row r="22" spans="1:4">
      <c r="A22" s="286">
        <v>110101</v>
      </c>
      <c r="B22" s="287" t="s">
        <v>1307</v>
      </c>
      <c r="C22" s="428"/>
      <c r="D22" s="428"/>
    </row>
    <row ht="28.5" r="23" spans="1:4">
      <c r="A23" s="293">
        <v>1102</v>
      </c>
      <c r="B23" s="298" t="s">
        <v>1308</v>
      </c>
      <c r="C23" s="427">
        <f>+C24</f>
        <v>0</v>
      </c>
      <c r="D23" s="427">
        <f>+D24</f>
        <v>0</v>
      </c>
    </row>
    <row ht="30" r="24" spans="1:4">
      <c r="A24" s="300">
        <v>110201</v>
      </c>
      <c r="B24" s="287" t="s">
        <v>1309</v>
      </c>
      <c r="C24" s="428"/>
      <c r="D24" s="428"/>
    </row>
    <row r="25" spans="1:4">
      <c r="A25" s="293">
        <v>1103</v>
      </c>
      <c r="B25" s="298" t="s">
        <v>1310</v>
      </c>
      <c r="C25" s="427">
        <f>+C26</f>
        <v>0</v>
      </c>
      <c r="D25" s="427">
        <f>+D26</f>
        <v>0</v>
      </c>
    </row>
    <row r="26" spans="1:4">
      <c r="A26" s="286">
        <v>110301</v>
      </c>
      <c r="B26" s="287" t="s">
        <v>1311</v>
      </c>
      <c r="C26" s="428"/>
      <c r="D26" s="428"/>
    </row>
    <row r="27" spans="1:4">
      <c r="A27" s="293">
        <v>1104</v>
      </c>
      <c r="B27" s="298" t="s">
        <v>1312</v>
      </c>
      <c r="C27" s="427">
        <f>+C28</f>
        <v>0</v>
      </c>
      <c r="D27" s="427">
        <f>+D28</f>
        <v>0</v>
      </c>
    </row>
    <row r="28" spans="1:4">
      <c r="A28" s="286">
        <v>110401</v>
      </c>
      <c r="B28" s="287" t="s">
        <v>294</v>
      </c>
      <c r="C28" s="428"/>
      <c r="D28" s="428"/>
    </row>
    <row r="29" spans="1:4">
      <c r="A29" s="293">
        <v>112</v>
      </c>
      <c r="B29" s="298" t="s">
        <v>1313</v>
      </c>
      <c r="C29" s="425">
        <f>SUM(C30:C34)</f>
        <v>0</v>
      </c>
      <c r="D29" s="425">
        <f>SUM(D30:D34)</f>
        <v>0</v>
      </c>
    </row>
    <row r="30" spans="1:4">
      <c r="A30" s="286">
        <v>112001</v>
      </c>
      <c r="B30" s="287" t="s">
        <v>1314</v>
      </c>
      <c r="C30" s="428"/>
      <c r="D30" s="428"/>
    </row>
    <row r="31" spans="1:4">
      <c r="A31" s="286">
        <v>112002</v>
      </c>
      <c r="B31" s="287" t="s">
        <v>1315</v>
      </c>
      <c r="C31" s="428"/>
      <c r="D31" s="428"/>
    </row>
    <row r="32" spans="1:4">
      <c r="A32" s="286">
        <v>112003</v>
      </c>
      <c r="B32" s="287" t="s">
        <v>1316</v>
      </c>
      <c r="C32" s="428"/>
      <c r="D32" s="428"/>
    </row>
    <row r="33" spans="1:4">
      <c r="A33" s="286">
        <v>112004</v>
      </c>
      <c r="B33" s="287" t="s">
        <v>1317</v>
      </c>
      <c r="C33" s="428"/>
      <c r="D33" s="428"/>
    </row>
    <row r="34" spans="1:4">
      <c r="A34" s="286">
        <v>112005</v>
      </c>
      <c r="B34" s="287" t="s">
        <v>1318</v>
      </c>
      <c r="C34" s="428"/>
      <c r="D34" s="428"/>
    </row>
    <row r="35" spans="1:4">
      <c r="A35" s="293">
        <v>113</v>
      </c>
      <c r="B35" s="298" t="s">
        <v>1319</v>
      </c>
      <c r="C35" s="425">
        <f>SUM(C36:C39)</f>
        <v>0</v>
      </c>
      <c r="D35" s="425">
        <f>SUM(D36:D39)</f>
        <v>0</v>
      </c>
    </row>
    <row r="36" spans="1:4">
      <c r="A36" s="286">
        <v>113001</v>
      </c>
      <c r="B36" s="287" t="s">
        <v>1320</v>
      </c>
      <c r="C36" s="428"/>
      <c r="D36" s="428"/>
    </row>
    <row r="37" spans="1:4">
      <c r="A37" s="286">
        <v>113002</v>
      </c>
      <c r="B37" s="287" t="s">
        <v>1321</v>
      </c>
      <c r="C37" s="428"/>
      <c r="D37" s="428"/>
    </row>
    <row r="38" spans="1:4">
      <c r="A38" s="286">
        <v>113003</v>
      </c>
      <c r="B38" s="287" t="s">
        <v>1322</v>
      </c>
      <c r="C38" s="428"/>
      <c r="D38" s="428"/>
    </row>
    <row r="39" spans="1:4">
      <c r="A39" s="286">
        <v>113004</v>
      </c>
      <c r="B39" s="287" t="s">
        <v>1323</v>
      </c>
      <c r="C39" s="428"/>
      <c r="D39" s="428"/>
    </row>
    <row r="40" spans="1:4">
      <c r="A40" s="293">
        <v>114</v>
      </c>
      <c r="B40" s="298" t="s">
        <v>1324</v>
      </c>
      <c r="C40" s="425">
        <f>SUM(C41:C43)</f>
        <v>0</v>
      </c>
      <c r="D40" s="425">
        <f>SUM(D41:D43)</f>
        <v>0</v>
      </c>
    </row>
    <row r="41" spans="1:4">
      <c r="A41" s="286">
        <v>114001</v>
      </c>
      <c r="B41" s="287" t="s">
        <v>1325</v>
      </c>
      <c r="C41" s="428"/>
      <c r="D41" s="428"/>
    </row>
    <row r="42" spans="1:4">
      <c r="A42" s="286">
        <v>114002</v>
      </c>
      <c r="B42" s="287" t="s">
        <v>1326</v>
      </c>
      <c r="C42" s="428"/>
      <c r="D42" s="428"/>
    </row>
    <row r="43" spans="1:4">
      <c r="A43" s="286">
        <v>114003</v>
      </c>
      <c r="B43" s="287" t="s">
        <v>1327</v>
      </c>
      <c r="C43" s="428"/>
      <c r="D43" s="428"/>
    </row>
    <row r="44" spans="1:4">
      <c r="A44" s="293">
        <v>115</v>
      </c>
      <c r="B44" s="298" t="s">
        <v>1328</v>
      </c>
      <c r="C44" s="425">
        <f>SUM(C45:C52)</f>
        <v>0</v>
      </c>
      <c r="D44" s="425">
        <f>SUM(D45:D52)</f>
        <v>0</v>
      </c>
    </row>
    <row r="45" spans="1:4">
      <c r="A45" s="286">
        <v>115001</v>
      </c>
      <c r="B45" s="287" t="s">
        <v>1329</v>
      </c>
      <c r="C45" s="428"/>
      <c r="D45" s="428"/>
    </row>
    <row r="46" spans="1:4">
      <c r="A46" s="286">
        <v>115002</v>
      </c>
      <c r="B46" s="287" t="s">
        <v>1330</v>
      </c>
      <c r="C46" s="428"/>
      <c r="D46" s="428"/>
    </row>
    <row r="47" spans="1:4">
      <c r="A47" s="286">
        <v>115003</v>
      </c>
      <c r="B47" s="287" t="s">
        <v>1331</v>
      </c>
      <c r="C47" s="428"/>
      <c r="D47" s="428"/>
    </row>
    <row r="48" spans="1:4">
      <c r="A48" s="286">
        <v>115004</v>
      </c>
      <c r="B48" s="287" t="s">
        <v>1332</v>
      </c>
      <c r="C48" s="428"/>
      <c r="D48" s="428"/>
    </row>
    <row r="49" spans="1:4">
      <c r="A49" s="286">
        <v>115005</v>
      </c>
      <c r="B49" s="287" t="s">
        <v>1333</v>
      </c>
      <c r="C49" s="428"/>
      <c r="D49" s="428"/>
    </row>
    <row r="50" spans="1:4">
      <c r="A50" s="286">
        <v>115006</v>
      </c>
      <c r="B50" s="287" t="s">
        <v>1334</v>
      </c>
      <c r="C50" s="428"/>
      <c r="D50" s="428"/>
    </row>
    <row r="51" spans="1:4">
      <c r="A51" s="286">
        <v>115007</v>
      </c>
      <c r="B51" s="287" t="s">
        <v>1335</v>
      </c>
      <c r="C51" s="428"/>
      <c r="D51" s="428"/>
    </row>
    <row r="52" spans="1:4">
      <c r="A52" s="286">
        <v>115008</v>
      </c>
      <c r="B52" s="287" t="s">
        <v>1336</v>
      </c>
      <c r="C52" s="428"/>
      <c r="D52" s="428"/>
    </row>
    <row r="53" spans="1:4">
      <c r="A53" s="293">
        <v>116</v>
      </c>
      <c r="B53" s="298" t="s">
        <v>1337</v>
      </c>
      <c r="C53" s="425">
        <f>+C54</f>
        <v>0</v>
      </c>
      <c r="D53" s="425">
        <f>+D54</f>
        <v>0</v>
      </c>
    </row>
    <row r="54" spans="1:4">
      <c r="A54" s="286">
        <v>116001</v>
      </c>
      <c r="B54" s="287" t="s">
        <v>1338</v>
      </c>
      <c r="C54" s="428"/>
      <c r="D54" s="428"/>
    </row>
    <row r="55" spans="1:4">
      <c r="A55" s="293">
        <v>117</v>
      </c>
      <c r="B55" s="298" t="s">
        <v>1339</v>
      </c>
      <c r="C55" s="425">
        <f>SUM(C56:C57)</f>
        <v>0</v>
      </c>
      <c r="D55" s="425">
        <f>SUM(D56:D57)</f>
        <v>0</v>
      </c>
    </row>
    <row r="56" spans="1:4">
      <c r="A56" s="286">
        <v>117001</v>
      </c>
      <c r="B56" s="287" t="s">
        <v>1340</v>
      </c>
      <c r="C56" s="428"/>
      <c r="D56" s="428"/>
    </row>
    <row r="57" spans="1:4">
      <c r="A57" s="286">
        <v>117002</v>
      </c>
      <c r="B57" s="287" t="s">
        <v>1341</v>
      </c>
      <c r="C57" s="428"/>
      <c r="D57" s="428"/>
    </row>
    <row r="58" spans="1:4">
      <c r="A58" s="293">
        <v>118</v>
      </c>
      <c r="B58" s="298" t="s">
        <v>1342</v>
      </c>
      <c r="C58" s="425">
        <f>SUM(C59,C71,C74,C79)</f>
        <v>0</v>
      </c>
      <c r="D58" s="425">
        <f>SUM(D59,D71,D74,D79)</f>
        <v>0</v>
      </c>
    </row>
    <row r="59" spans="1:4">
      <c r="A59" s="293">
        <v>1180</v>
      </c>
      <c r="B59" s="298" t="s">
        <v>1343</v>
      </c>
      <c r="C59" s="425">
        <f>SUM(C60:C70)</f>
        <v>0</v>
      </c>
      <c r="D59" s="425">
        <f>SUM(D60:D70)</f>
        <v>0</v>
      </c>
    </row>
    <row r="60" spans="1:4">
      <c r="A60" s="286">
        <v>118001</v>
      </c>
      <c r="B60" s="287" t="s">
        <v>1344</v>
      </c>
      <c r="C60" s="428"/>
      <c r="D60" s="428"/>
    </row>
    <row ht="30" r="61" spans="1:4">
      <c r="A61" s="286">
        <v>118002</v>
      </c>
      <c r="B61" s="287" t="s">
        <v>1345</v>
      </c>
      <c r="C61" s="428"/>
      <c r="D61" s="428"/>
    </row>
    <row r="62" spans="1:4">
      <c r="A62" s="286">
        <v>118003</v>
      </c>
      <c r="B62" s="287" t="s">
        <v>1346</v>
      </c>
      <c r="C62" s="428"/>
      <c r="D62" s="428"/>
    </row>
    <row r="63" spans="1:4">
      <c r="A63" s="286">
        <v>118004</v>
      </c>
      <c r="B63" s="287" t="s">
        <v>1347</v>
      </c>
      <c r="C63" s="428"/>
      <c r="D63" s="428"/>
    </row>
    <row r="64" spans="1:4">
      <c r="A64" s="286">
        <v>118005</v>
      </c>
      <c r="B64" s="287" t="s">
        <v>1348</v>
      </c>
      <c r="C64" s="428"/>
      <c r="D64" s="428"/>
    </row>
    <row r="65" spans="1:4">
      <c r="A65" s="286">
        <v>118006</v>
      </c>
      <c r="B65" s="287" t="s">
        <v>1349</v>
      </c>
      <c r="C65" s="428"/>
      <c r="D65" s="428"/>
    </row>
    <row r="66" spans="1:4">
      <c r="A66" s="286">
        <v>118007</v>
      </c>
      <c r="B66" s="287" t="s">
        <v>1350</v>
      </c>
      <c r="C66" s="428"/>
      <c r="D66" s="428"/>
    </row>
    <row ht="30" r="67" spans="1:4">
      <c r="A67" s="286">
        <v>118008</v>
      </c>
      <c r="B67" s="287" t="s">
        <v>1351</v>
      </c>
      <c r="C67" s="428"/>
      <c r="D67" s="428"/>
    </row>
    <row r="68" spans="1:4">
      <c r="A68" s="286">
        <v>118009</v>
      </c>
      <c r="B68" s="287" t="s">
        <v>1092</v>
      </c>
      <c r="C68" s="428"/>
      <c r="D68" s="428"/>
    </row>
    <row ht="30" r="69" spans="1:4">
      <c r="A69" s="286">
        <v>118010</v>
      </c>
      <c r="B69" s="287" t="s">
        <v>1093</v>
      </c>
      <c r="C69" s="428"/>
      <c r="D69" s="428"/>
    </row>
    <row r="70" spans="1:4">
      <c r="A70" s="286">
        <v>118011</v>
      </c>
      <c r="B70" s="287" t="s">
        <v>1271</v>
      </c>
      <c r="C70" s="428"/>
      <c r="D70" s="428"/>
    </row>
    <row r="71" spans="1:4">
      <c r="A71" s="293">
        <v>1181</v>
      </c>
      <c r="B71" s="298" t="s">
        <v>859</v>
      </c>
      <c r="C71" s="425">
        <f>SUM(C72:C73)</f>
        <v>0</v>
      </c>
      <c r="D71" s="425">
        <f>SUM(D72:D73)</f>
        <v>0</v>
      </c>
    </row>
    <row r="72" spans="1:4">
      <c r="A72" s="286">
        <v>118101</v>
      </c>
      <c r="B72" s="287" t="s">
        <v>1094</v>
      </c>
      <c r="C72" s="428"/>
      <c r="D72" s="428"/>
    </row>
    <row r="73" spans="1:4">
      <c r="A73" s="286">
        <v>118102</v>
      </c>
      <c r="B73" s="287" t="s">
        <v>1095</v>
      </c>
      <c r="C73" s="428"/>
      <c r="D73" s="428"/>
    </row>
    <row r="74" spans="1:4">
      <c r="A74" s="293">
        <v>1182</v>
      </c>
      <c r="B74" s="298" t="s">
        <v>1096</v>
      </c>
      <c r="C74" s="425">
        <f>SUM(C75:C78)</f>
        <v>0</v>
      </c>
      <c r="D74" s="425">
        <f>SUM(D75:D78)</f>
        <v>0</v>
      </c>
    </row>
    <row r="75" spans="1:4">
      <c r="A75" s="286">
        <v>118201</v>
      </c>
      <c r="B75" s="287" t="s">
        <v>1097</v>
      </c>
      <c r="C75" s="428"/>
      <c r="D75" s="428"/>
    </row>
    <row r="76" spans="1:4">
      <c r="A76" s="286">
        <v>118202</v>
      </c>
      <c r="B76" s="287" t="s">
        <v>1098</v>
      </c>
      <c r="C76" s="428"/>
      <c r="D76" s="428"/>
    </row>
    <row r="77" spans="1:4">
      <c r="A77" s="286">
        <v>118203</v>
      </c>
      <c r="B77" s="287" t="s">
        <v>1099</v>
      </c>
      <c r="C77" s="428"/>
      <c r="D77" s="428"/>
    </row>
    <row r="78" spans="1:4">
      <c r="A78" s="286">
        <v>118204</v>
      </c>
      <c r="B78" s="287" t="s">
        <v>1100</v>
      </c>
      <c r="C78" s="428"/>
      <c r="D78" s="428"/>
    </row>
    <row r="79" spans="1:4">
      <c r="A79" s="293">
        <v>1183</v>
      </c>
      <c r="B79" s="298" t="s">
        <v>1101</v>
      </c>
      <c r="C79" s="425">
        <f>SUM(C80:C83)</f>
        <v>0</v>
      </c>
      <c r="D79" s="425">
        <f>SUM(D80:D83)</f>
        <v>0</v>
      </c>
    </row>
    <row r="80" spans="1:4">
      <c r="A80" s="286">
        <v>118301</v>
      </c>
      <c r="B80" s="287" t="s">
        <v>295</v>
      </c>
      <c r="C80" s="428"/>
      <c r="D80" s="428"/>
    </row>
    <row r="81" spans="1:4">
      <c r="A81" s="286">
        <v>118302</v>
      </c>
      <c r="B81" s="287" t="s">
        <v>297</v>
      </c>
      <c r="C81" s="428"/>
      <c r="D81" s="428"/>
    </row>
    <row r="82" spans="1:4">
      <c r="A82" s="286">
        <v>118303</v>
      </c>
      <c r="B82" s="287" t="s">
        <v>298</v>
      </c>
      <c r="C82" s="428"/>
      <c r="D82" s="428"/>
    </row>
    <row r="83" spans="1:4">
      <c r="A83" s="286">
        <v>118304</v>
      </c>
      <c r="B83" s="287" t="s">
        <v>299</v>
      </c>
      <c r="C83" s="428"/>
      <c r="D83" s="428"/>
    </row>
    <row r="84" spans="1:4">
      <c r="A84" s="293">
        <v>12</v>
      </c>
      <c r="B84" s="298" t="s">
        <v>300</v>
      </c>
      <c r="C84" s="424">
        <f>SUM(C85,C103,C106,C109,C114)</f>
        <v>0</v>
      </c>
      <c r="D84" s="424">
        <f>SUM(D85,D103,D106,D109,D114)</f>
        <v>0</v>
      </c>
    </row>
    <row r="85" spans="1:4">
      <c r="A85" s="293">
        <v>120</v>
      </c>
      <c r="B85" s="298" t="s">
        <v>301</v>
      </c>
      <c r="C85" s="425">
        <f>C86+C87+C88+C89+C94+C95+C96+C97+C98+C99+C100+C101+C102</f>
        <v>0</v>
      </c>
      <c r="D85" s="425">
        <f>D86+D87+D88+D89+D94+D95+D96+D97+D98+D99+D100+D101+D102</f>
        <v>0</v>
      </c>
    </row>
    <row r="86" spans="1:4">
      <c r="A86" s="286">
        <v>120001</v>
      </c>
      <c r="B86" s="287" t="s">
        <v>1102</v>
      </c>
      <c r="C86" s="428"/>
      <c r="D86" s="428"/>
    </row>
    <row r="87" spans="1:4">
      <c r="A87" s="286">
        <v>120002</v>
      </c>
      <c r="B87" s="287" t="s">
        <v>1103</v>
      </c>
      <c r="C87" s="428"/>
      <c r="D87" s="428"/>
    </row>
    <row r="88" spans="1:4">
      <c r="A88" s="286">
        <v>120003</v>
      </c>
      <c r="B88" s="287" t="s">
        <v>1104</v>
      </c>
      <c r="C88" s="428"/>
      <c r="D88" s="428"/>
    </row>
    <row r="89" spans="1:4">
      <c r="A89" s="301">
        <v>120004</v>
      </c>
      <c r="B89" s="298" t="s">
        <v>1105</v>
      </c>
      <c r="C89" s="425">
        <f>SUM(C90:C93)</f>
        <v>0</v>
      </c>
      <c r="D89" s="425">
        <f>SUM(D90:D93)</f>
        <v>0</v>
      </c>
    </row>
    <row r="90" spans="1:4">
      <c r="A90" s="286">
        <v>1200041</v>
      </c>
      <c r="B90" s="287" t="s">
        <v>1106</v>
      </c>
      <c r="C90" s="428"/>
      <c r="D90" s="428"/>
    </row>
    <row r="91" spans="1:4">
      <c r="A91" s="286">
        <v>1200042</v>
      </c>
      <c r="B91" s="287" t="s">
        <v>1107</v>
      </c>
      <c r="C91" s="428"/>
      <c r="D91" s="428"/>
    </row>
    <row r="92" spans="1:4">
      <c r="A92" s="286">
        <v>1200043</v>
      </c>
      <c r="B92" s="287" t="s">
        <v>1108</v>
      </c>
      <c r="C92" s="428"/>
      <c r="D92" s="428"/>
    </row>
    <row r="93" spans="1:4">
      <c r="A93" s="286">
        <v>1200044</v>
      </c>
      <c r="B93" s="287" t="s">
        <v>878</v>
      </c>
      <c r="C93" s="428"/>
      <c r="D93" s="428"/>
    </row>
    <row r="94" spans="1:4">
      <c r="A94" s="286">
        <v>120005</v>
      </c>
      <c r="B94" s="287" t="s">
        <v>880</v>
      </c>
      <c r="C94" s="428"/>
      <c r="D94" s="428"/>
    </row>
    <row r="95" spans="1:4">
      <c r="A95" s="286">
        <v>120006</v>
      </c>
      <c r="B95" s="287" t="s">
        <v>881</v>
      </c>
      <c r="C95" s="428"/>
      <c r="D95" s="428"/>
    </row>
    <row r="96" spans="1:4">
      <c r="A96" s="286">
        <v>120007</v>
      </c>
      <c r="B96" s="287" t="s">
        <v>882</v>
      </c>
      <c r="C96" s="428"/>
      <c r="D96" s="428"/>
    </row>
    <row r="97" spans="1:4">
      <c r="A97" s="286">
        <v>120008</v>
      </c>
      <c r="B97" s="287" t="s">
        <v>883</v>
      </c>
      <c r="C97" s="428"/>
      <c r="D97" s="428"/>
    </row>
    <row r="98" spans="1:4">
      <c r="A98" s="286">
        <v>120009</v>
      </c>
      <c r="B98" s="287" t="s">
        <v>884</v>
      </c>
      <c r="C98" s="428"/>
      <c r="D98" s="428"/>
    </row>
    <row r="99" spans="1:4">
      <c r="A99" s="288">
        <v>120013</v>
      </c>
      <c r="B99" s="287" t="s">
        <v>1109</v>
      </c>
      <c r="C99" s="428"/>
      <c r="D99" s="428"/>
    </row>
    <row r="100" spans="1:4">
      <c r="A100" s="288">
        <v>120014</v>
      </c>
      <c r="B100" s="287" t="s">
        <v>1110</v>
      </c>
      <c r="C100" s="428"/>
      <c r="D100" s="428"/>
    </row>
    <row r="101" spans="1:4">
      <c r="A101" s="288">
        <v>120015</v>
      </c>
      <c r="B101" s="287" t="s">
        <v>1111</v>
      </c>
      <c r="C101" s="428"/>
      <c r="D101" s="428"/>
    </row>
    <row r="102" spans="1:4">
      <c r="A102" s="288">
        <v>120016</v>
      </c>
      <c r="B102" s="287" t="s">
        <v>1112</v>
      </c>
      <c r="C102" s="428"/>
      <c r="D102" s="428"/>
    </row>
    <row r="103" spans="1:4">
      <c r="A103" s="293">
        <v>121</v>
      </c>
      <c r="B103" s="298" t="s">
        <v>885</v>
      </c>
      <c r="C103" s="425">
        <f>SUM(C104:C105)</f>
        <v>0</v>
      </c>
      <c r="D103" s="425">
        <f>SUM(D104:D105)</f>
        <v>0</v>
      </c>
    </row>
    <row ht="30" r="104" spans="1:4">
      <c r="A104" s="286">
        <v>121001</v>
      </c>
      <c r="B104" s="287" t="s">
        <v>1113</v>
      </c>
      <c r="C104" s="428"/>
      <c r="D104" s="428"/>
    </row>
    <row r="105" spans="1:4">
      <c r="A105" s="286">
        <v>121002</v>
      </c>
      <c r="B105" s="287" t="s">
        <v>1114</v>
      </c>
      <c r="C105" s="428"/>
      <c r="D105" s="428"/>
    </row>
    <row r="106" spans="1:4">
      <c r="A106" s="293">
        <v>122</v>
      </c>
      <c r="B106" s="298" t="s">
        <v>1115</v>
      </c>
      <c r="C106" s="425">
        <f>SUM(C107:C108)</f>
        <v>0</v>
      </c>
      <c r="D106" s="425">
        <f>SUM(D107:D108)</f>
        <v>0</v>
      </c>
    </row>
    <row r="107" spans="1:4">
      <c r="A107" s="286">
        <v>122001</v>
      </c>
      <c r="B107" s="287" t="s">
        <v>1116</v>
      </c>
      <c r="C107" s="428"/>
      <c r="D107" s="428"/>
    </row>
    <row r="108" spans="1:4">
      <c r="A108" s="286">
        <v>122002</v>
      </c>
      <c r="B108" s="287" t="s">
        <v>1117</v>
      </c>
      <c r="C108" s="428"/>
      <c r="D108" s="428"/>
    </row>
    <row r="109" spans="1:4">
      <c r="A109" s="293">
        <v>123</v>
      </c>
      <c r="B109" s="298" t="s">
        <v>1118</v>
      </c>
      <c r="C109" s="425">
        <f>SUM(C110:C113)</f>
        <v>0</v>
      </c>
      <c r="D109" s="425">
        <f>SUM(D110:D113)</f>
        <v>0</v>
      </c>
    </row>
    <row r="110" spans="1:4">
      <c r="A110" s="286">
        <v>123001</v>
      </c>
      <c r="B110" s="287" t="s">
        <v>1119</v>
      </c>
      <c r="C110" s="428"/>
      <c r="D110" s="428"/>
    </row>
    <row r="111" spans="1:4">
      <c r="A111" s="286">
        <v>123002</v>
      </c>
      <c r="B111" s="287" t="s">
        <v>1120</v>
      </c>
      <c r="C111" s="428"/>
      <c r="D111" s="428"/>
    </row>
    <row r="112" spans="1:4">
      <c r="A112" s="286">
        <v>123003</v>
      </c>
      <c r="B112" s="287" t="s">
        <v>1121</v>
      </c>
      <c r="C112" s="428"/>
      <c r="D112" s="428"/>
    </row>
    <row r="113" spans="1:4">
      <c r="A113" s="286">
        <v>123004</v>
      </c>
      <c r="B113" s="287" t="s">
        <v>1122</v>
      </c>
      <c r="C113" s="428"/>
      <c r="D113" s="428"/>
    </row>
    <row r="114" spans="1:4">
      <c r="A114" s="282">
        <v>124</v>
      </c>
      <c r="B114" s="283" t="s">
        <v>1123</v>
      </c>
      <c r="C114" s="429">
        <f>SUM(C115:C115)</f>
        <v>0</v>
      </c>
      <c r="D114" s="429">
        <f>SUM(D115:D115)</f>
        <v>0</v>
      </c>
    </row>
    <row r="115" spans="1:4">
      <c r="A115" s="284">
        <v>141001</v>
      </c>
      <c r="B115" s="285" t="s">
        <v>1124</v>
      </c>
      <c r="C115" s="430"/>
      <c r="D115" s="430"/>
    </row>
    <row r="116" spans="1:4">
      <c r="A116" s="293">
        <v>13</v>
      </c>
      <c r="B116" s="298" t="s">
        <v>888</v>
      </c>
      <c r="C116" s="424">
        <f>SUM(C117,C127,C134,C142,C148)</f>
        <v>0</v>
      </c>
      <c r="D116" s="424">
        <f>SUM(D117,D127,D134,D142,D148)</f>
        <v>0</v>
      </c>
    </row>
    <row r="117" spans="1:4">
      <c r="A117" s="293">
        <v>1310</v>
      </c>
      <c r="B117" s="298" t="s">
        <v>1125</v>
      </c>
      <c r="C117" s="425">
        <f>SUM(C118:C126)</f>
        <v>0</v>
      </c>
      <c r="D117" s="425">
        <f>SUM(D118:D126)</f>
        <v>0</v>
      </c>
    </row>
    <row r="118" spans="1:4">
      <c r="A118" s="286">
        <v>131001</v>
      </c>
      <c r="B118" s="287" t="s">
        <v>1126</v>
      </c>
      <c r="C118" s="428"/>
      <c r="D118" s="428"/>
    </row>
    <row r="119" spans="1:4">
      <c r="A119" s="286">
        <v>131002</v>
      </c>
      <c r="B119" s="287" t="s">
        <v>1127</v>
      </c>
      <c r="C119" s="428"/>
      <c r="D119" s="428"/>
    </row>
    <row r="120" spans="1:4">
      <c r="A120" s="286">
        <v>131003</v>
      </c>
      <c r="B120" s="287" t="s">
        <v>1128</v>
      </c>
      <c r="C120" s="428"/>
      <c r="D120" s="428"/>
    </row>
    <row r="121" spans="1:4">
      <c r="A121" s="286">
        <v>131004</v>
      </c>
      <c r="B121" s="287" t="s">
        <v>1129</v>
      </c>
      <c r="C121" s="428"/>
      <c r="D121" s="428"/>
    </row>
    <row r="122" spans="1:4">
      <c r="A122" s="286">
        <v>131005</v>
      </c>
      <c r="B122" s="287" t="s">
        <v>1130</v>
      </c>
      <c r="C122" s="428"/>
      <c r="D122" s="428"/>
    </row>
    <row r="123" spans="1:4">
      <c r="A123" s="286">
        <v>131006</v>
      </c>
      <c r="B123" s="287" t="s">
        <v>1131</v>
      </c>
      <c r="C123" s="428"/>
      <c r="D123" s="428"/>
    </row>
    <row r="124" spans="1:4">
      <c r="A124" s="286">
        <v>131007</v>
      </c>
      <c r="B124" s="287" t="s">
        <v>1132</v>
      </c>
      <c r="C124" s="428"/>
      <c r="D124" s="428"/>
    </row>
    <row r="125" spans="1:4">
      <c r="A125" s="286">
        <v>131008</v>
      </c>
      <c r="B125" s="287" t="s">
        <v>1133</v>
      </c>
      <c r="C125" s="428"/>
      <c r="D125" s="428"/>
    </row>
    <row r="126" spans="1:4">
      <c r="A126" s="286">
        <v>131009</v>
      </c>
      <c r="B126" s="287" t="s">
        <v>1134</v>
      </c>
      <c r="C126" s="428"/>
      <c r="D126" s="428"/>
    </row>
    <row r="127" spans="1:4">
      <c r="A127" s="293">
        <v>1311</v>
      </c>
      <c r="B127" s="298" t="s">
        <v>1135</v>
      </c>
      <c r="C127" s="425">
        <f>SUM(C128:C133)</f>
        <v>0</v>
      </c>
      <c r="D127" s="425">
        <f>SUM(D128:D133)</f>
        <v>0</v>
      </c>
    </row>
    <row ht="30" r="128" spans="1:4">
      <c r="A128" s="286">
        <v>131101</v>
      </c>
      <c r="B128" s="287" t="s">
        <v>1136</v>
      </c>
      <c r="C128" s="428"/>
      <c r="D128" s="428"/>
    </row>
    <row ht="30" r="129" spans="1:4">
      <c r="A129" s="286">
        <v>131102</v>
      </c>
      <c r="B129" s="287" t="s">
        <v>1137</v>
      </c>
      <c r="C129" s="428"/>
      <c r="D129" s="428"/>
    </row>
    <row ht="30" r="130" spans="1:4">
      <c r="A130" s="286">
        <v>131103</v>
      </c>
      <c r="B130" s="287" t="s">
        <v>1138</v>
      </c>
      <c r="C130" s="428"/>
      <c r="D130" s="428"/>
    </row>
    <row ht="30" r="131" spans="1:4">
      <c r="A131" s="286">
        <v>131104</v>
      </c>
      <c r="B131" s="287" t="s">
        <v>1139</v>
      </c>
      <c r="C131" s="428"/>
      <c r="D131" s="428"/>
    </row>
    <row ht="30" r="132" spans="1:4">
      <c r="A132" s="286">
        <v>131105</v>
      </c>
      <c r="B132" s="287" t="s">
        <v>1140</v>
      </c>
      <c r="C132" s="428"/>
      <c r="D132" s="428"/>
    </row>
    <row r="133" spans="1:4">
      <c r="A133" s="286">
        <v>131106</v>
      </c>
      <c r="B133" s="287" t="s">
        <v>1141</v>
      </c>
      <c r="C133" s="428"/>
      <c r="D133" s="428"/>
    </row>
    <row r="134" spans="1:4">
      <c r="A134" s="293">
        <v>1320</v>
      </c>
      <c r="B134" s="298" t="s">
        <v>1142</v>
      </c>
      <c r="C134" s="425">
        <f>SUM(C135:C141)</f>
        <v>0</v>
      </c>
      <c r="D134" s="425">
        <f>SUM(D135:D141)</f>
        <v>0</v>
      </c>
    </row>
    <row ht="30" r="135" spans="1:4">
      <c r="A135" s="286">
        <v>132001</v>
      </c>
      <c r="B135" s="287" t="s">
        <v>1143</v>
      </c>
      <c r="C135" s="428"/>
      <c r="D135" s="428"/>
    </row>
    <row r="136" spans="1:4">
      <c r="A136" s="286">
        <v>132002</v>
      </c>
      <c r="B136" s="287" t="s">
        <v>1127</v>
      </c>
      <c r="C136" s="428"/>
      <c r="D136" s="428"/>
    </row>
    <row ht="30" r="137" spans="1:4">
      <c r="A137" s="286">
        <v>132003</v>
      </c>
      <c r="B137" s="287" t="s">
        <v>1144</v>
      </c>
      <c r="C137" s="428"/>
      <c r="D137" s="428"/>
    </row>
    <row r="138" spans="1:4">
      <c r="A138" s="286">
        <v>132004</v>
      </c>
      <c r="B138" s="287" t="s">
        <v>1145</v>
      </c>
      <c r="C138" s="428"/>
      <c r="D138" s="428"/>
    </row>
    <row r="139" spans="1:4">
      <c r="A139" s="286">
        <v>132005</v>
      </c>
      <c r="B139" s="287" t="s">
        <v>1146</v>
      </c>
      <c r="C139" s="428"/>
      <c r="D139" s="428"/>
    </row>
    <row ht="30" r="140" spans="1:4">
      <c r="A140" s="286">
        <v>132006</v>
      </c>
      <c r="B140" s="287" t="s">
        <v>1147</v>
      </c>
      <c r="C140" s="428"/>
      <c r="D140" s="428"/>
    </row>
    <row r="141" spans="1:4">
      <c r="A141" s="286">
        <v>132007</v>
      </c>
      <c r="B141" s="287" t="s">
        <v>1148</v>
      </c>
      <c r="C141" s="428"/>
      <c r="D141" s="428"/>
    </row>
    <row r="142" spans="1:4">
      <c r="A142" s="293">
        <v>1330</v>
      </c>
      <c r="B142" s="298" t="s">
        <v>1149</v>
      </c>
      <c r="C142" s="425">
        <f>SUM(C143:C147)</f>
        <v>0</v>
      </c>
      <c r="D142" s="425">
        <f>SUM(D143:D147)</f>
        <v>0</v>
      </c>
    </row>
    <row r="143" spans="1:4">
      <c r="A143" s="286">
        <v>133001</v>
      </c>
      <c r="B143" s="287" t="s">
        <v>1126</v>
      </c>
      <c r="C143" s="428"/>
      <c r="D143" s="428"/>
    </row>
    <row r="144" spans="1:4">
      <c r="A144" s="286">
        <v>133002</v>
      </c>
      <c r="B144" s="287" t="s">
        <v>1128</v>
      </c>
      <c r="C144" s="428"/>
      <c r="D144" s="428"/>
    </row>
    <row r="145" spans="1:4">
      <c r="A145" s="286">
        <v>133003</v>
      </c>
      <c r="B145" s="287" t="s">
        <v>1150</v>
      </c>
      <c r="C145" s="428"/>
      <c r="D145" s="428"/>
    </row>
    <row r="146" spans="1:4">
      <c r="A146" s="286">
        <v>133004</v>
      </c>
      <c r="B146" s="287" t="s">
        <v>1151</v>
      </c>
      <c r="C146" s="428"/>
      <c r="D146" s="428"/>
    </row>
    <row r="147" spans="1:4">
      <c r="A147" s="286">
        <v>133005</v>
      </c>
      <c r="B147" s="287" t="s">
        <v>1152</v>
      </c>
      <c r="C147" s="428"/>
      <c r="D147" s="428"/>
    </row>
    <row r="148" spans="1:4">
      <c r="A148" s="293">
        <v>1340</v>
      </c>
      <c r="B148" s="298" t="s">
        <v>1153</v>
      </c>
      <c r="C148" s="425">
        <f>SUM(C149:C151)</f>
        <v>0</v>
      </c>
      <c r="D148" s="425">
        <f>SUM(D149:D151)</f>
        <v>0</v>
      </c>
    </row>
    <row r="149" spans="1:4">
      <c r="A149" s="286">
        <v>134001</v>
      </c>
      <c r="B149" s="287" t="s">
        <v>1154</v>
      </c>
      <c r="C149" s="428"/>
      <c r="D149" s="428"/>
    </row>
    <row r="150" spans="1:4">
      <c r="A150" s="286">
        <v>134002</v>
      </c>
      <c r="B150" s="287" t="s">
        <v>1155</v>
      </c>
      <c r="C150" s="428"/>
      <c r="D150" s="428"/>
    </row>
    <row r="151" spans="1:4">
      <c r="A151" s="286">
        <v>134003</v>
      </c>
      <c r="B151" s="287" t="s">
        <v>1156</v>
      </c>
      <c r="C151" s="428"/>
      <c r="D151" s="428"/>
    </row>
    <row ht="16.5" r="152" spans="1:4">
      <c r="A152" s="297">
        <v>2</v>
      </c>
      <c r="B152" s="298" t="s">
        <v>1088</v>
      </c>
      <c r="C152" s="423">
        <f>C153</f>
        <v>0</v>
      </c>
      <c r="D152" s="423">
        <f>D153</f>
        <v>0</v>
      </c>
    </row>
    <row r="153" spans="1:4">
      <c r="A153" s="293">
        <v>21</v>
      </c>
      <c r="B153" s="298" t="s">
        <v>330</v>
      </c>
      <c r="C153" s="424">
        <f>SUM(C154,C216,C221,C226)</f>
        <v>0</v>
      </c>
      <c r="D153" s="424">
        <f>SUM(D154,D216,D221,D226)</f>
        <v>0</v>
      </c>
    </row>
    <row r="154" spans="1:4">
      <c r="A154" s="293">
        <v>210</v>
      </c>
      <c r="B154" s="298" t="s">
        <v>332</v>
      </c>
      <c r="C154" s="424">
        <f>SUM(C155,C162,C169,C175,C186,C190,C195,C199,C213)</f>
        <v>0</v>
      </c>
      <c r="D154" s="424">
        <f>SUM(D155,D162,D169,D175,D186,D190,D195,D199,D213)</f>
        <v>0</v>
      </c>
    </row>
    <row r="155" spans="1:4">
      <c r="A155" s="293">
        <v>2101</v>
      </c>
      <c r="B155" s="298" t="s">
        <v>923</v>
      </c>
      <c r="C155" s="425">
        <f>SUM(C156:C161)</f>
        <v>0</v>
      </c>
      <c r="D155" s="425">
        <f>SUM(D156:D161)</f>
        <v>0</v>
      </c>
    </row>
    <row r="156" spans="1:4">
      <c r="A156" s="286">
        <v>210101</v>
      </c>
      <c r="B156" s="287" t="s">
        <v>1175</v>
      </c>
      <c r="C156" s="428"/>
      <c r="D156" s="428"/>
    </row>
    <row r="157" spans="1:4">
      <c r="A157" s="286">
        <v>210102</v>
      </c>
      <c r="B157" s="287" t="s">
        <v>1174</v>
      </c>
      <c r="C157" s="428"/>
      <c r="D157" s="428"/>
    </row>
    <row r="158" spans="1:4">
      <c r="A158" s="286">
        <v>210103</v>
      </c>
      <c r="B158" s="287" t="s">
        <v>1173</v>
      </c>
      <c r="C158" s="428"/>
      <c r="D158" s="428"/>
    </row>
    <row r="159" spans="1:4">
      <c r="A159" s="286">
        <v>210104</v>
      </c>
      <c r="B159" s="287" t="s">
        <v>1172</v>
      </c>
      <c r="C159" s="428"/>
      <c r="D159" s="428"/>
    </row>
    <row r="160" spans="1:4">
      <c r="A160" s="286">
        <v>210105</v>
      </c>
      <c r="B160" s="287" t="s">
        <v>1171</v>
      </c>
      <c r="C160" s="428"/>
      <c r="D160" s="428"/>
    </row>
    <row r="161" spans="1:4">
      <c r="A161" s="286">
        <v>210106</v>
      </c>
      <c r="B161" s="287" t="s">
        <v>1170</v>
      </c>
      <c r="C161" s="428"/>
      <c r="D161" s="428"/>
    </row>
    <row r="162" spans="1:4">
      <c r="A162" s="293">
        <v>2102</v>
      </c>
      <c r="B162" s="298" t="s">
        <v>1169</v>
      </c>
      <c r="C162" s="425">
        <f>SUM(C163:C168)</f>
        <v>0</v>
      </c>
      <c r="D162" s="425">
        <f>SUM(D163:D168)</f>
        <v>0</v>
      </c>
    </row>
    <row r="163" spans="1:4">
      <c r="A163" s="286">
        <v>210201</v>
      </c>
      <c r="B163" s="287" t="s">
        <v>932</v>
      </c>
      <c r="C163" s="428"/>
      <c r="D163" s="428"/>
    </row>
    <row r="164" spans="1:4">
      <c r="A164" s="286">
        <v>210202</v>
      </c>
      <c r="B164" s="287" t="s">
        <v>933</v>
      </c>
      <c r="C164" s="428"/>
      <c r="D164" s="428"/>
    </row>
    <row r="165" spans="1:4">
      <c r="A165" s="286">
        <v>210203</v>
      </c>
      <c r="B165" s="287" t="s">
        <v>934</v>
      </c>
      <c r="C165" s="428"/>
      <c r="D165" s="428"/>
    </row>
    <row r="166" spans="1:4">
      <c r="A166" s="286">
        <v>210204</v>
      </c>
      <c r="B166" s="287" t="s">
        <v>935</v>
      </c>
      <c r="C166" s="428"/>
      <c r="D166" s="428"/>
    </row>
    <row r="167" spans="1:4">
      <c r="A167" s="286">
        <v>210205</v>
      </c>
      <c r="B167" s="287" t="s">
        <v>936</v>
      </c>
      <c r="C167" s="428"/>
      <c r="D167" s="428"/>
    </row>
    <row r="168" spans="1:4">
      <c r="A168" s="286">
        <v>210206</v>
      </c>
      <c r="B168" s="287" t="s">
        <v>1057</v>
      </c>
      <c r="C168" s="428"/>
      <c r="D168" s="428"/>
    </row>
    <row r="169" spans="1:4">
      <c r="A169" s="293">
        <v>2103</v>
      </c>
      <c r="B169" s="298" t="s">
        <v>930</v>
      </c>
      <c r="C169" s="425">
        <f>SUM(C170:C174)</f>
        <v>0</v>
      </c>
      <c r="D169" s="425">
        <f>SUM(D170:D174)</f>
        <v>0</v>
      </c>
    </row>
    <row r="170" spans="1:4">
      <c r="A170" s="286">
        <v>210301</v>
      </c>
      <c r="B170" s="287" t="s">
        <v>1168</v>
      </c>
      <c r="C170" s="428"/>
      <c r="D170" s="428"/>
    </row>
    <row r="171" spans="1:4">
      <c r="A171" s="286">
        <v>210302</v>
      </c>
      <c r="B171" s="287" t="s">
        <v>1167</v>
      </c>
      <c r="C171" s="428"/>
      <c r="D171" s="428"/>
    </row>
    <row r="172" spans="1:4">
      <c r="A172" s="286">
        <v>210303</v>
      </c>
      <c r="B172" s="287" t="s">
        <v>1166</v>
      </c>
      <c r="C172" s="428"/>
      <c r="D172" s="428"/>
    </row>
    <row r="173" spans="1:4">
      <c r="A173" s="286">
        <v>210304</v>
      </c>
      <c r="B173" s="287" t="s">
        <v>1165</v>
      </c>
      <c r="C173" s="428"/>
      <c r="D173" s="428"/>
    </row>
    <row r="174" spans="1:4">
      <c r="A174" s="286">
        <v>210305</v>
      </c>
      <c r="B174" s="287" t="s">
        <v>1164</v>
      </c>
      <c r="C174" s="428"/>
      <c r="D174" s="428"/>
    </row>
    <row r="175" spans="1:4">
      <c r="A175" s="293">
        <v>2104</v>
      </c>
      <c r="B175" s="298" t="s">
        <v>931</v>
      </c>
      <c r="C175" s="425">
        <f>SUM(C176:C185)</f>
        <v>0</v>
      </c>
      <c r="D175" s="425">
        <f>SUM(D176:D185)</f>
        <v>0</v>
      </c>
    </row>
    <row r="176" spans="1:4">
      <c r="A176" s="286">
        <v>210401</v>
      </c>
      <c r="B176" s="287" t="s">
        <v>1163</v>
      </c>
      <c r="C176" s="428"/>
      <c r="D176" s="428"/>
    </row>
    <row r="177" spans="1:4">
      <c r="A177" s="286">
        <v>210402</v>
      </c>
      <c r="B177" s="287" t="s">
        <v>1162</v>
      </c>
      <c r="C177" s="428"/>
      <c r="D177" s="428"/>
    </row>
    <row r="178" spans="1:4">
      <c r="A178" s="286">
        <v>210403</v>
      </c>
      <c r="B178" s="287" t="s">
        <v>1161</v>
      </c>
      <c r="C178" s="428"/>
      <c r="D178" s="428"/>
    </row>
    <row r="179" spans="1:4">
      <c r="A179" s="286">
        <v>210404</v>
      </c>
      <c r="B179" s="287" t="s">
        <v>1160</v>
      </c>
      <c r="C179" s="428"/>
      <c r="D179" s="428"/>
    </row>
    <row r="180" spans="1:4">
      <c r="A180" s="286">
        <v>210405</v>
      </c>
      <c r="B180" s="287" t="s">
        <v>1159</v>
      </c>
      <c r="C180" s="428"/>
      <c r="D180" s="428"/>
    </row>
    <row r="181" spans="1:4">
      <c r="A181" s="286">
        <v>210406</v>
      </c>
      <c r="B181" s="287" t="s">
        <v>1158</v>
      </c>
      <c r="C181" s="428"/>
      <c r="D181" s="428"/>
    </row>
    <row r="182" spans="1:4">
      <c r="A182" s="286">
        <v>210407</v>
      </c>
      <c r="B182" s="287" t="s">
        <v>1157</v>
      </c>
      <c r="C182" s="428"/>
      <c r="D182" s="428"/>
    </row>
    <row r="183" spans="1:4">
      <c r="A183" s="286">
        <v>210408</v>
      </c>
      <c r="B183" s="287" t="s">
        <v>947</v>
      </c>
      <c r="C183" s="428"/>
      <c r="D183" s="428"/>
    </row>
    <row r="184" spans="1:4">
      <c r="A184" s="288">
        <v>210409</v>
      </c>
      <c r="B184" s="287" t="s">
        <v>1059</v>
      </c>
      <c r="C184" s="428"/>
      <c r="D184" s="428"/>
    </row>
    <row r="185" spans="1:4">
      <c r="A185" s="288">
        <v>210410</v>
      </c>
      <c r="B185" s="287" t="s">
        <v>1051</v>
      </c>
      <c r="C185" s="428"/>
      <c r="D185" s="428"/>
    </row>
    <row r="186" spans="1:4">
      <c r="A186" s="293">
        <v>2105</v>
      </c>
      <c r="B186" s="298" t="s">
        <v>354</v>
      </c>
      <c r="C186" s="425">
        <f>SUM(C187:C189)</f>
        <v>0</v>
      </c>
      <c r="D186" s="425">
        <f>SUM(D187:D189)</f>
        <v>0</v>
      </c>
    </row>
    <row r="187" spans="1:4">
      <c r="A187" s="286">
        <v>210501</v>
      </c>
      <c r="B187" s="287" t="s">
        <v>355</v>
      </c>
      <c r="C187" s="428"/>
      <c r="D187" s="428"/>
    </row>
    <row r="188" spans="1:4">
      <c r="A188" s="286">
        <v>210502</v>
      </c>
      <c r="B188" s="287" t="s">
        <v>356</v>
      </c>
      <c r="C188" s="428"/>
      <c r="D188" s="428"/>
    </row>
    <row r="189" spans="1:4">
      <c r="A189" s="286">
        <v>210503</v>
      </c>
      <c r="B189" s="287" t="s">
        <v>357</v>
      </c>
      <c r="C189" s="428"/>
      <c r="D189" s="428"/>
    </row>
    <row r="190" spans="1:4">
      <c r="A190" s="293">
        <v>2106</v>
      </c>
      <c r="B190" s="298" t="s">
        <v>358</v>
      </c>
      <c r="C190" s="425">
        <f>SUM(C191:C194)</f>
        <v>0</v>
      </c>
      <c r="D190" s="425">
        <f>SUM(D191:D194)</f>
        <v>0</v>
      </c>
    </row>
    <row r="191" spans="1:4">
      <c r="A191" s="286">
        <v>210601</v>
      </c>
      <c r="B191" s="287" t="s">
        <v>359</v>
      </c>
      <c r="C191" s="428"/>
      <c r="D191" s="428"/>
    </row>
    <row r="192" spans="1:4">
      <c r="A192" s="286">
        <v>210602</v>
      </c>
      <c r="B192" s="287" t="s">
        <v>360</v>
      </c>
      <c r="C192" s="428"/>
      <c r="D192" s="428"/>
    </row>
    <row r="193" spans="1:4">
      <c r="A193" s="286">
        <v>210603</v>
      </c>
      <c r="B193" s="287" t="s">
        <v>361</v>
      </c>
      <c r="C193" s="428"/>
      <c r="D193" s="428"/>
    </row>
    <row r="194" spans="1:4">
      <c r="A194" s="286">
        <v>210604</v>
      </c>
      <c r="B194" s="287" t="s">
        <v>362</v>
      </c>
      <c r="C194" s="428"/>
      <c r="D194" s="428"/>
    </row>
    <row r="195" spans="1:4">
      <c r="A195" s="297">
        <v>2107</v>
      </c>
      <c r="B195" s="298" t="s">
        <v>363</v>
      </c>
      <c r="C195" s="425">
        <f>SUM(C196:C198)</f>
        <v>0</v>
      </c>
      <c r="D195" s="425">
        <f>SUM(D196:D198)</f>
        <v>0</v>
      </c>
    </row>
    <row r="196" spans="1:4">
      <c r="A196" s="286">
        <v>210701</v>
      </c>
      <c r="B196" s="287" t="s">
        <v>364</v>
      </c>
      <c r="C196" s="428"/>
      <c r="D196" s="428"/>
    </row>
    <row r="197" spans="1:4">
      <c r="A197" s="286">
        <v>210702</v>
      </c>
      <c r="B197" s="287" t="s">
        <v>365</v>
      </c>
      <c r="C197" s="428"/>
      <c r="D197" s="428"/>
    </row>
    <row r="198" spans="1:4">
      <c r="A198" s="286">
        <v>210703</v>
      </c>
      <c r="B198" s="287" t="s">
        <v>366</v>
      </c>
      <c r="C198" s="428"/>
      <c r="D198" s="428"/>
    </row>
    <row ht="28.5" r="199" spans="1:4">
      <c r="A199" s="293">
        <v>2108</v>
      </c>
      <c r="B199" s="298" t="s">
        <v>367</v>
      </c>
      <c r="C199" s="425">
        <f>SUM(C200:C212)</f>
        <v>0</v>
      </c>
      <c r="D199" s="425">
        <f>SUM(D200:D212)</f>
        <v>0</v>
      </c>
    </row>
    <row ht="30" r="200" spans="1:4">
      <c r="A200" s="286">
        <v>210801</v>
      </c>
      <c r="B200" s="287" t="s">
        <v>368</v>
      </c>
      <c r="C200" s="428"/>
      <c r="D200" s="428"/>
    </row>
    <row r="201" spans="1:4">
      <c r="A201" s="286">
        <v>210802</v>
      </c>
      <c r="B201" s="287" t="s">
        <v>456</v>
      </c>
      <c r="C201" s="428"/>
      <c r="D201" s="428"/>
    </row>
    <row r="202" spans="1:4">
      <c r="A202" s="286">
        <v>210803</v>
      </c>
      <c r="B202" s="287" t="s">
        <v>369</v>
      </c>
      <c r="C202" s="428"/>
      <c r="D202" s="428"/>
    </row>
    <row r="203" spans="1:4">
      <c r="A203" s="286">
        <v>210804</v>
      </c>
      <c r="B203" s="287" t="s">
        <v>370</v>
      </c>
      <c r="C203" s="428"/>
      <c r="D203" s="428"/>
    </row>
    <row r="204" spans="1:4">
      <c r="A204" s="286">
        <v>210805</v>
      </c>
      <c r="B204" s="287" t="s">
        <v>371</v>
      </c>
      <c r="C204" s="428"/>
      <c r="D204" s="428"/>
    </row>
    <row r="205" spans="1:4">
      <c r="A205" s="286">
        <v>210806</v>
      </c>
      <c r="B205" s="287" t="s">
        <v>372</v>
      </c>
      <c r="C205" s="428"/>
      <c r="D205" s="428"/>
    </row>
    <row r="206" spans="1:4">
      <c r="A206" s="286">
        <v>210807</v>
      </c>
      <c r="B206" s="287" t="s">
        <v>457</v>
      </c>
      <c r="C206" s="428"/>
      <c r="D206" s="428"/>
    </row>
    <row r="207" spans="1:4">
      <c r="A207" s="286">
        <v>210808</v>
      </c>
      <c r="B207" s="287" t="s">
        <v>374</v>
      </c>
      <c r="C207" s="428"/>
      <c r="D207" s="428"/>
    </row>
    <row r="208" spans="1:4">
      <c r="A208" s="286">
        <v>210809</v>
      </c>
      <c r="B208" s="287" t="s">
        <v>376</v>
      </c>
      <c r="C208" s="428"/>
      <c r="D208" s="428"/>
    </row>
    <row r="209" spans="1:4">
      <c r="A209" s="288">
        <v>210815</v>
      </c>
      <c r="B209" s="287" t="s">
        <v>658</v>
      </c>
      <c r="C209" s="428"/>
      <c r="D209" s="428"/>
    </row>
    <row r="210" spans="1:4">
      <c r="A210" s="288">
        <v>210816</v>
      </c>
      <c r="B210" s="287" t="s">
        <v>659</v>
      </c>
      <c r="C210" s="428"/>
      <c r="D210" s="428"/>
    </row>
    <row r="211" spans="1:4">
      <c r="A211" s="288">
        <v>210817</v>
      </c>
      <c r="B211" s="287" t="s">
        <v>660</v>
      </c>
      <c r="C211" s="428"/>
      <c r="D211" s="428"/>
    </row>
    <row r="212" spans="1:4">
      <c r="A212" s="288">
        <v>210818</v>
      </c>
      <c r="B212" s="287" t="s">
        <v>661</v>
      </c>
      <c r="C212" s="428"/>
      <c r="D212" s="428"/>
    </row>
    <row r="213" spans="1:4">
      <c r="A213" s="293">
        <v>2109</v>
      </c>
      <c r="B213" s="298" t="s">
        <v>378</v>
      </c>
      <c r="C213" s="425">
        <f>SUM(C214:C215)</f>
        <v>0</v>
      </c>
      <c r="D213" s="425">
        <f>SUM(D214:D215)</f>
        <v>0</v>
      </c>
    </row>
    <row r="214" spans="1:4">
      <c r="A214" s="286">
        <v>210901</v>
      </c>
      <c r="B214" s="287" t="s">
        <v>380</v>
      </c>
      <c r="C214" s="428"/>
      <c r="D214" s="428"/>
    </row>
    <row r="215" spans="1:4">
      <c r="A215" s="286">
        <v>210902</v>
      </c>
      <c r="B215" s="287" t="s">
        <v>458</v>
      </c>
      <c r="C215" s="428"/>
      <c r="D215" s="428"/>
    </row>
    <row r="216" spans="1:4">
      <c r="A216" s="293">
        <v>211</v>
      </c>
      <c r="B216" s="298" t="s">
        <v>383</v>
      </c>
      <c r="C216" s="424">
        <f>C217+C219</f>
        <v>0</v>
      </c>
      <c r="D216" s="424">
        <f>D217+D219</f>
        <v>0</v>
      </c>
    </row>
    <row r="217" spans="1:4">
      <c r="A217" s="293">
        <v>2111</v>
      </c>
      <c r="B217" s="298" t="s">
        <v>385</v>
      </c>
      <c r="C217" s="425">
        <f>+C218</f>
        <v>0</v>
      </c>
      <c r="D217" s="425">
        <f>+D218</f>
        <v>0</v>
      </c>
    </row>
    <row r="218" spans="1:4">
      <c r="A218" s="286">
        <v>211101</v>
      </c>
      <c r="B218" s="287" t="s">
        <v>387</v>
      </c>
      <c r="C218" s="428"/>
      <c r="D218" s="428"/>
    </row>
    <row r="219" spans="1:4">
      <c r="A219" s="293">
        <v>2112</v>
      </c>
      <c r="B219" s="298" t="s">
        <v>389</v>
      </c>
      <c r="C219" s="425">
        <f>+C220</f>
        <v>0</v>
      </c>
      <c r="D219" s="425">
        <f>+D220</f>
        <v>0</v>
      </c>
    </row>
    <row r="220" spans="1:4">
      <c r="A220" s="286">
        <v>211201</v>
      </c>
      <c r="B220" s="287" t="s">
        <v>391</v>
      </c>
      <c r="C220" s="428"/>
      <c r="D220" s="428"/>
    </row>
    <row r="221" spans="1:4">
      <c r="A221" s="293">
        <v>212</v>
      </c>
      <c r="B221" s="298" t="s">
        <v>393</v>
      </c>
      <c r="C221" s="424">
        <f>C222+C224</f>
        <v>0</v>
      </c>
      <c r="D221" s="424">
        <f>D222+D224</f>
        <v>0</v>
      </c>
    </row>
    <row r="222" spans="1:4">
      <c r="A222" s="293">
        <v>2121</v>
      </c>
      <c r="B222" s="298" t="s">
        <v>395</v>
      </c>
      <c r="C222" s="425">
        <f>+C223</f>
        <v>0</v>
      </c>
      <c r="D222" s="425">
        <f>+D223</f>
        <v>0</v>
      </c>
    </row>
    <row r="223" spans="1:4">
      <c r="A223" s="286">
        <v>212101</v>
      </c>
      <c r="B223" s="287" t="s">
        <v>397</v>
      </c>
      <c r="C223" s="428"/>
      <c r="D223" s="428"/>
    </row>
    <row r="224" spans="1:4">
      <c r="A224" s="293">
        <v>2122</v>
      </c>
      <c r="B224" s="298" t="s">
        <v>399</v>
      </c>
      <c r="C224" s="425">
        <f>+C225</f>
        <v>0</v>
      </c>
      <c r="D224" s="425">
        <f>+D225</f>
        <v>0</v>
      </c>
    </row>
    <row r="225" spans="1:4">
      <c r="A225" s="286">
        <v>212201</v>
      </c>
      <c r="B225" s="287" t="s">
        <v>401</v>
      </c>
      <c r="C225" s="428"/>
      <c r="D225" s="428"/>
    </row>
    <row r="226" spans="1:4">
      <c r="A226" s="293">
        <v>213</v>
      </c>
      <c r="B226" s="298" t="s">
        <v>403</v>
      </c>
      <c r="C226" s="424">
        <f>SUM(C227,C230,C239,C244,C249)</f>
        <v>0</v>
      </c>
      <c r="D226" s="424">
        <f>SUM(D227,D230,D239,D244,D249)</f>
        <v>0</v>
      </c>
    </row>
    <row r="227" spans="1:4">
      <c r="A227" s="293">
        <v>2131</v>
      </c>
      <c r="B227" s="298" t="s">
        <v>405</v>
      </c>
      <c r="C227" s="425">
        <f>SUM(C228:C229)</f>
        <v>0</v>
      </c>
      <c r="D227" s="425">
        <f>SUM(D228:D229)</f>
        <v>0</v>
      </c>
    </row>
    <row r="228" spans="1:4">
      <c r="A228" s="286">
        <v>213101</v>
      </c>
      <c r="B228" s="287" t="s">
        <v>407</v>
      </c>
      <c r="C228" s="428"/>
      <c r="D228" s="428"/>
    </row>
    <row r="229" spans="1:4">
      <c r="A229" s="286">
        <v>213102</v>
      </c>
      <c r="B229" s="287" t="s">
        <v>409</v>
      </c>
      <c r="C229" s="428"/>
      <c r="D229" s="428"/>
    </row>
    <row r="230" spans="1:4">
      <c r="A230" s="293">
        <v>2132</v>
      </c>
      <c r="B230" s="298" t="s">
        <v>411</v>
      </c>
      <c r="C230" s="425">
        <f>SUM(C231:C238)</f>
        <v>0</v>
      </c>
      <c r="D230" s="425">
        <f>SUM(D231:D238)</f>
        <v>0</v>
      </c>
    </row>
    <row r="231" spans="1:4">
      <c r="A231" s="286">
        <v>213202</v>
      </c>
      <c r="B231" s="287" t="s">
        <v>413</v>
      </c>
      <c r="C231" s="428"/>
      <c r="D231" s="428"/>
    </row>
    <row r="232" spans="1:4">
      <c r="A232" s="286">
        <v>213203</v>
      </c>
      <c r="B232" s="287" t="s">
        <v>415</v>
      </c>
      <c r="C232" s="428"/>
      <c r="D232" s="428"/>
    </row>
    <row r="233" spans="1:4">
      <c r="A233" s="286">
        <v>213204</v>
      </c>
      <c r="B233" s="287" t="s">
        <v>459</v>
      </c>
      <c r="C233" s="428"/>
      <c r="D233" s="428"/>
    </row>
    <row r="234" spans="1:4">
      <c r="A234" s="286">
        <v>213205</v>
      </c>
      <c r="B234" s="287" t="s">
        <v>418</v>
      </c>
      <c r="C234" s="428"/>
      <c r="D234" s="428"/>
    </row>
    <row r="235" spans="1:4">
      <c r="A235" s="286">
        <v>213206</v>
      </c>
      <c r="B235" s="287" t="s">
        <v>420</v>
      </c>
      <c r="C235" s="428"/>
      <c r="D235" s="428"/>
    </row>
    <row r="236" spans="1:4">
      <c r="A236" s="286">
        <v>213207</v>
      </c>
      <c r="B236" s="287" t="s">
        <v>422</v>
      </c>
      <c r="C236" s="428"/>
      <c r="D236" s="428"/>
    </row>
    <row ht="30" r="237" spans="1:4">
      <c r="A237" s="286">
        <v>213208</v>
      </c>
      <c r="B237" s="287" t="s">
        <v>460</v>
      </c>
      <c r="C237" s="428"/>
      <c r="D237" s="428"/>
    </row>
    <row r="238" spans="1:4">
      <c r="A238" s="286">
        <v>213209</v>
      </c>
      <c r="B238" s="287" t="s">
        <v>461</v>
      </c>
      <c r="C238" s="428"/>
      <c r="D238" s="428"/>
    </row>
    <row r="239" spans="1:4">
      <c r="A239" s="293">
        <v>2133</v>
      </c>
      <c r="B239" s="298" t="s">
        <v>425</v>
      </c>
      <c r="C239" s="425">
        <f>SUM(C240:C243)</f>
        <v>0</v>
      </c>
      <c r="D239" s="425">
        <f>SUM(D240:D243)</f>
        <v>0</v>
      </c>
    </row>
    <row r="240" spans="1:4">
      <c r="A240" s="286">
        <v>213301</v>
      </c>
      <c r="B240" s="287" t="s">
        <v>310</v>
      </c>
      <c r="C240" s="428"/>
      <c r="D240" s="428"/>
    </row>
    <row r="241" spans="1:4">
      <c r="A241" s="286">
        <v>213302</v>
      </c>
      <c r="B241" s="287" t="s">
        <v>426</v>
      </c>
      <c r="C241" s="428"/>
      <c r="D241" s="428"/>
    </row>
    <row r="242" spans="1:4">
      <c r="A242" s="286">
        <v>213303</v>
      </c>
      <c r="B242" s="287" t="s">
        <v>311</v>
      </c>
      <c r="C242" s="428"/>
      <c r="D242" s="428"/>
    </row>
    <row r="243" spans="1:4">
      <c r="A243" s="286">
        <v>213304</v>
      </c>
      <c r="B243" s="287" t="s">
        <v>323</v>
      </c>
      <c r="C243" s="428"/>
      <c r="D243" s="428"/>
    </row>
    <row ht="28.5" r="244" spans="1:4">
      <c r="A244" s="293">
        <v>2134</v>
      </c>
      <c r="B244" s="298" t="s">
        <v>427</v>
      </c>
      <c r="C244" s="425">
        <f>SUM(C245:C248)</f>
        <v>0</v>
      </c>
      <c r="D244" s="425">
        <f>SUM(D245:D248)</f>
        <v>0</v>
      </c>
    </row>
    <row r="245" spans="1:4">
      <c r="A245" s="286">
        <v>213401</v>
      </c>
      <c r="B245" s="287" t="s">
        <v>428</v>
      </c>
      <c r="C245" s="428"/>
      <c r="D245" s="428"/>
    </row>
    <row r="246" spans="1:4">
      <c r="A246" s="286">
        <v>213402</v>
      </c>
      <c r="B246" s="287" t="s">
        <v>429</v>
      </c>
      <c r="C246" s="428"/>
      <c r="D246" s="428"/>
    </row>
    <row r="247" spans="1:4">
      <c r="A247" s="286">
        <v>213403</v>
      </c>
      <c r="B247" s="287" t="s">
        <v>311</v>
      </c>
      <c r="C247" s="428"/>
      <c r="D247" s="428"/>
    </row>
    <row r="248" spans="1:4">
      <c r="A248" s="286">
        <v>213404</v>
      </c>
      <c r="B248" s="287" t="s">
        <v>323</v>
      </c>
      <c r="C248" s="428"/>
      <c r="D248" s="428"/>
    </row>
    <row r="249" spans="1:4">
      <c r="A249" s="293">
        <v>2135</v>
      </c>
      <c r="B249" s="298" t="s">
        <v>430</v>
      </c>
      <c r="C249" s="425">
        <f>SUM(C250:C254)</f>
        <v>0</v>
      </c>
      <c r="D249" s="425">
        <f>SUM(D250:D254)</f>
        <v>0</v>
      </c>
    </row>
    <row r="250" spans="1:4">
      <c r="A250" s="286">
        <v>213501</v>
      </c>
      <c r="B250" s="287" t="s">
        <v>310</v>
      </c>
      <c r="C250" s="428"/>
      <c r="D250" s="428"/>
    </row>
    <row r="251" spans="1:4">
      <c r="A251" s="286">
        <v>213502</v>
      </c>
      <c r="B251" s="287" t="s">
        <v>426</v>
      </c>
      <c r="C251" s="428"/>
      <c r="D251" s="428"/>
    </row>
    <row r="252" spans="1:4">
      <c r="A252" s="286">
        <v>213503</v>
      </c>
      <c r="B252" s="287" t="s">
        <v>311</v>
      </c>
      <c r="C252" s="428"/>
      <c r="D252" s="428"/>
    </row>
    <row r="253" spans="1:4">
      <c r="A253" s="286">
        <v>213504</v>
      </c>
      <c r="B253" s="287" t="s">
        <v>323</v>
      </c>
      <c r="C253" s="428"/>
      <c r="D253" s="428"/>
    </row>
    <row r="254" spans="1:4">
      <c r="A254" s="286">
        <v>213505</v>
      </c>
      <c r="B254" s="287" t="s">
        <v>324</v>
      </c>
      <c r="C254" s="428"/>
      <c r="D254" s="428"/>
    </row>
    <row ht="28.5" r="255" spans="1:4">
      <c r="A255" s="297">
        <v>3</v>
      </c>
      <c r="B255" s="298" t="s">
        <v>1352</v>
      </c>
      <c r="C255" s="431">
        <f>C9-C152</f>
        <v>0</v>
      </c>
      <c r="D255" s="431">
        <f>D9-D152</f>
        <v>0</v>
      </c>
    </row>
    <row ht="28.5" r="256" spans="1:4">
      <c r="A256" s="302"/>
      <c r="B256" s="303" t="s">
        <v>634</v>
      </c>
      <c r="C256" s="432"/>
      <c r="D256" s="432"/>
    </row>
    <row r="257" spans="1:4">
      <c r="A257" s="297">
        <v>4</v>
      </c>
      <c r="B257" s="298" t="s">
        <v>1086</v>
      </c>
      <c r="C257" s="424">
        <f>SUM(C258:C265)</f>
        <v>0</v>
      </c>
      <c r="D257" s="424">
        <f>SUM(D258:D265)</f>
        <v>0</v>
      </c>
    </row>
    <row r="258" spans="1:4">
      <c r="A258" s="286">
        <v>140001</v>
      </c>
      <c r="B258" s="287" t="s">
        <v>462</v>
      </c>
      <c r="C258" s="428"/>
      <c r="D258" s="428"/>
    </row>
    <row r="259" spans="1:4">
      <c r="A259" s="286">
        <v>140002</v>
      </c>
      <c r="B259" s="287" t="s">
        <v>463</v>
      </c>
      <c r="C259" s="428"/>
      <c r="D259" s="428"/>
    </row>
    <row r="260" spans="1:4">
      <c r="A260" s="286">
        <v>140003</v>
      </c>
      <c r="B260" s="287" t="s">
        <v>464</v>
      </c>
      <c r="C260" s="428"/>
      <c r="D260" s="428"/>
    </row>
    <row r="261" spans="1:4">
      <c r="A261" s="286">
        <v>140004</v>
      </c>
      <c r="B261" s="287" t="s">
        <v>446</v>
      </c>
      <c r="C261" s="428"/>
      <c r="D261" s="428"/>
    </row>
    <row r="262" spans="1:4">
      <c r="A262" s="286">
        <v>140005</v>
      </c>
      <c r="B262" s="287" t="s">
        <v>641</v>
      </c>
      <c r="C262" s="428"/>
      <c r="D262" s="428"/>
    </row>
    <row r="263" spans="1:4">
      <c r="A263" s="286">
        <v>140006</v>
      </c>
      <c r="B263" s="287" t="s">
        <v>642</v>
      </c>
      <c r="C263" s="428"/>
      <c r="D263" s="428"/>
    </row>
    <row r="264" spans="1:4">
      <c r="A264" s="288">
        <v>140007</v>
      </c>
      <c r="B264" s="287" t="s">
        <v>643</v>
      </c>
      <c r="C264" s="428"/>
      <c r="D264" s="428"/>
    </row>
    <row r="265" spans="1:4">
      <c r="A265" s="288">
        <v>140008</v>
      </c>
      <c r="B265" s="287" t="s">
        <v>644</v>
      </c>
      <c r="C265" s="428"/>
      <c r="D265" s="428"/>
    </row>
    <row r="266" spans="1:4">
      <c r="A266" s="297">
        <v>5</v>
      </c>
      <c r="B266" s="298" t="s">
        <v>1353</v>
      </c>
      <c r="C266" s="424">
        <f>SUM(C267)</f>
        <v>0</v>
      </c>
      <c r="D266" s="424">
        <f>SUM(D267)</f>
        <v>0</v>
      </c>
    </row>
    <row r="267" spans="1:4">
      <c r="A267" s="297">
        <v>22</v>
      </c>
      <c r="B267" s="298" t="s">
        <v>432</v>
      </c>
      <c r="C267" s="424">
        <f>SUM(C268,C280)</f>
        <v>0</v>
      </c>
      <c r="D267" s="424">
        <f>SUM(D268,D280)</f>
        <v>0</v>
      </c>
    </row>
    <row r="268" spans="1:4">
      <c r="A268" s="293">
        <v>2200</v>
      </c>
      <c r="B268" s="298" t="s">
        <v>1071</v>
      </c>
      <c r="C268" s="425">
        <f>SUM(C269:C279)</f>
        <v>0</v>
      </c>
      <c r="D268" s="425">
        <f>SUM(D269:D279)</f>
        <v>0</v>
      </c>
    </row>
    <row r="269" spans="1:4">
      <c r="A269" s="286">
        <v>220001</v>
      </c>
      <c r="B269" s="287" t="s">
        <v>1072</v>
      </c>
      <c r="C269" s="428"/>
      <c r="D269" s="428"/>
    </row>
    <row r="270" spans="1:4">
      <c r="A270" s="286">
        <v>221001</v>
      </c>
      <c r="B270" s="287" t="s">
        <v>1073</v>
      </c>
      <c r="C270" s="428"/>
      <c r="D270" s="428"/>
    </row>
    <row r="271" spans="1:4">
      <c r="A271" s="286">
        <v>222001</v>
      </c>
      <c r="B271" s="287" t="s">
        <v>1074</v>
      </c>
      <c r="C271" s="428"/>
      <c r="D271" s="428"/>
    </row>
    <row r="272" spans="1:4">
      <c r="A272" s="286">
        <v>223001</v>
      </c>
      <c r="B272" s="287" t="s">
        <v>1075</v>
      </c>
      <c r="C272" s="428"/>
      <c r="D272" s="428"/>
    </row>
    <row r="273" spans="1:5">
      <c r="A273" s="286">
        <v>224001</v>
      </c>
      <c r="B273" s="287" t="s">
        <v>1076</v>
      </c>
      <c r="C273" s="428"/>
      <c r="D273" s="428"/>
    </row>
    <row r="274" spans="1:5">
      <c r="A274" s="288">
        <v>225101</v>
      </c>
      <c r="B274" s="287" t="s">
        <v>1078</v>
      </c>
      <c r="C274" s="428"/>
      <c r="D274" s="428"/>
      <c r="E274" s="217"/>
    </row>
    <row r="275" spans="1:5">
      <c r="A275" s="288">
        <v>225102</v>
      </c>
      <c r="B275" s="287" t="s">
        <v>1079</v>
      </c>
      <c r="C275" s="428"/>
      <c r="D275" s="428"/>
    </row>
    <row r="276" spans="1:5">
      <c r="A276" s="288">
        <v>225103</v>
      </c>
      <c r="B276" s="287" t="s">
        <v>1080</v>
      </c>
      <c r="C276" s="428"/>
      <c r="D276" s="428"/>
    </row>
    <row r="277" spans="1:5">
      <c r="A277" s="288">
        <v>225104</v>
      </c>
      <c r="B277" s="287" t="s">
        <v>1081</v>
      </c>
      <c r="C277" s="428"/>
      <c r="D277" s="428"/>
    </row>
    <row r="278" spans="1:5">
      <c r="A278" s="288">
        <v>225105</v>
      </c>
      <c r="B278" s="287" t="s">
        <v>1082</v>
      </c>
      <c r="C278" s="428"/>
      <c r="D278" s="428"/>
    </row>
    <row r="279" spans="1:5">
      <c r="A279" s="288">
        <v>225106</v>
      </c>
      <c r="B279" s="287" t="s">
        <v>1077</v>
      </c>
      <c r="C279" s="428"/>
      <c r="D279" s="428"/>
    </row>
    <row r="280" spans="1:5">
      <c r="A280" s="293">
        <v>2260</v>
      </c>
      <c r="B280" s="298" t="s">
        <v>1022</v>
      </c>
      <c r="C280" s="425">
        <f>+C281</f>
        <v>0</v>
      </c>
      <c r="D280" s="425">
        <f>+D281</f>
        <v>0</v>
      </c>
    </row>
    <row r="281" spans="1:5">
      <c r="A281" s="304">
        <v>226001</v>
      </c>
      <c r="B281" s="299" t="s">
        <v>1083</v>
      </c>
      <c r="C281" s="428"/>
      <c r="D281" s="428"/>
    </row>
    <row ht="28.5" r="282" spans="1:5">
      <c r="A282" s="297">
        <v>6</v>
      </c>
      <c r="B282" s="298" t="s">
        <v>1354</v>
      </c>
      <c r="C282" s="431">
        <f>C257-C266</f>
        <v>0</v>
      </c>
      <c r="D282" s="431">
        <f>D257-D266</f>
        <v>0</v>
      </c>
    </row>
    <row ht="16.5" r="283" spans="1:5">
      <c r="A283" s="305"/>
      <c r="B283" s="306" t="s">
        <v>1052</v>
      </c>
      <c r="C283" s="432"/>
      <c r="D283" s="432"/>
    </row>
    <row r="284" spans="1:5">
      <c r="A284" s="307">
        <v>14</v>
      </c>
      <c r="B284" s="308" t="s">
        <v>626</v>
      </c>
      <c r="C284" s="425">
        <f>SUM(C285:C290)</f>
        <v>0</v>
      </c>
      <c r="D284" s="425">
        <f>SUM(D285:D290)</f>
        <v>0</v>
      </c>
    </row>
    <row r="285" spans="1:5">
      <c r="A285" s="288">
        <v>145004</v>
      </c>
      <c r="B285" s="287" t="s">
        <v>1065</v>
      </c>
      <c r="C285" s="428"/>
      <c r="D285" s="428"/>
    </row>
    <row r="286" spans="1:5">
      <c r="A286" s="286">
        <v>145005</v>
      </c>
      <c r="B286" s="287" t="s">
        <v>1066</v>
      </c>
      <c r="C286" s="428"/>
      <c r="D286" s="428"/>
    </row>
    <row r="287" spans="1:5">
      <c r="A287" s="286">
        <v>145006</v>
      </c>
      <c r="B287" s="287" t="s">
        <v>1067</v>
      </c>
      <c r="C287" s="428"/>
      <c r="D287" s="428"/>
    </row>
    <row r="288" spans="1:5">
      <c r="A288" s="288">
        <v>145007</v>
      </c>
      <c r="B288" s="287" t="s">
        <v>1068</v>
      </c>
      <c r="C288" s="428"/>
      <c r="D288" s="428"/>
    </row>
    <row r="289" spans="1:4">
      <c r="A289" s="286">
        <v>145008</v>
      </c>
      <c r="B289" s="287" t="s">
        <v>1069</v>
      </c>
      <c r="C289" s="428"/>
      <c r="D289" s="428"/>
    </row>
    <row r="290" spans="1:4">
      <c r="A290" s="286">
        <v>145009</v>
      </c>
      <c r="B290" s="287" t="s">
        <v>1070</v>
      </c>
      <c r="C290" s="428"/>
      <c r="D290" s="428"/>
    </row>
    <row r="291" spans="1:4">
      <c r="A291" s="293">
        <v>23</v>
      </c>
      <c r="B291" s="298" t="s">
        <v>466</v>
      </c>
      <c r="C291" s="425">
        <f>SUM(C292:C294)</f>
        <v>0</v>
      </c>
      <c r="D291" s="425">
        <f>SUM(D292:D294)</f>
        <v>0</v>
      </c>
    </row>
    <row r="292" spans="1:4">
      <c r="A292" s="286">
        <v>230001</v>
      </c>
      <c r="B292" s="287" t="s">
        <v>468</v>
      </c>
      <c r="C292" s="428"/>
      <c r="D292" s="428"/>
    </row>
    <row r="293" spans="1:4">
      <c r="A293" s="286">
        <v>231001</v>
      </c>
      <c r="B293" s="287" t="s">
        <v>470</v>
      </c>
      <c r="C293" s="428"/>
      <c r="D293" s="428"/>
    </row>
    <row r="294" spans="1:4">
      <c r="A294" s="286">
        <v>232001</v>
      </c>
      <c r="B294" s="287" t="s">
        <v>472</v>
      </c>
      <c r="C294" s="428"/>
      <c r="D294" s="428"/>
    </row>
    <row r="295" spans="1:4">
      <c r="A295" s="293">
        <v>24</v>
      </c>
      <c r="B295" s="298" t="s">
        <v>473</v>
      </c>
      <c r="C295" s="425">
        <f>SUM(C296:C298)</f>
        <v>0</v>
      </c>
      <c r="D295" s="425">
        <f>SUM(D296:D298)</f>
        <v>0</v>
      </c>
    </row>
    <row r="296" spans="1:4">
      <c r="A296" s="286">
        <v>240001</v>
      </c>
      <c r="B296" s="287" t="s">
        <v>474</v>
      </c>
      <c r="C296" s="428"/>
      <c r="D296" s="428"/>
    </row>
    <row r="297" spans="1:4">
      <c r="A297" s="286">
        <v>241001</v>
      </c>
      <c r="B297" s="287" t="s">
        <v>475</v>
      </c>
      <c r="C297" s="428"/>
      <c r="D297" s="428"/>
    </row>
    <row r="298" spans="1:4">
      <c r="A298" s="286">
        <v>242001</v>
      </c>
      <c r="B298" s="287" t="s">
        <v>476</v>
      </c>
      <c r="C298" s="428"/>
      <c r="D298" s="428"/>
    </row>
    <row r="299" spans="1:4">
      <c r="A299" s="307">
        <v>25</v>
      </c>
      <c r="B299" s="308" t="s">
        <v>645</v>
      </c>
      <c r="C299" s="425">
        <f>SUM(C300:C304)</f>
        <v>0</v>
      </c>
      <c r="D299" s="425">
        <f>SUM(D300:D304)</f>
        <v>0</v>
      </c>
    </row>
    <row r="300" spans="1:4">
      <c r="A300" s="286">
        <v>250001</v>
      </c>
      <c r="B300" s="287" t="s">
        <v>477</v>
      </c>
      <c r="C300" s="428"/>
      <c r="D300" s="428"/>
    </row>
    <row r="301" spans="1:4">
      <c r="A301" s="286">
        <v>250002</v>
      </c>
      <c r="B301" s="287" t="s">
        <v>646</v>
      </c>
      <c r="C301" s="428"/>
      <c r="D301" s="428"/>
    </row>
    <row r="302" spans="1:4">
      <c r="A302" s="286">
        <v>250003</v>
      </c>
      <c r="B302" s="287" t="s">
        <v>647</v>
      </c>
      <c r="C302" s="428"/>
      <c r="D302" s="428"/>
    </row>
    <row r="303" spans="1:4">
      <c r="A303" s="286">
        <v>250004</v>
      </c>
      <c r="B303" s="287" t="s">
        <v>648</v>
      </c>
      <c r="C303" s="428"/>
      <c r="D303" s="428"/>
    </row>
    <row r="304" spans="1:4">
      <c r="A304" s="286">
        <v>250005</v>
      </c>
      <c r="B304" s="287" t="s">
        <v>649</v>
      </c>
      <c r="C304" s="428"/>
      <c r="D304" s="428"/>
    </row>
    <row ht="28.5" r="305" spans="1:4">
      <c r="A305" s="309">
        <v>7</v>
      </c>
      <c r="B305" s="310" t="s">
        <v>1355</v>
      </c>
      <c r="C305" s="433">
        <f>C284-C291-C295-C299</f>
        <v>0</v>
      </c>
      <c r="D305" s="433">
        <f>D284-D291-D295-D299</f>
        <v>0</v>
      </c>
    </row>
    <row r="306" spans="1:4">
      <c r="A306" s="311">
        <v>8</v>
      </c>
      <c r="B306" s="312" t="s">
        <v>1356</v>
      </c>
      <c r="C306" s="425">
        <f>C255+C282+C305</f>
        <v>0</v>
      </c>
      <c r="D306" s="425">
        <f>D255+D282+D305</f>
        <v>0</v>
      </c>
    </row>
    <row r="307" spans="1:4">
      <c r="A307" s="311">
        <v>9</v>
      </c>
      <c r="B307" s="312" t="s">
        <v>478</v>
      </c>
      <c r="C307" s="425"/>
      <c r="D307" s="425"/>
    </row>
    <row r="308" spans="1:4">
      <c r="A308" s="311">
        <v>10</v>
      </c>
      <c r="B308" s="312" t="s">
        <v>479</v>
      </c>
      <c r="C308" s="425"/>
      <c r="D308" s="425"/>
    </row>
    <row r="309" spans="1:4">
      <c r="A309" s="226"/>
      <c r="B309" s="292"/>
    </row>
    <row r="310" spans="1:4">
      <c r="A310" s="226"/>
      <c r="B310" s="292"/>
    </row>
    <row r="311" spans="1:4">
      <c r="A311" s="226"/>
      <c r="B311" s="292"/>
    </row>
    <row r="312" spans="1:4">
      <c r="A312" s="226"/>
      <c r="B312" s="292"/>
    </row>
    <row r="313" spans="1:4">
      <c r="A313" s="226"/>
      <c r="B313" s="292"/>
    </row>
    <row r="314" spans="1:4">
      <c r="A314" s="226"/>
      <c r="B314" s="292"/>
    </row>
    <row r="315" spans="1:4">
      <c r="A315" s="226"/>
      <c r="B315" s="292"/>
    </row>
    <row r="316" spans="1:4">
      <c r="A316" s="226"/>
      <c r="B316" s="292"/>
    </row>
    <row r="317" spans="1:4">
      <c r="A317" s="226"/>
      <c r="B317" s="292"/>
    </row>
    <row r="318" spans="1:4">
      <c r="A318" s="226"/>
      <c r="B318" s="292"/>
    </row>
    <row r="319" spans="1:4">
      <c r="A319" s="226"/>
      <c r="B319" s="292"/>
    </row>
    <row r="320" spans="1:4">
      <c r="A320" s="226"/>
      <c r="B320" s="292"/>
    </row>
    <row r="321" spans="1:2">
      <c r="A321" s="226"/>
      <c r="B321" s="292"/>
    </row>
    <row r="322" spans="1:2">
      <c r="A322" s="226"/>
      <c r="B322" s="292"/>
    </row>
    <row r="323" spans="1:2">
      <c r="A323" s="226"/>
      <c r="B323" s="292"/>
    </row>
    <row r="324" spans="1:2">
      <c r="A324" s="226"/>
      <c r="B324" s="292"/>
    </row>
    <row r="325" spans="1:2">
      <c r="A325" s="226"/>
      <c r="B325" s="292"/>
    </row>
    <row r="326" spans="1:2">
      <c r="A326" s="226"/>
      <c r="B326" s="292"/>
    </row>
    <row r="327" spans="1:2">
      <c r="A327" s="226"/>
      <c r="B327" s="292"/>
    </row>
    <row r="328" spans="1:2">
      <c r="A328" s="226"/>
      <c r="B328" s="292"/>
    </row>
    <row r="329" spans="1:2">
      <c r="A329" s="226"/>
      <c r="B329" s="292"/>
    </row>
    <row r="330" spans="1:2">
      <c r="A330" s="226"/>
      <c r="B330" s="292"/>
    </row>
    <row r="331" spans="1:2">
      <c r="A331" s="226"/>
      <c r="B331" s="292"/>
    </row>
    <row r="332" spans="1:2">
      <c r="A332" s="226"/>
      <c r="B332" s="292"/>
    </row>
    <row r="333" spans="1:2">
      <c r="A333" s="226"/>
      <c r="B333" s="292"/>
    </row>
    <row r="334" spans="1:2">
      <c r="A334" s="226"/>
      <c r="B334" s="292"/>
    </row>
    <row r="335" spans="1:2">
      <c r="A335" s="226"/>
      <c r="B335" s="292"/>
    </row>
    <row r="336" spans="1:2">
      <c r="A336" s="226"/>
      <c r="B336" s="292"/>
    </row>
    <row r="337" spans="1:2">
      <c r="A337" s="226"/>
      <c r="B337" s="292"/>
    </row>
    <row r="338" spans="1:2">
      <c r="A338" s="226"/>
      <c r="B338" s="292"/>
    </row>
    <row r="339" spans="1:2">
      <c r="A339" s="226"/>
      <c r="B339" s="292"/>
    </row>
    <row r="340" spans="1:2">
      <c r="A340" s="226"/>
      <c r="B340" s="292"/>
    </row>
    <row r="341" spans="1:2">
      <c r="A341" s="226"/>
      <c r="B341" s="292"/>
    </row>
    <row r="342" spans="1:2">
      <c r="A342" s="226"/>
      <c r="B342" s="292"/>
    </row>
    <row r="343" spans="1:2">
      <c r="A343" s="226"/>
      <c r="B343" s="292"/>
    </row>
    <row r="344" spans="1:2">
      <c r="A344" s="226"/>
      <c r="B344" s="292"/>
    </row>
    <row r="345" spans="1:2">
      <c r="A345" s="226"/>
      <c r="B345" s="292"/>
    </row>
    <row r="346" spans="1:2">
      <c r="A346" s="226"/>
      <c r="B346" s="292"/>
    </row>
    <row r="347" spans="1:2">
      <c r="A347" s="226"/>
      <c r="B347" s="292"/>
    </row>
    <row r="348" spans="1:2">
      <c r="A348" s="226"/>
      <c r="B348" s="292"/>
    </row>
    <row r="349" spans="1:2">
      <c r="A349" s="226"/>
      <c r="B349" s="292"/>
    </row>
    <row r="350" spans="1:2">
      <c r="A350" s="226"/>
      <c r="B350" s="292"/>
    </row>
    <row r="351" spans="1:2">
      <c r="A351" s="226"/>
      <c r="B351" s="292"/>
    </row>
    <row r="352" spans="1:2">
      <c r="A352" s="226"/>
      <c r="B352" s="292"/>
    </row>
    <row r="353" spans="1:2">
      <c r="A353" s="226"/>
      <c r="B353" s="292"/>
    </row>
    <row r="354" spans="1:2">
      <c r="A354" s="226"/>
      <c r="B354" s="292"/>
    </row>
    <row r="355" spans="1:2">
      <c r="A355" s="226"/>
      <c r="B355" s="292"/>
    </row>
    <row r="356" spans="1:2">
      <c r="A356" s="226"/>
      <c r="B356" s="292"/>
    </row>
    <row r="357" spans="1:2">
      <c r="A357" s="226"/>
      <c r="B357" s="292"/>
    </row>
    <row r="358" spans="1:2">
      <c r="A358" s="226"/>
      <c r="B358" s="292"/>
    </row>
    <row r="359" spans="1:2">
      <c r="A359" s="226"/>
      <c r="B359" s="292"/>
    </row>
    <row r="360" spans="1:2">
      <c r="A360" s="226"/>
      <c r="B360" s="292"/>
    </row>
    <row r="361" spans="1:2">
      <c r="A361" s="226"/>
      <c r="B361" s="292"/>
    </row>
    <row r="362" spans="1:2">
      <c r="A362" s="226"/>
      <c r="B362" s="292"/>
    </row>
    <row r="363" spans="1:2">
      <c r="A363" s="226"/>
      <c r="B363" s="292"/>
    </row>
    <row r="364" spans="1:2">
      <c r="A364" s="226"/>
      <c r="B364" s="292"/>
    </row>
    <row r="365" spans="1:2">
      <c r="A365" s="226"/>
      <c r="B365" s="292"/>
    </row>
    <row r="366" spans="1:2">
      <c r="A366" s="226"/>
      <c r="B366" s="292"/>
    </row>
    <row r="367" spans="1:2">
      <c r="A367" s="226"/>
      <c r="B367" s="292"/>
    </row>
    <row r="368" spans="1:2">
      <c r="A368" s="226"/>
      <c r="B368" s="292"/>
    </row>
    <row r="369" spans="1:2">
      <c r="A369" s="226"/>
      <c r="B369" s="292"/>
    </row>
    <row r="370" spans="1:2">
      <c r="A370" s="226"/>
      <c r="B370" s="292"/>
    </row>
    <row r="371" spans="1:2">
      <c r="A371" s="226"/>
      <c r="B371" s="292"/>
    </row>
    <row r="372" spans="1:2">
      <c r="A372" s="226"/>
      <c r="B372" s="292"/>
    </row>
    <row r="373" spans="1:2">
      <c r="A373" s="226"/>
      <c r="B373" s="292"/>
    </row>
    <row r="374" spans="1:2">
      <c r="A374" s="226"/>
      <c r="B374" s="292"/>
    </row>
    <row r="375" spans="1:2">
      <c r="A375" s="226"/>
      <c r="B375" s="292"/>
    </row>
    <row r="376" spans="1:2">
      <c r="A376" s="226"/>
      <c r="B376" s="292"/>
    </row>
    <row r="377" spans="1:2">
      <c r="A377" s="226"/>
      <c r="B377" s="292"/>
    </row>
    <row r="378" spans="1:2">
      <c r="A378" s="226"/>
      <c r="B378" s="292"/>
    </row>
    <row r="379" spans="1:2">
      <c r="A379" s="226"/>
      <c r="B379" s="292"/>
    </row>
    <row r="380" spans="1:2">
      <c r="A380" s="226"/>
      <c r="B380" s="292"/>
    </row>
    <row r="381" spans="1:2">
      <c r="A381" s="226"/>
      <c r="B381" s="292"/>
    </row>
    <row r="382" spans="1:2">
      <c r="A382" s="226"/>
      <c r="B382" s="292"/>
    </row>
    <row r="383" spans="1:2">
      <c r="A383" s="226"/>
      <c r="B383" s="292"/>
    </row>
    <row r="384" spans="1:2">
      <c r="A384" s="226"/>
      <c r="B384" s="292"/>
    </row>
    <row r="385" spans="1:2">
      <c r="A385" s="226"/>
      <c r="B385" s="292"/>
    </row>
    <row r="386" spans="1:2">
      <c r="A386" s="226"/>
      <c r="B386" s="292"/>
    </row>
    <row r="387" spans="1:2">
      <c r="A387" s="226"/>
      <c r="B387" s="292"/>
    </row>
    <row r="388" spans="1:2">
      <c r="A388" s="226"/>
      <c r="B388" s="292"/>
    </row>
    <row r="389" spans="1:2">
      <c r="A389" s="226"/>
      <c r="B389" s="292"/>
    </row>
    <row r="390" spans="1:2">
      <c r="A390" s="226"/>
      <c r="B390" s="292"/>
    </row>
    <row r="391" spans="1:2">
      <c r="A391" s="226"/>
      <c r="B391" s="292"/>
    </row>
    <row r="392" spans="1:2">
      <c r="A392" s="226"/>
      <c r="B392" s="292"/>
    </row>
    <row r="393" spans="1:2">
      <c r="A393" s="226"/>
      <c r="B393" s="292"/>
    </row>
    <row r="394" spans="1:2">
      <c r="A394" s="226"/>
      <c r="B394" s="292"/>
    </row>
    <row r="395" spans="1:2">
      <c r="A395" s="226"/>
      <c r="B395" s="292"/>
    </row>
    <row r="396" spans="1:2">
      <c r="A396" s="226"/>
      <c r="B396" s="292"/>
    </row>
    <row r="397" spans="1:2">
      <c r="A397" s="226"/>
      <c r="B397" s="292"/>
    </row>
    <row r="398" spans="1:2">
      <c r="A398" s="226"/>
      <c r="B398" s="292"/>
    </row>
    <row r="399" spans="1:2">
      <c r="A399" s="226"/>
      <c r="B399" s="292"/>
    </row>
    <row r="400" spans="1:2">
      <c r="A400" s="226"/>
      <c r="B400" s="292"/>
    </row>
    <row r="401" spans="1:2">
      <c r="A401" s="226"/>
      <c r="B401" s="292"/>
    </row>
    <row r="402" spans="1:2">
      <c r="A402" s="226"/>
      <c r="B402" s="292"/>
    </row>
    <row r="403" spans="1:2">
      <c r="A403" s="226"/>
      <c r="B403" s="292"/>
    </row>
    <row r="404" spans="1:2">
      <c r="A404" s="226"/>
      <c r="B404" s="292"/>
    </row>
    <row r="405" spans="1:2">
      <c r="A405" s="226"/>
      <c r="B405" s="292"/>
    </row>
    <row r="406" spans="1:2">
      <c r="A406" s="226"/>
      <c r="B406" s="292"/>
    </row>
    <row r="407" spans="1:2">
      <c r="A407" s="226"/>
      <c r="B407" s="292"/>
    </row>
    <row r="408" spans="1:2">
      <c r="A408" s="226"/>
      <c r="B408" s="292"/>
    </row>
    <row r="409" spans="1:2">
      <c r="A409" s="226"/>
      <c r="B409" s="292"/>
    </row>
    <row r="410" spans="1:2">
      <c r="A410" s="226"/>
      <c r="B410" s="292"/>
    </row>
    <row r="411" spans="1:2">
      <c r="A411" s="226"/>
      <c r="B411" s="292"/>
    </row>
    <row r="412" spans="1:2">
      <c r="A412" s="226"/>
      <c r="B412" s="292"/>
    </row>
    <row r="413" spans="1:2">
      <c r="A413" s="226"/>
      <c r="B413" s="292"/>
    </row>
    <row r="414" spans="1:2">
      <c r="A414" s="226"/>
      <c r="B414" s="292"/>
    </row>
    <row r="415" spans="1:2">
      <c r="A415" s="226"/>
      <c r="B415" s="292"/>
    </row>
    <row r="416" spans="1:2">
      <c r="A416" s="226"/>
      <c r="B416" s="292"/>
    </row>
    <row r="417" spans="1:2">
      <c r="A417" s="226"/>
      <c r="B417" s="292"/>
    </row>
    <row r="418" spans="1:2">
      <c r="A418" s="226"/>
      <c r="B418" s="292"/>
    </row>
    <row r="419" spans="1:2">
      <c r="A419" s="226"/>
      <c r="B419" s="292"/>
    </row>
    <row r="420" spans="1:2">
      <c r="A420" s="226"/>
      <c r="B420" s="292"/>
    </row>
    <row r="421" spans="1:2">
      <c r="A421" s="226"/>
      <c r="B421" s="292"/>
    </row>
    <row r="422" spans="1:2">
      <c r="A422" s="226"/>
      <c r="B422" s="292"/>
    </row>
    <row r="423" spans="1:2">
      <c r="A423" s="226"/>
      <c r="B423" s="292"/>
    </row>
    <row r="424" spans="1:2">
      <c r="A424" s="226"/>
      <c r="B424" s="292"/>
    </row>
    <row r="425" spans="1:2">
      <c r="A425" s="226"/>
      <c r="B425" s="292"/>
    </row>
    <row r="426" spans="1:2">
      <c r="A426" s="226"/>
      <c r="B426" s="292"/>
    </row>
    <row r="427" spans="1:2">
      <c r="A427" s="226"/>
      <c r="B427" s="292"/>
    </row>
    <row r="428" spans="1:2">
      <c r="A428" s="226"/>
      <c r="B428" s="292"/>
    </row>
    <row r="429" spans="1:2">
      <c r="A429" s="226"/>
      <c r="B429" s="292"/>
    </row>
    <row r="430" spans="1:2">
      <c r="A430" s="226"/>
      <c r="B430" s="292"/>
    </row>
    <row r="431" spans="1:2">
      <c r="A431" s="226"/>
      <c r="B431" s="292"/>
    </row>
    <row r="432" spans="1:2">
      <c r="A432" s="226"/>
      <c r="B432" s="292"/>
    </row>
    <row r="433" spans="1:2">
      <c r="A433" s="226"/>
      <c r="B433" s="292"/>
    </row>
    <row r="434" spans="1:2">
      <c r="A434" s="226"/>
      <c r="B434" s="292"/>
    </row>
    <row r="435" spans="1:2">
      <c r="A435" s="226"/>
      <c r="B435" s="292"/>
    </row>
    <row r="436" spans="1:2">
      <c r="A436" s="226"/>
      <c r="B436" s="292"/>
    </row>
    <row r="437" spans="1:2">
      <c r="A437" s="226"/>
      <c r="B437" s="292"/>
    </row>
    <row r="438" spans="1:2">
      <c r="A438" s="226"/>
      <c r="B438" s="292"/>
    </row>
    <row r="439" spans="1:2">
      <c r="A439" s="226"/>
      <c r="B439" s="292"/>
    </row>
    <row r="440" spans="1:2">
      <c r="A440" s="226"/>
      <c r="B440" s="292"/>
    </row>
    <row r="441" spans="1:2">
      <c r="A441" s="226"/>
      <c r="B441" s="292"/>
    </row>
    <row r="442" spans="1:2">
      <c r="A442" s="226"/>
      <c r="B442" s="292"/>
    </row>
    <row r="443" spans="1:2">
      <c r="A443" s="226"/>
      <c r="B443" s="292"/>
    </row>
    <row r="444" spans="1:2">
      <c r="A444" s="226"/>
      <c r="B444" s="292"/>
    </row>
    <row r="445" spans="1:2">
      <c r="A445" s="226"/>
      <c r="B445" s="292"/>
    </row>
    <row r="446" spans="1:2">
      <c r="A446" s="226"/>
      <c r="B446" s="292"/>
    </row>
    <row r="447" spans="1:2">
      <c r="A447" s="226"/>
      <c r="B447" s="292"/>
    </row>
    <row r="448" spans="1:2">
      <c r="A448" s="226"/>
      <c r="B448" s="292"/>
    </row>
    <row r="449" spans="1:2">
      <c r="A449" s="226"/>
      <c r="B449" s="292"/>
    </row>
    <row r="450" spans="1:2">
      <c r="A450" s="226"/>
      <c r="B450" s="292"/>
    </row>
    <row r="451" spans="1:2">
      <c r="A451" s="226"/>
      <c r="B451" s="292"/>
    </row>
    <row r="452" spans="1:2">
      <c r="A452" s="226"/>
      <c r="B452" s="292"/>
    </row>
    <row r="453" spans="1:2">
      <c r="A453" s="226"/>
      <c r="B453" s="292"/>
    </row>
    <row r="454" spans="1:2">
      <c r="A454" s="226"/>
      <c r="B454" s="292"/>
    </row>
    <row r="455" spans="1:2">
      <c r="A455" s="226"/>
      <c r="B455" s="292"/>
    </row>
    <row r="456" spans="1:2">
      <c r="A456" s="226"/>
      <c r="B456" s="292"/>
    </row>
    <row r="457" spans="1:2">
      <c r="A457" s="226"/>
      <c r="B457" s="292"/>
    </row>
    <row r="458" spans="1:2">
      <c r="A458" s="226"/>
      <c r="B458" s="292"/>
    </row>
    <row r="459" spans="1:2">
      <c r="A459" s="226"/>
      <c r="B459" s="292"/>
    </row>
    <row r="460" spans="1:2">
      <c r="A460" s="226"/>
      <c r="B460" s="292"/>
    </row>
    <row r="461" spans="1:2">
      <c r="A461" s="226"/>
      <c r="B461" s="292"/>
    </row>
    <row r="462" spans="1:2">
      <c r="A462" s="226"/>
      <c r="B462" s="292"/>
    </row>
    <row r="463" spans="1:2">
      <c r="A463" s="226"/>
      <c r="B463" s="292"/>
    </row>
    <row r="464" spans="1:2">
      <c r="A464" s="226"/>
      <c r="B464" s="292"/>
    </row>
    <row r="465" spans="1:2">
      <c r="A465" s="226"/>
      <c r="B465" s="292"/>
    </row>
    <row r="466" spans="1:2">
      <c r="A466" s="226"/>
      <c r="B466" s="292"/>
    </row>
    <row r="467" spans="1:2">
      <c r="A467" s="226"/>
      <c r="B467" s="292"/>
    </row>
    <row r="468" spans="1:2">
      <c r="A468" s="226"/>
      <c r="B468" s="292"/>
    </row>
    <row r="469" spans="1:2">
      <c r="A469" s="226"/>
      <c r="B469" s="292"/>
    </row>
    <row r="470" spans="1:2">
      <c r="A470" s="226"/>
      <c r="B470" s="292"/>
    </row>
    <row r="471" spans="1:2">
      <c r="A471" s="226"/>
      <c r="B471" s="292"/>
    </row>
    <row r="472" spans="1:2">
      <c r="A472" s="226"/>
      <c r="B472" s="292"/>
    </row>
    <row r="473" spans="1:2">
      <c r="A473" s="226"/>
      <c r="B473" s="292"/>
    </row>
    <row r="474" spans="1:2">
      <c r="A474" s="226"/>
      <c r="B474" s="292"/>
    </row>
    <row r="475" spans="1:2">
      <c r="A475" s="226"/>
      <c r="B475" s="292"/>
    </row>
    <row r="476" spans="1:2">
      <c r="A476" s="226"/>
      <c r="B476" s="292"/>
    </row>
    <row r="477" spans="1:2">
      <c r="A477" s="226"/>
      <c r="B477" s="292"/>
    </row>
    <row r="478" spans="1:2">
      <c r="A478" s="226"/>
      <c r="B478" s="292"/>
    </row>
    <row r="479" spans="1:2">
      <c r="A479" s="226"/>
      <c r="B479" s="292"/>
    </row>
    <row r="480" spans="1:2">
      <c r="A480" s="226"/>
      <c r="B480" s="292"/>
    </row>
    <row r="481" spans="1:2">
      <c r="A481" s="226"/>
      <c r="B481" s="292"/>
    </row>
    <row r="482" spans="1:2">
      <c r="A482" s="226"/>
      <c r="B482" s="292"/>
    </row>
    <row r="483" spans="1:2">
      <c r="A483" s="226"/>
      <c r="B483" s="292"/>
    </row>
    <row r="484" spans="1:2">
      <c r="A484" s="226"/>
      <c r="B484" s="292"/>
    </row>
    <row r="485" spans="1:2">
      <c r="A485" s="226"/>
      <c r="B485" s="292"/>
    </row>
    <row r="486" spans="1:2">
      <c r="A486" s="226"/>
      <c r="B486" s="292"/>
    </row>
    <row r="487" spans="1:2">
      <c r="A487" s="226"/>
      <c r="B487" s="292"/>
    </row>
    <row r="488" spans="1:2">
      <c r="A488" s="226"/>
      <c r="B488" s="292"/>
    </row>
    <row r="489" spans="1:2">
      <c r="A489" s="226"/>
      <c r="B489" s="292"/>
    </row>
    <row r="490" spans="1:2">
      <c r="A490" s="226"/>
      <c r="B490" s="292"/>
    </row>
    <row r="491" spans="1:2">
      <c r="A491" s="226"/>
      <c r="B491" s="292"/>
    </row>
    <row r="492" spans="1:2">
      <c r="A492" s="226"/>
      <c r="B492" s="292"/>
    </row>
    <row r="493" spans="1:2">
      <c r="A493" s="226"/>
      <c r="B493" s="292"/>
    </row>
    <row r="494" spans="1:2">
      <c r="A494" s="226"/>
      <c r="B494" s="292"/>
    </row>
    <row r="495" spans="1:2">
      <c r="A495" s="226"/>
      <c r="B495" s="292"/>
    </row>
    <row r="496" spans="1:2">
      <c r="A496" s="226"/>
      <c r="B496" s="292"/>
    </row>
    <row r="497" spans="1:2">
      <c r="A497" s="226"/>
      <c r="B497" s="292"/>
    </row>
    <row r="498" spans="1:2">
      <c r="A498" s="226"/>
      <c r="B498" s="292"/>
    </row>
    <row r="499" spans="1:2">
      <c r="A499" s="226"/>
      <c r="B499" s="292"/>
    </row>
    <row r="500" spans="1:2">
      <c r="A500" s="226"/>
      <c r="B500" s="292"/>
    </row>
    <row r="501" spans="1:2">
      <c r="A501" s="226"/>
      <c r="B501" s="292"/>
    </row>
    <row r="502" spans="1:2">
      <c r="A502" s="226"/>
      <c r="B502" s="292"/>
    </row>
    <row r="503" spans="1:2">
      <c r="A503" s="226"/>
      <c r="B503" s="292"/>
    </row>
    <row r="504" spans="1:2">
      <c r="A504" s="226"/>
      <c r="B504" s="292"/>
    </row>
    <row r="505" spans="1:2">
      <c r="A505" s="226"/>
      <c r="B505" s="292"/>
    </row>
    <row r="506" spans="1:2">
      <c r="A506" s="226"/>
      <c r="B506" s="292"/>
    </row>
    <row r="507" spans="1:2">
      <c r="A507" s="226"/>
      <c r="B507" s="292"/>
    </row>
    <row r="508" spans="1:2">
      <c r="A508" s="226"/>
      <c r="B508" s="292"/>
    </row>
    <row r="509" spans="1:2">
      <c r="A509" s="226"/>
      <c r="B509" s="292"/>
    </row>
    <row r="510" spans="1:2">
      <c r="A510" s="226"/>
      <c r="B510" s="292"/>
    </row>
    <row r="511" spans="1:2">
      <c r="A511" s="226"/>
      <c r="B511" s="292"/>
    </row>
    <row r="512" spans="1:2">
      <c r="A512" s="226"/>
      <c r="B512" s="292"/>
    </row>
  </sheetData>
  <mergeCells count="1">
    <mergeCell ref="A3:D3"/>
  </mergeCells>
  <dataValidations count="1">
    <dataValidation allowBlank="1" error="Toon utga bish baina" errorTitle="Toon utga bish baina" operator="greaterThanOrEqual" showErrorMessage="1" showInputMessage="1" sqref="C13:D20" type="decimal">
      <formula1>-9999999999999990</formula1>
    </dataValidation>
  </dataValidations>
  <printOptions horizontalCentered="1"/>
  <pageMargins bottom="0.28000000000000003" footer="0.3" header="0.3" left="0.25" right="0.25" top="0.34"/>
  <pageSetup fitToHeight="6" horizontalDpi="300" orientation="portrait" paperSize="9" r:id="rId1" scale="95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G24"/>
  <sheetViews>
    <sheetView topLeftCell="A5" workbookViewId="0">
      <selection activeCell="E14" sqref="E14"/>
    </sheetView>
  </sheetViews>
  <sheetFormatPr defaultColWidth="9.140625" defaultRowHeight="15"/>
  <cols>
    <col min="1" max="1" bestFit="true" customWidth="true" style="216" width="9.140625" collapsed="true"/>
    <col min="2" max="2" customWidth="true" style="216" width="46.5703125" collapsed="true"/>
    <col min="3" max="6" customWidth="true" style="216" width="19.140625" collapsed="true"/>
    <col min="7" max="7" bestFit="true" customWidth="true" style="216" width="18.0" collapsed="true"/>
    <col min="8" max="16384" style="216" width="9.140625" collapsed="true"/>
  </cols>
  <sheetData>
    <row r="1" spans="1:7">
      <c r="A1" s="434"/>
      <c r="G1" s="435" t="s">
        <v>480</v>
      </c>
    </row>
    <row r="3" spans="1:7">
      <c r="A3" s="709" t="s">
        <v>481</v>
      </c>
      <c r="B3" s="709"/>
      <c r="C3" s="709"/>
      <c r="D3" s="709"/>
      <c r="E3" s="709"/>
      <c r="F3" s="709"/>
      <c r="G3" s="709"/>
    </row>
    <row r="4" spans="1:7">
      <c r="A4" s="436"/>
      <c r="B4" s="436"/>
      <c r="C4" s="436"/>
      <c r="D4" s="436"/>
      <c r="E4" s="436"/>
      <c r="F4" s="436"/>
      <c r="G4" s="436"/>
    </row>
    <row r="5" spans="1:7">
      <c r="G5" s="437" t="s">
        <v>482</v>
      </c>
    </row>
    <row r="6" spans="1:7">
      <c r="G6" s="437"/>
    </row>
    <row ht="57" r="7" spans="1:7">
      <c r="A7" s="438" t="s">
        <v>11</v>
      </c>
      <c r="B7" s="439" t="s">
        <v>12</v>
      </c>
      <c r="C7" s="440" t="s">
        <v>484</v>
      </c>
      <c r="D7" s="439" t="s">
        <v>485</v>
      </c>
      <c r="E7" s="439" t="s">
        <v>486</v>
      </c>
      <c r="F7" s="439" t="s">
        <v>82</v>
      </c>
      <c r="G7" s="439" t="s">
        <v>487</v>
      </c>
    </row>
    <row r="8" spans="1:7">
      <c r="A8" s="441" t="s">
        <v>1217</v>
      </c>
      <c r="B8" s="442" t="s">
        <v>2174</v>
      </c>
      <c r="C8" s="443"/>
      <c r="D8" s="443"/>
      <c r="E8" s="443"/>
      <c r="F8" s="443"/>
      <c r="G8" s="444">
        <f>SUM(C8:F8)</f>
        <v>0</v>
      </c>
    </row>
    <row r="9" spans="1:7">
      <c r="A9" s="441" t="s">
        <v>1218</v>
      </c>
      <c r="B9" s="287" t="s">
        <v>104</v>
      </c>
      <c r="C9" s="443"/>
      <c r="D9" s="443"/>
      <c r="E9" s="443"/>
      <c r="F9" s="443"/>
      <c r="G9" s="444">
        <f ref="G9:G23" si="0" t="shared">SUM(C9:F9)</f>
        <v>0</v>
      </c>
    </row>
    <row r="10" spans="1:7">
      <c r="A10" s="445" t="s">
        <v>1219</v>
      </c>
      <c r="B10" s="298" t="s">
        <v>105</v>
      </c>
      <c r="C10" s="446">
        <f>C8+C9</f>
        <v>0</v>
      </c>
      <c r="D10" s="446">
        <f ref="D10:F10" si="1" t="shared">D8+D9</f>
        <v>0</v>
      </c>
      <c r="E10" s="446">
        <f si="1" t="shared"/>
        <v>0</v>
      </c>
      <c r="F10" s="446">
        <f si="1" t="shared"/>
        <v>0</v>
      </c>
      <c r="G10" s="444">
        <f si="0" t="shared"/>
        <v>0</v>
      </c>
    </row>
    <row r="11" spans="1:7">
      <c r="A11" s="441" t="s">
        <v>1220</v>
      </c>
      <c r="B11" s="287" t="s">
        <v>1361</v>
      </c>
      <c r="C11" s="443"/>
      <c r="D11" s="443"/>
      <c r="E11" s="443"/>
      <c r="F11" s="443"/>
      <c r="G11" s="444">
        <f si="0" t="shared"/>
        <v>0</v>
      </c>
    </row>
    <row r="12" spans="1:7">
      <c r="A12" s="441" t="s">
        <v>1221</v>
      </c>
      <c r="B12" s="287" t="s">
        <v>1362</v>
      </c>
      <c r="C12" s="443"/>
      <c r="D12" s="443"/>
      <c r="E12" s="443"/>
      <c r="F12" s="443"/>
      <c r="G12" s="444">
        <f si="0" t="shared"/>
        <v>0</v>
      </c>
    </row>
    <row r="13" spans="1:7">
      <c r="A13" s="441" t="s">
        <v>1222</v>
      </c>
      <c r="B13" s="287" t="s">
        <v>1363</v>
      </c>
      <c r="C13" s="443"/>
      <c r="D13" s="443"/>
      <c r="E13" s="443"/>
      <c r="F13" s="443"/>
      <c r="G13" s="444">
        <f si="0" t="shared"/>
        <v>0</v>
      </c>
    </row>
    <row r="14" spans="1:7">
      <c r="A14" s="441" t="s">
        <v>1223</v>
      </c>
      <c r="B14" s="287" t="s">
        <v>103</v>
      </c>
      <c r="C14" s="443"/>
      <c r="D14" s="443"/>
      <c r="E14" s="443"/>
      <c r="F14" s="443"/>
      <c r="G14" s="444">
        <f si="0" t="shared"/>
        <v>0</v>
      </c>
    </row>
    <row r="15" spans="1:7">
      <c r="A15" s="445" t="s">
        <v>1224</v>
      </c>
      <c r="B15" s="298" t="s">
        <v>2172</v>
      </c>
      <c r="C15" s="446">
        <f>C10+C11+C12+C13+C14</f>
        <v>0</v>
      </c>
      <c r="D15" s="446">
        <f ref="D15:E15" si="2" t="shared">D10+D11+D12+D13+D14</f>
        <v>0</v>
      </c>
      <c r="E15" s="446">
        <f si="2" t="shared"/>
        <v>0</v>
      </c>
      <c r="F15" s="446">
        <f>F10+F11+F12+F13+F14</f>
        <v>0</v>
      </c>
      <c r="G15" s="444">
        <f si="0" t="shared"/>
        <v>0</v>
      </c>
    </row>
    <row r="16" spans="1:7">
      <c r="A16" s="445" t="s">
        <v>1225</v>
      </c>
      <c r="B16" s="298" t="s">
        <v>2173</v>
      </c>
      <c r="C16" s="446">
        <f>C10+C11+C12+C13+C14</f>
        <v>0</v>
      </c>
      <c r="D16" s="446">
        <f ref="D16:E16" si="3" t="shared">D10+D11+D12+D13+D14</f>
        <v>0</v>
      </c>
      <c r="E16" s="446">
        <f si="3" t="shared"/>
        <v>0</v>
      </c>
      <c r="F16" s="446">
        <f>F10+F11+F12+F13+F14</f>
        <v>0</v>
      </c>
      <c r="G16" s="444">
        <f si="0" t="shared"/>
        <v>0</v>
      </c>
    </row>
    <row r="17" spans="1:7">
      <c r="A17" s="441" t="s">
        <v>1226</v>
      </c>
      <c r="B17" s="287" t="s">
        <v>104</v>
      </c>
      <c r="C17" s="443"/>
      <c r="D17" s="443"/>
      <c r="E17" s="443"/>
      <c r="F17" s="443"/>
      <c r="G17" s="444">
        <f si="0" t="shared"/>
        <v>0</v>
      </c>
    </row>
    <row r="18" spans="1:7">
      <c r="A18" s="445" t="s">
        <v>1227</v>
      </c>
      <c r="B18" s="298" t="s">
        <v>105</v>
      </c>
      <c r="C18" s="446">
        <f>C15+C17</f>
        <v>0</v>
      </c>
      <c r="D18" s="446">
        <f>D15+D17</f>
        <v>0</v>
      </c>
      <c r="E18" s="446">
        <f>E15+E17</f>
        <v>0</v>
      </c>
      <c r="F18" s="446">
        <f>F15+F17</f>
        <v>0</v>
      </c>
      <c r="G18" s="444">
        <f si="0" t="shared"/>
        <v>0</v>
      </c>
    </row>
    <row customHeight="1" ht="25.5" r="19" spans="1:7">
      <c r="A19" s="441" t="s">
        <v>1228</v>
      </c>
      <c r="B19" s="287" t="s">
        <v>1365</v>
      </c>
      <c r="C19" s="443"/>
      <c r="D19" s="443"/>
      <c r="E19" s="443"/>
      <c r="F19" s="443"/>
      <c r="G19" s="444">
        <f si="0" t="shared"/>
        <v>0</v>
      </c>
    </row>
    <row r="20" spans="1:7">
      <c r="A20" s="441" t="s">
        <v>1229</v>
      </c>
      <c r="B20" s="287" t="s">
        <v>1366</v>
      </c>
      <c r="C20" s="443"/>
      <c r="D20" s="443"/>
      <c r="E20" s="443"/>
      <c r="F20" s="443"/>
      <c r="G20" s="444">
        <f si="0" t="shared"/>
        <v>0</v>
      </c>
    </row>
    <row r="21" spans="1:7">
      <c r="A21" s="441" t="s">
        <v>1230</v>
      </c>
      <c r="B21" s="287" t="s">
        <v>1363</v>
      </c>
      <c r="C21" s="443"/>
      <c r="D21" s="443"/>
      <c r="E21" s="443"/>
      <c r="F21" s="443"/>
      <c r="G21" s="444">
        <f si="0" t="shared"/>
        <v>0</v>
      </c>
    </row>
    <row r="22" spans="1:7">
      <c r="A22" s="441" t="s">
        <v>1231</v>
      </c>
      <c r="B22" s="287" t="s">
        <v>1367</v>
      </c>
      <c r="C22" s="447"/>
      <c r="D22" s="447"/>
      <c r="E22" s="447"/>
      <c r="F22" s="447"/>
      <c r="G22" s="448">
        <f si="0" t="shared"/>
        <v>0</v>
      </c>
    </row>
    <row r="23" spans="1:7">
      <c r="A23" s="441" t="s">
        <v>1232</v>
      </c>
      <c r="B23" s="287" t="s">
        <v>103</v>
      </c>
      <c r="C23" s="443"/>
      <c r="D23" s="443"/>
      <c r="E23" s="443"/>
      <c r="F23" s="443"/>
      <c r="G23" s="444">
        <f si="0" t="shared"/>
        <v>0</v>
      </c>
    </row>
    <row r="24" spans="1:7">
      <c r="A24" s="445" t="s">
        <v>1233</v>
      </c>
      <c r="B24" s="298" t="s">
        <v>2171</v>
      </c>
      <c r="C24" s="446">
        <f>C18+C19+C20+C21+C22+C23</f>
        <v>0</v>
      </c>
      <c r="D24" s="446">
        <f ref="D24:F24" si="4" t="shared">D18+D19+D20+D21+D22+D23</f>
        <v>0</v>
      </c>
      <c r="E24" s="446">
        <f si="4" t="shared"/>
        <v>0</v>
      </c>
      <c r="F24" s="446">
        <f si="4" t="shared"/>
        <v>0</v>
      </c>
      <c r="G24" s="444">
        <f ref="G24" si="5" t="shared">SUM(C24:F24)</f>
        <v>0</v>
      </c>
    </row>
  </sheetData>
  <mergeCells count="1">
    <mergeCell ref="A3:G3"/>
  </mergeCells>
  <pageMargins bottom="0.75" footer="0.3" header="0.3" left="0.25" right="0.25" top="0.75"/>
  <pageSetup fitToHeight="0" horizontalDpi="300" orientation="portrait" paperSize="9" r:id="rId1" scale="64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H80"/>
  <sheetViews>
    <sheetView workbookViewId="0" zoomScale="77" zoomScaleNormal="77">
      <selection activeCell="M23" sqref="M23"/>
    </sheetView>
  </sheetViews>
  <sheetFormatPr defaultColWidth="9.140625" defaultRowHeight="12.75"/>
  <cols>
    <col min="1" max="1" customWidth="true" style="807" width="9.7109375" collapsed="true"/>
    <col min="2" max="2" customWidth="true" style="612" width="26.28515625" collapsed="true"/>
    <col min="3" max="3" customWidth="true" style="612" width="11.0" collapsed="true"/>
    <col min="4" max="4" customWidth="true" style="335" width="22.5703125" collapsed="true"/>
    <col min="5" max="5" customWidth="true" style="335" width="22.28515625" collapsed="true"/>
    <col min="6" max="6" customWidth="true" style="335" width="23.28515625" collapsed="true"/>
    <col min="7" max="7" customWidth="true" style="612" width="19.140625" collapsed="true"/>
    <col min="8" max="8" customWidth="true" style="612" width="15.42578125" collapsed="true"/>
    <col min="9" max="9" customWidth="true" style="612" width="9.140625" collapsed="true"/>
    <col min="10" max="16384" style="612" width="9.140625" collapsed="true"/>
  </cols>
  <sheetData>
    <row ht="14.25" r="1" spans="1:7">
      <c r="A1" s="660"/>
      <c r="B1" s="761">
        <f>'1.Info'!$E$5</f>
        <v>0</v>
      </c>
      <c r="D1" s="581"/>
      <c r="E1" s="612"/>
      <c r="F1" s="762" t="s">
        <v>2586</v>
      </c>
      <c r="G1" s="762" t="s">
        <v>2587</v>
      </c>
    </row>
    <row ht="14.25" r="2" spans="1:7">
      <c r="A2" s="367"/>
      <c r="B2" s="763" t="s">
        <v>2588</v>
      </c>
      <c r="C2" s="763"/>
      <c r="D2" s="763"/>
      <c r="E2" s="612"/>
      <c r="F2" s="764" t="s">
        <v>2589</v>
      </c>
      <c r="G2" s="762" t="s">
        <v>2590</v>
      </c>
    </row>
    <row customHeight="1" ht="16.5" r="3" spans="1:7">
      <c r="A3" s="660"/>
      <c r="B3" s="763"/>
      <c r="C3" s="763"/>
      <c r="D3" s="763"/>
      <c r="E3" s="581"/>
      <c r="F3" s="765"/>
    </row>
    <row customHeight="1" ht="18.75" r="5" spans="1:7">
      <c r="A5" s="766" t="s">
        <v>1451</v>
      </c>
      <c r="B5" s="46" t="s">
        <v>12</v>
      </c>
      <c r="C5" s="46" t="s">
        <v>2591</v>
      </c>
      <c r="D5" s="767" t="s">
        <v>1255</v>
      </c>
      <c r="E5" s="767" t="s">
        <v>2592</v>
      </c>
      <c r="F5" s="768" t="s">
        <v>1250</v>
      </c>
      <c r="G5" s="769" t="s">
        <v>702</v>
      </c>
    </row>
    <row r="6" spans="1:7">
      <c r="A6" s="770">
        <v>1</v>
      </c>
      <c r="B6" s="771" t="s">
        <v>121</v>
      </c>
      <c r="C6" s="772" t="s">
        <v>2593</v>
      </c>
      <c r="D6" s="773">
        <f>VLOOKUP(A6,'3'!$B$30:$H$260,4,FALSE)</f>
        <v>0</v>
      </c>
      <c r="E6" s="773">
        <f>VLOOKUP(A6,'3'!$B$30:$H$260,6,FALSE)</f>
        <v>0</v>
      </c>
      <c r="F6" s="773">
        <f ref="F6:F7" si="0" t="shared">+D6-E6</f>
        <v>0</v>
      </c>
      <c r="G6" s="54"/>
    </row>
    <row r="7" spans="1:7">
      <c r="A7" s="774"/>
      <c r="B7" s="775"/>
      <c r="C7" s="772" t="s">
        <v>2594</v>
      </c>
      <c r="D7" s="773">
        <f>VLOOKUP($A6,'3'!$B$865:$H$1095,4,FALSE)</f>
        <v>0</v>
      </c>
      <c r="E7" s="773">
        <f>VLOOKUP($A6,'3'!$B$865:$H$1095,6,FALSE)</f>
        <v>0</v>
      </c>
      <c r="F7" s="773">
        <f si="0" t="shared"/>
        <v>0</v>
      </c>
      <c r="G7" s="54"/>
    </row>
    <row r="8" spans="1:7">
      <c r="A8" s="776">
        <v>31</v>
      </c>
      <c r="B8" s="777" t="s">
        <v>123</v>
      </c>
      <c r="C8" s="772" t="s">
        <v>2593</v>
      </c>
      <c r="D8" s="773">
        <f>VLOOKUP(A8,'3'!$B$30:$H$260,4,FALSE)</f>
        <v>0</v>
      </c>
      <c r="E8" s="773">
        <f>VLOOKUP(A8,'3'!$B$30:$H$260,6,FALSE)</f>
        <v>0</v>
      </c>
      <c r="F8" s="773">
        <f>+D8-E8</f>
        <v>0</v>
      </c>
      <c r="G8" s="54"/>
    </row>
    <row r="9" spans="1:7">
      <c r="A9" s="776"/>
      <c r="B9" s="777"/>
      <c r="C9" s="772" t="s">
        <v>2594</v>
      </c>
      <c r="D9" s="773">
        <f>VLOOKUP($A8,'3'!$B$865:$H$1095,4,FALSE)</f>
        <v>0</v>
      </c>
      <c r="E9" s="773">
        <f>VLOOKUP($A8,'3'!$B$865:$H$1095,6,FALSE)</f>
        <v>0</v>
      </c>
      <c r="F9" s="773">
        <f ref="F9:F38" si="1" t="shared">+D9-E9</f>
        <v>0</v>
      </c>
      <c r="G9" s="54"/>
    </row>
    <row r="10" spans="1:7">
      <c r="A10" s="776">
        <v>32</v>
      </c>
      <c r="B10" s="777" t="s">
        <v>140</v>
      </c>
      <c r="C10" s="772" t="s">
        <v>2593</v>
      </c>
      <c r="D10" s="773">
        <f>VLOOKUP(A10,'3'!$B$30:$H$260,4,FALSE)</f>
        <v>0</v>
      </c>
      <c r="E10" s="773">
        <f>VLOOKUP(A10,'3'!$B$30:$H$260,6,FALSE)</f>
        <v>0</v>
      </c>
      <c r="F10" s="773">
        <f si="1" t="shared"/>
        <v>0</v>
      </c>
      <c r="G10" s="54"/>
    </row>
    <row r="11" spans="1:7">
      <c r="A11" s="776"/>
      <c r="B11" s="777"/>
      <c r="C11" s="772" t="s">
        <v>2594</v>
      </c>
      <c r="D11" s="773">
        <f>VLOOKUP($A10,'3'!$B$865:$H$1095,4,FALSE)</f>
        <v>0</v>
      </c>
      <c r="E11" s="773">
        <f>VLOOKUP($A10,'3'!$B$865:$H$1095,6,FALSE)</f>
        <v>0</v>
      </c>
      <c r="F11" s="773">
        <f si="1" t="shared"/>
        <v>0</v>
      </c>
      <c r="G11" s="54"/>
    </row>
    <row r="12" spans="1:7">
      <c r="A12" s="776">
        <v>33</v>
      </c>
      <c r="B12" s="777" t="s">
        <v>143</v>
      </c>
      <c r="C12" s="772" t="s">
        <v>2593</v>
      </c>
      <c r="D12" s="773">
        <f>VLOOKUP(A12,'3'!$B$30:$H$260,4,FALSE)</f>
        <v>0</v>
      </c>
      <c r="E12" s="773">
        <f>VLOOKUP(A12,'3'!$B$30:$H$260,6,FALSE)</f>
        <v>0</v>
      </c>
      <c r="F12" s="773">
        <f si="1" t="shared"/>
        <v>0</v>
      </c>
      <c r="G12" s="54"/>
    </row>
    <row r="13" spans="1:7">
      <c r="A13" s="776"/>
      <c r="B13" s="777"/>
      <c r="C13" s="772" t="s">
        <v>2594</v>
      </c>
      <c r="D13" s="773">
        <f>VLOOKUP($A12,'3'!$B$865:$H$1095,4,FALSE)</f>
        <v>0</v>
      </c>
      <c r="E13" s="773">
        <f>VLOOKUP($A12,'3'!$B$865:$H$1095,6,FALSE)</f>
        <v>0</v>
      </c>
      <c r="F13" s="773">
        <f si="1" t="shared"/>
        <v>0</v>
      </c>
      <c r="G13" s="54"/>
    </row>
    <row r="14" spans="1:7">
      <c r="A14" s="776">
        <v>34</v>
      </c>
      <c r="B14" s="777" t="s">
        <v>160</v>
      </c>
      <c r="C14" s="772" t="s">
        <v>2593</v>
      </c>
      <c r="D14" s="773">
        <f>VLOOKUP(A14,'3'!$B$30:$H$260,4,FALSE)</f>
        <v>0</v>
      </c>
      <c r="E14" s="773">
        <f>VLOOKUP(A14,'3'!$B$30:$H$260,6,FALSE)</f>
        <v>0</v>
      </c>
      <c r="F14" s="773">
        <f si="1" t="shared"/>
        <v>0</v>
      </c>
      <c r="G14" s="54"/>
    </row>
    <row r="15" spans="1:7">
      <c r="A15" s="776"/>
      <c r="B15" s="777"/>
      <c r="C15" s="772" t="s">
        <v>2594</v>
      </c>
      <c r="D15" s="773">
        <f>VLOOKUP($A14,'3'!$B$865:$H$1095,4,FALSE)</f>
        <v>0</v>
      </c>
      <c r="E15" s="773">
        <f>VLOOKUP($A14,'3'!$B$865:$H$1095,6,FALSE)</f>
        <v>0</v>
      </c>
      <c r="F15" s="773">
        <f si="1" t="shared"/>
        <v>0</v>
      </c>
      <c r="G15" s="54"/>
    </row>
    <row r="16" spans="1:7">
      <c r="A16" s="776">
        <v>35</v>
      </c>
      <c r="B16" s="777" t="s">
        <v>1577</v>
      </c>
      <c r="C16" s="772" t="s">
        <v>2593</v>
      </c>
      <c r="D16" s="773">
        <f>VLOOKUP(A16,'3'!$B$30:$H$260,4,FALSE)</f>
        <v>0</v>
      </c>
      <c r="E16" s="773">
        <f>VLOOKUP(A16,'3'!$B$30:$H$260,6,FALSE)</f>
        <v>0</v>
      </c>
      <c r="F16" s="773">
        <f si="1" t="shared"/>
        <v>0</v>
      </c>
      <c r="G16" s="54"/>
    </row>
    <row r="17" spans="1:7">
      <c r="A17" s="776"/>
      <c r="B17" s="777"/>
      <c r="C17" s="772" t="s">
        <v>2594</v>
      </c>
      <c r="D17" s="773">
        <f>VLOOKUP($A16,'3'!$B$865:$H$1095,4,FALSE)</f>
        <v>0</v>
      </c>
      <c r="E17" s="773">
        <f>VLOOKUP($A16,'3'!$B$865:$H$1095,6,FALSE)</f>
        <v>0</v>
      </c>
      <c r="F17" s="773">
        <f si="1" t="shared"/>
        <v>0</v>
      </c>
      <c r="G17" s="54"/>
    </row>
    <row r="18" spans="1:7">
      <c r="A18" s="776">
        <v>36</v>
      </c>
      <c r="B18" s="777" t="s">
        <v>202</v>
      </c>
      <c r="C18" s="772" t="s">
        <v>2593</v>
      </c>
      <c r="D18" s="773">
        <f>VLOOKUP(A18,'3'!$B$30:$H$260,4,FALSE)</f>
        <v>0</v>
      </c>
      <c r="E18" s="773">
        <f>VLOOKUP(A18,'3'!$B$30:$H$260,6,FALSE)</f>
        <v>0</v>
      </c>
      <c r="F18" s="773">
        <f si="1" t="shared"/>
        <v>0</v>
      </c>
      <c r="G18" s="54"/>
    </row>
    <row r="19" spans="1:7">
      <c r="A19" s="776"/>
      <c r="B19" s="777"/>
      <c r="C19" s="772" t="s">
        <v>2594</v>
      </c>
      <c r="D19" s="773">
        <f>VLOOKUP($A18,'3'!$B$865:$H$1095,4,FALSE)</f>
        <v>0</v>
      </c>
      <c r="E19" s="773">
        <f>VLOOKUP($A18,'3'!$B$865:$H$1095,6,FALSE)</f>
        <v>0</v>
      </c>
      <c r="F19" s="773">
        <f si="1" t="shared"/>
        <v>0</v>
      </c>
      <c r="G19" s="54"/>
    </row>
    <row r="20" spans="1:7">
      <c r="A20" s="776">
        <v>2</v>
      </c>
      <c r="B20" s="777" t="s">
        <v>209</v>
      </c>
      <c r="C20" s="772" t="s">
        <v>2593</v>
      </c>
      <c r="D20" s="773">
        <f>VLOOKUP(A20,'3'!$B$30:$H$260,4,FALSE)</f>
        <v>0</v>
      </c>
      <c r="E20" s="773">
        <f>VLOOKUP(A20,'3'!$B$30:$H$260,6,FALSE)</f>
        <v>0</v>
      </c>
      <c r="F20" s="773">
        <f si="1" t="shared"/>
        <v>0</v>
      </c>
      <c r="G20" s="54"/>
    </row>
    <row r="21" spans="1:7">
      <c r="A21" s="776"/>
      <c r="B21" s="777"/>
      <c r="C21" s="772" t="s">
        <v>2594</v>
      </c>
      <c r="D21" s="773">
        <f>VLOOKUP($A20,'3'!$B$865:$H$1095,4,FALSE)</f>
        <v>0</v>
      </c>
      <c r="E21" s="773">
        <f>VLOOKUP($A20,'3'!$B$865:$H$1095,6,FALSE)</f>
        <v>0</v>
      </c>
      <c r="F21" s="773">
        <f si="1" t="shared"/>
        <v>0</v>
      </c>
      <c r="G21" s="54"/>
    </row>
    <row r="22" spans="1:7">
      <c r="A22" s="776">
        <v>37</v>
      </c>
      <c r="B22" s="777" t="s">
        <v>211</v>
      </c>
      <c r="C22" s="772" t="s">
        <v>2593</v>
      </c>
      <c r="D22" s="773">
        <f>VLOOKUP(A22,'3'!$B$30:$H$260,4,FALSE)</f>
        <v>0</v>
      </c>
      <c r="E22" s="773">
        <f>VLOOKUP(A22,'3'!$B$30:$H$260,6,FALSE)</f>
        <v>0</v>
      </c>
      <c r="F22" s="773">
        <f si="1" t="shared"/>
        <v>0</v>
      </c>
      <c r="G22" s="54"/>
    </row>
    <row r="23" spans="1:7">
      <c r="A23" s="776"/>
      <c r="B23" s="777"/>
      <c r="C23" s="772" t="s">
        <v>2594</v>
      </c>
      <c r="D23" s="773">
        <f>VLOOKUP($A22,'3'!$B$865:$H$1095,4,FALSE)</f>
        <v>0</v>
      </c>
      <c r="E23" s="773">
        <f>VLOOKUP($A22,'3'!$B$865:$H$1095,6,FALSE)</f>
        <v>0</v>
      </c>
      <c r="F23" s="773">
        <f si="1" t="shared"/>
        <v>0</v>
      </c>
      <c r="G23" s="54"/>
    </row>
    <row r="24" spans="1:7">
      <c r="A24" s="776">
        <v>39</v>
      </c>
      <c r="B24" s="777" t="s">
        <v>215</v>
      </c>
      <c r="C24" s="772" t="s">
        <v>2593</v>
      </c>
      <c r="D24" s="773">
        <f>VLOOKUP(A24,'3'!$B$30:$H$260,4,FALSE)</f>
        <v>0</v>
      </c>
      <c r="E24" s="773">
        <f>VLOOKUP(A24,'3'!$B$30:$H$260,6,FALSE)</f>
        <v>0</v>
      </c>
      <c r="F24" s="773">
        <f si="1" t="shared"/>
        <v>0</v>
      </c>
      <c r="G24" s="54"/>
    </row>
    <row r="25" spans="1:7">
      <c r="A25" s="776"/>
      <c r="B25" s="777"/>
      <c r="C25" s="772" t="s">
        <v>2594</v>
      </c>
      <c r="D25" s="773">
        <f>VLOOKUP($A24,'3'!$B$865:$H$1095,4,FALSE)</f>
        <v>0</v>
      </c>
      <c r="E25" s="773">
        <f>VLOOKUP($A24,'3'!$B$865:$H$1095,6,FALSE)</f>
        <v>0</v>
      </c>
      <c r="F25" s="773">
        <f si="1" t="shared"/>
        <v>0</v>
      </c>
      <c r="G25" s="54"/>
    </row>
    <row customHeight="1" ht="15" r="26" spans="1:7">
      <c r="A26" s="778">
        <v>393</v>
      </c>
      <c r="B26" s="777" t="s">
        <v>238</v>
      </c>
      <c r="C26" s="772" t="s">
        <v>2593</v>
      </c>
      <c r="D26" s="773">
        <f>VLOOKUP(A26,'3'!$B$30:$H$260,4,FALSE)</f>
        <v>0</v>
      </c>
      <c r="E26" s="773">
        <f>VLOOKUP(A26,'3'!$B$30:$H$260,6,FALSE)</f>
        <v>0</v>
      </c>
      <c r="F26" s="773">
        <f si="1" t="shared"/>
        <v>0</v>
      </c>
      <c r="G26" s="54"/>
    </row>
    <row customHeight="1" ht="15" r="27" spans="1:7">
      <c r="A27" s="778"/>
      <c r="B27" s="777"/>
      <c r="C27" s="772" t="s">
        <v>2594</v>
      </c>
      <c r="D27" s="773">
        <f>VLOOKUP($A26,'3'!$B$865:$H$1095,4,FALSE)</f>
        <v>0</v>
      </c>
      <c r="E27" s="773">
        <f>VLOOKUP($A26,'3'!$B$865:$H$1095,6,FALSE)</f>
        <v>0</v>
      </c>
      <c r="F27" s="773">
        <f si="1" t="shared"/>
        <v>0</v>
      </c>
      <c r="G27" s="54"/>
    </row>
    <row r="28" spans="1:7">
      <c r="A28" s="779">
        <v>3</v>
      </c>
      <c r="B28" s="780" t="s">
        <v>1185</v>
      </c>
      <c r="C28" s="780"/>
      <c r="D28" s="781">
        <f>VLOOKUP(A28,'3'!$B$30:$H$260,4,FALSE)</f>
        <v>0</v>
      </c>
      <c r="E28" s="781">
        <f>VLOOKUP(A28,'3'!$B$30:$H$260,6,FALSE)</f>
        <v>0</v>
      </c>
      <c r="F28" s="781">
        <f si="1" t="shared"/>
        <v>0</v>
      </c>
      <c r="G28" s="782"/>
    </row>
    <row r="29" spans="1:7">
      <c r="A29" s="783">
        <v>4</v>
      </c>
      <c r="B29" s="772" t="s">
        <v>243</v>
      </c>
      <c r="C29" s="772"/>
      <c r="D29" s="773">
        <f>VLOOKUP(A29,'3'!$B$30:$H$260,4,FALSE)</f>
        <v>0</v>
      </c>
      <c r="E29" s="773">
        <f>VLOOKUP(A29,'3'!$B$30:$H$260,6,FALSE)</f>
        <v>0</v>
      </c>
      <c r="F29" s="773">
        <f si="1" t="shared"/>
        <v>0</v>
      </c>
      <c r="G29" s="54"/>
    </row>
    <row r="30" spans="1:7">
      <c r="A30" s="784">
        <v>41</v>
      </c>
      <c r="B30" s="777" t="s">
        <v>244</v>
      </c>
      <c r="C30" s="772" t="s">
        <v>2593</v>
      </c>
      <c r="D30" s="773">
        <f>VLOOKUP(A30,'3'!$B$30:$H$260,4,FALSE)</f>
        <v>0</v>
      </c>
      <c r="E30" s="773">
        <f>VLOOKUP(A30,'3'!$B$30:$H$260,6,FALSE)</f>
        <v>0</v>
      </c>
      <c r="F30" s="773">
        <f si="1" t="shared"/>
        <v>0</v>
      </c>
      <c r="G30" s="54"/>
    </row>
    <row r="31" spans="1:7">
      <c r="A31" s="784"/>
      <c r="B31" s="777"/>
      <c r="C31" s="772" t="s">
        <v>2594</v>
      </c>
      <c r="D31" s="773">
        <f>VLOOKUP($A30,'3'!$B$865:$H$1095,4,FALSE)</f>
        <v>0</v>
      </c>
      <c r="E31" s="773">
        <f>VLOOKUP($A30,'3'!$B$865:$H$1095,6,FALSE)</f>
        <v>0</v>
      </c>
      <c r="F31" s="773">
        <f si="1" t="shared"/>
        <v>0</v>
      </c>
      <c r="G31" s="54"/>
    </row>
    <row r="32" spans="1:7">
      <c r="A32" s="776">
        <v>42</v>
      </c>
      <c r="B32" s="777" t="s">
        <v>276</v>
      </c>
      <c r="C32" s="772" t="s">
        <v>2593</v>
      </c>
      <c r="D32" s="773">
        <f>VLOOKUP(A32,'3'!$B$30:$H$260,4,FALSE)</f>
        <v>0</v>
      </c>
      <c r="E32" s="773">
        <f>VLOOKUP(A32,'3'!$B$30:$H$260,6,FALSE)</f>
        <v>0</v>
      </c>
      <c r="F32" s="773">
        <f si="1" t="shared"/>
        <v>0</v>
      </c>
      <c r="G32" s="54"/>
    </row>
    <row r="33" spans="1:8">
      <c r="A33" s="776"/>
      <c r="B33" s="777"/>
      <c r="C33" s="772" t="s">
        <v>2594</v>
      </c>
      <c r="D33" s="773">
        <f>VLOOKUP($A32,'3'!$B$865:$H$1095,4,FALSE)</f>
        <v>0</v>
      </c>
      <c r="E33" s="773">
        <f>VLOOKUP($A32,'3'!$B$865:$H$1095,6,FALSE)</f>
        <v>0</v>
      </c>
      <c r="F33" s="773">
        <f si="1" t="shared"/>
        <v>0</v>
      </c>
      <c r="G33" s="54"/>
    </row>
    <row r="34" spans="1:8">
      <c r="A34" s="776">
        <v>5</v>
      </c>
      <c r="B34" s="777" t="s">
        <v>281</v>
      </c>
      <c r="C34" s="772"/>
      <c r="D34" s="773">
        <f>VLOOKUP(A34,'3'!$B$30:$H$260,4,FALSE)</f>
        <v>0</v>
      </c>
      <c r="E34" s="773">
        <f>VLOOKUP(A34,'3'!$B$30:$H$260,6,FALSE)</f>
        <v>0</v>
      </c>
      <c r="F34" s="773">
        <f si="1" t="shared"/>
        <v>0</v>
      </c>
      <c r="G34" s="54"/>
    </row>
    <row r="35" spans="1:8">
      <c r="A35" s="776"/>
      <c r="B35" s="777"/>
      <c r="C35" s="772"/>
      <c r="D35" s="773">
        <f>VLOOKUP($A34,'3'!$B$865:$H$1095,4,FALSE)</f>
        <v>0</v>
      </c>
      <c r="E35" s="773">
        <f>VLOOKUP($A34,'3'!$B$865:$H$1095,6,FALSE)</f>
        <v>0</v>
      </c>
      <c r="F35" s="773">
        <f si="1" t="shared"/>
        <v>0</v>
      </c>
      <c r="G35" s="54"/>
    </row>
    <row r="36" spans="1:8">
      <c r="A36" s="776">
        <v>51</v>
      </c>
      <c r="B36" s="777" t="s">
        <v>282</v>
      </c>
      <c r="C36" s="772" t="s">
        <v>2593</v>
      </c>
      <c r="D36" s="773">
        <f>VLOOKUP(A36,'3'!$B$30:$H$260,4,FALSE)</f>
        <v>0</v>
      </c>
      <c r="E36" s="773">
        <f>VLOOKUP(A36,'3'!$B$30:$H$260,6,FALSE)</f>
        <v>0</v>
      </c>
      <c r="F36" s="773">
        <f si="1" t="shared"/>
        <v>0</v>
      </c>
      <c r="G36" s="54"/>
    </row>
    <row r="37" spans="1:8">
      <c r="A37" s="776"/>
      <c r="B37" s="777"/>
      <c r="C37" s="772" t="s">
        <v>2594</v>
      </c>
      <c r="D37" s="773">
        <f>VLOOKUP($A36,'3'!$B$865:$H$1095,4,FALSE)</f>
        <v>0</v>
      </c>
      <c r="E37" s="773">
        <f>VLOOKUP($A36,'3'!$B$865:$H$1095,6,FALSE)</f>
        <v>0</v>
      </c>
      <c r="F37" s="773">
        <f si="1" t="shared"/>
        <v>0</v>
      </c>
      <c r="G37" s="54"/>
    </row>
    <row ht="25.5" r="38" spans="1:8">
      <c r="A38" s="779">
        <v>6</v>
      </c>
      <c r="B38" s="780" t="s">
        <v>2595</v>
      </c>
      <c r="C38" s="780"/>
      <c r="D38" s="781">
        <f>VLOOKUP(A38,'3'!$B$30:$H$260,4,FALSE)</f>
        <v>0</v>
      </c>
      <c r="E38" s="781">
        <f>VLOOKUP(A38,'3'!$B$30:$H$260,6,FALSE)</f>
        <v>0</v>
      </c>
      <c r="F38" s="781">
        <f si="1" t="shared"/>
        <v>0</v>
      </c>
      <c r="G38" s="782"/>
    </row>
    <row r="39" spans="1:8">
      <c r="A39" s="612"/>
      <c r="D39" s="612"/>
      <c r="E39" s="612"/>
      <c r="F39" s="612"/>
    </row>
    <row customFormat="1" r="40" s="659" spans="1:8">
      <c r="A40" s="785" t="s">
        <v>12</v>
      </c>
      <c r="B40" s="786"/>
      <c r="C40" s="787"/>
      <c r="D40" s="767" t="s">
        <v>2596</v>
      </c>
      <c r="E40" s="767" t="s">
        <v>2597</v>
      </c>
      <c r="F40" s="768" t="s">
        <v>1250</v>
      </c>
      <c r="G40" s="769" t="s">
        <v>702</v>
      </c>
    </row>
    <row customFormat="1" customHeight="1" ht="13.5" r="41" s="238" spans="1:8">
      <c r="A41" s="788" t="s">
        <v>2598</v>
      </c>
      <c r="B41" s="789" t="s">
        <v>2599</v>
      </c>
      <c r="C41" s="54" t="s">
        <v>2593</v>
      </c>
      <c r="D41" s="790">
        <f>+'2.CT1A'!$C$144</f>
        <v>0</v>
      </c>
      <c r="E41" s="790">
        <f>+'2.CT1A'!$C$238</f>
        <v>0</v>
      </c>
      <c r="F41" s="773">
        <f ref="F41:F42" si="2" t="shared">+D41-E41</f>
        <v>0</v>
      </c>
      <c r="G41" s="54"/>
      <c r="H41" s="659"/>
    </row>
    <row customFormat="1" r="42" s="238" spans="1:8">
      <c r="A42" s="791"/>
      <c r="B42" s="792"/>
      <c r="C42" s="54" t="s">
        <v>2594</v>
      </c>
      <c r="D42" s="790">
        <f>+'2.CT1A'!$D$144</f>
        <v>0</v>
      </c>
      <c r="E42" s="790">
        <f>+'2.CT1A'!$D$238</f>
        <v>0</v>
      </c>
      <c r="F42" s="773">
        <f si="2" t="shared"/>
        <v>0</v>
      </c>
      <c r="G42" s="54"/>
      <c r="H42" s="659"/>
    </row>
    <row customHeight="1" ht="31.5" r="43" spans="1:8">
      <c r="A43" s="793" t="s">
        <v>2600</v>
      </c>
      <c r="B43" s="794" t="s">
        <v>2601</v>
      </c>
      <c r="C43" s="794"/>
      <c r="D43" s="795">
        <f>'3.CT2A'!$C$294</f>
        <v>0</v>
      </c>
      <c r="E43" s="795">
        <f>+'3.CT2A'!$C$8-'3.CT2A'!$C$153+'3.CT2A'!$C$275-'3.CT2A'!$C$282</f>
        <v>0</v>
      </c>
      <c r="F43" s="795">
        <f>+D43-E43</f>
        <v>0</v>
      </c>
      <c r="G43" s="54"/>
    </row>
    <row customHeight="1" ht="30.75" r="44" spans="1:8">
      <c r="A44" s="793"/>
      <c r="B44" s="794" t="s">
        <v>2602</v>
      </c>
      <c r="C44" s="794"/>
      <c r="D44" s="795">
        <f>'3.CT2A'!$D$294</f>
        <v>0</v>
      </c>
      <c r="E44" s="795">
        <f>+'3.CT2A'!$D$8-'3.CT2A'!$D$153+'3.CT2A'!$D$275-'3.CT2A'!$D$282</f>
        <v>0</v>
      </c>
      <c r="F44" s="795">
        <f ref="F44:F67" si="3" t="shared">+D44-E44</f>
        <v>0</v>
      </c>
      <c r="G44" s="54"/>
    </row>
    <row customHeight="1" ht="54.75" r="45" spans="1:8">
      <c r="A45" s="793"/>
      <c r="B45" s="794" t="s">
        <v>2603</v>
      </c>
      <c r="C45" s="794"/>
      <c r="D45" s="795">
        <f>'3.CT2A'!$C$294</f>
        <v>0</v>
      </c>
      <c r="E45" s="795">
        <f>+'2.CT1A'!$C$232</f>
        <v>0</v>
      </c>
      <c r="F45" s="795">
        <f>+D45-E45</f>
        <v>0</v>
      </c>
      <c r="G45" s="54"/>
    </row>
    <row customHeight="1" ht="57.75" r="46" spans="1:8">
      <c r="A46" s="793"/>
      <c r="B46" s="794" t="s">
        <v>2604</v>
      </c>
      <c r="C46" s="794"/>
      <c r="D46" s="795">
        <f>'3.CT2A'!$D$294</f>
        <v>0</v>
      </c>
      <c r="E46" s="795">
        <f>+'2.CT1A'!$D$232</f>
        <v>0</v>
      </c>
      <c r="F46" s="795">
        <f>+D46-E46</f>
        <v>0</v>
      </c>
      <c r="G46" s="54"/>
    </row>
    <row customHeight="1" ht="56.25" r="47" spans="1:8">
      <c r="A47" s="793"/>
      <c r="B47" s="794" t="s">
        <v>2605</v>
      </c>
      <c r="C47" s="794"/>
      <c r="D47" s="795">
        <f>+'3.CT2A'!$D$294</f>
        <v>0</v>
      </c>
      <c r="E47" s="795">
        <f>+'5.CT4A'!$E$23</f>
        <v>0</v>
      </c>
      <c r="F47" s="795">
        <f>+D47-E47</f>
        <v>0</v>
      </c>
      <c r="G47" s="54"/>
    </row>
    <row customHeight="1" ht="84" r="48" spans="1:8">
      <c r="A48" s="793"/>
      <c r="B48" s="794" t="s">
        <v>2606</v>
      </c>
      <c r="C48" s="794"/>
      <c r="D48" s="795">
        <f>'3.CT2A'!$D$93</f>
        <v>0</v>
      </c>
      <c r="E48" s="795">
        <f>+'10.CTT5'!$Q$12+'12.CTT7'!$P$13</f>
        <v>0</v>
      </c>
      <c r="F48" s="795">
        <f si="3" t="shared"/>
        <v>0</v>
      </c>
      <c r="G48" s="54"/>
      <c r="H48" s="796"/>
    </row>
    <row customHeight="1" ht="46.5" r="49" spans="1:8">
      <c r="A49" s="793"/>
      <c r="B49" s="794" t="s">
        <v>2607</v>
      </c>
      <c r="C49" s="794"/>
      <c r="D49" s="795">
        <f>+'3.CT2A'!$D$218</f>
        <v>0</v>
      </c>
      <c r="E49" s="795">
        <f>+'12.CTT7'!$P$28</f>
        <v>0</v>
      </c>
      <c r="F49" s="795">
        <f si="3" t="shared"/>
        <v>0</v>
      </c>
      <c r="G49" s="54"/>
    </row>
    <row customHeight="1" ht="44.25" r="50" spans="1:8">
      <c r="A50" s="793"/>
      <c r="B50" s="794" t="s">
        <v>2608</v>
      </c>
      <c r="C50" s="794"/>
      <c r="D50" s="795">
        <f>+'3.CT2A'!$D$283</f>
        <v>0</v>
      </c>
      <c r="E50" s="795">
        <f>+'12.CTT7'!$P$18+'12.CTT7'!$P$31</f>
        <v>0</v>
      </c>
      <c r="F50" s="795">
        <f si="3" t="shared"/>
        <v>0</v>
      </c>
      <c r="G50" s="54"/>
    </row>
    <row customHeight="1" ht="48.75" r="51" spans="1:8">
      <c r="A51" s="793"/>
      <c r="B51" s="794" t="s">
        <v>2609</v>
      </c>
      <c r="C51" s="794"/>
      <c r="D51" s="795">
        <f>+'3.CT2A'!$D$218</f>
        <v>0</v>
      </c>
      <c r="E51" s="795">
        <f>+'12.CTT7'!$P$26-'12.CTT7'!$P$34</f>
        <v>0</v>
      </c>
      <c r="F51" s="795">
        <f>D51-E51</f>
        <v>0</v>
      </c>
      <c r="G51" s="54"/>
    </row>
    <row customHeight="1" ht="32.25" r="52" spans="1:8">
      <c r="A52" s="797" t="s">
        <v>2610</v>
      </c>
      <c r="B52" s="798" t="s">
        <v>2611</v>
      </c>
      <c r="C52" s="799"/>
      <c r="D52" s="795">
        <f>+'4.CT3A'!$D$9+'4.CT3A'!$D$284+'4.CT3A'!$D$257</f>
        <v>0</v>
      </c>
      <c r="E52" s="795">
        <f>+'20.TGT1'!$H$99+'22.NT2'!$D$102</f>
        <v>0</v>
      </c>
      <c r="F52" s="795">
        <f>+D52-E52</f>
        <v>0</v>
      </c>
      <c r="G52" s="54"/>
      <c r="H52" s="796"/>
    </row>
    <row customHeight="1" ht="45" r="53" spans="1:8">
      <c r="A53" s="800"/>
      <c r="B53" s="798" t="s">
        <v>2612</v>
      </c>
      <c r="C53" s="799"/>
      <c r="D53" s="795">
        <f>+'4.CT3A'!$D$152+'4.CT3A'!$D$266+'4.CT3A'!$D$291+'4.CT3A'!$D$295+'4.CT3A'!$D$299</f>
        <v>0</v>
      </c>
      <c r="E53" s="795">
        <f>+'20.TGT1'!$H$9+'22.NT2'!$D$8-'21.TGT1A'!$E$6</f>
        <v>0</v>
      </c>
      <c r="F53" s="795">
        <f ref="F53:F54" si="4" t="shared">+D53-E53</f>
        <v>0</v>
      </c>
      <c r="G53" s="54"/>
    </row>
    <row customHeight="1" ht="36" r="54" spans="1:8">
      <c r="A54" s="800"/>
      <c r="B54" s="794" t="s">
        <v>2613</v>
      </c>
      <c r="C54" s="794"/>
      <c r="D54" s="795">
        <f>+'4.CT3A'!$D$306</f>
        <v>0</v>
      </c>
      <c r="E54" s="795">
        <f>'4.CT3A'!$D$255+'4.CT3A'!$D$282+'4.CT3A'!$D$305</f>
        <v>0</v>
      </c>
      <c r="F54" s="795">
        <f si="4" t="shared"/>
        <v>0</v>
      </c>
      <c r="G54" s="54"/>
    </row>
    <row customHeight="1" ht="45.75" r="55" spans="1:8">
      <c r="A55" s="800"/>
      <c r="B55" s="794" t="s">
        <v>2614</v>
      </c>
      <c r="C55" s="794"/>
      <c r="D55" s="795">
        <f>+'4.CT3A'!$D$307</f>
        <v>0</v>
      </c>
      <c r="E55" s="795">
        <f>+D8</f>
        <v>0</v>
      </c>
      <c r="F55" s="795">
        <f si="3" t="shared"/>
        <v>0</v>
      </c>
      <c r="G55" s="54"/>
    </row>
    <row customHeight="1" ht="51" r="56" spans="1:8">
      <c r="A56" s="800"/>
      <c r="B56" s="794" t="s">
        <v>2615</v>
      </c>
      <c r="C56" s="794"/>
      <c r="D56" s="795">
        <f>+'4.CT3A'!$D$308</f>
        <v>0</v>
      </c>
      <c r="E56" s="795">
        <f>+D9</f>
        <v>0</v>
      </c>
      <c r="F56" s="795">
        <f si="3" t="shared"/>
        <v>0</v>
      </c>
      <c r="G56" s="54"/>
    </row>
    <row customHeight="1" ht="55.5" r="57" spans="1:8">
      <c r="A57" s="800"/>
      <c r="B57" s="794" t="s">
        <v>2616</v>
      </c>
      <c r="C57" s="794"/>
      <c r="D57" s="795">
        <f>+'4.CT3A'!$D$266</f>
        <v>0</v>
      </c>
      <c r="E57" s="795">
        <f>+'12.CTT7'!$P$12</f>
        <v>0</v>
      </c>
      <c r="F57" s="795">
        <f>+D57-E57</f>
        <v>0</v>
      </c>
      <c r="G57" s="54"/>
    </row>
    <row customHeight="1" ht="25.5" r="58" spans="1:8">
      <c r="A58" s="801"/>
      <c r="B58" s="794" t="s">
        <v>90</v>
      </c>
      <c r="C58" s="794"/>
      <c r="D58" s="795"/>
      <c r="E58" s="795"/>
      <c r="F58" s="795"/>
      <c r="G58" s="54"/>
    </row>
    <row customHeight="1" ht="63" r="59" spans="1:8">
      <c r="A59" s="797" t="s">
        <v>2617</v>
      </c>
      <c r="B59" s="794" t="s">
        <v>2618</v>
      </c>
      <c r="C59" s="794"/>
      <c r="D59" s="795">
        <f>'5.CT4A'!$G$15</f>
        <v>0</v>
      </c>
      <c r="E59" s="795">
        <f>'2.CT1A'!$C$221</f>
        <v>0</v>
      </c>
      <c r="F59" s="795">
        <f si="3" t="shared"/>
        <v>0</v>
      </c>
      <c r="G59" s="54"/>
    </row>
    <row customHeight="1" ht="57" r="60" spans="1:8">
      <c r="A60" s="800"/>
      <c r="B60" s="794" t="s">
        <v>2618</v>
      </c>
      <c r="C60" s="794"/>
      <c r="D60" s="795">
        <f>'5.CT4A'!$G$24</f>
        <v>0</v>
      </c>
      <c r="E60" s="795">
        <f>'2.CT1A'!$D$221</f>
        <v>0</v>
      </c>
      <c r="F60" s="795"/>
      <c r="G60" s="54"/>
      <c r="H60" s="796"/>
    </row>
    <row customHeight="1" ht="55.5" r="61" spans="1:8">
      <c r="A61" s="800"/>
      <c r="B61" s="794" t="s">
        <v>2619</v>
      </c>
      <c r="C61" s="794"/>
      <c r="D61" s="795">
        <f>'5.CT4A'!$D$24</f>
        <v>0</v>
      </c>
      <c r="E61" s="795">
        <f>+'2.CT1A'!$D$234</f>
        <v>0</v>
      </c>
      <c r="F61" s="795">
        <f si="3" t="shared"/>
        <v>0</v>
      </c>
      <c r="G61" s="54"/>
    </row>
    <row customHeight="1" ht="63" r="62" spans="1:8">
      <c r="A62" s="800"/>
      <c r="B62" s="794" t="s">
        <v>2620</v>
      </c>
      <c r="C62" s="794"/>
      <c r="D62" s="795">
        <f>+'5.CT4A'!$G$17</f>
        <v>0</v>
      </c>
      <c r="E62" s="795">
        <f>+'2.CT1A'!$D$236</f>
        <v>0</v>
      </c>
      <c r="F62" s="795">
        <f si="3" t="shared"/>
        <v>0</v>
      </c>
      <c r="G62" s="54"/>
    </row>
    <row customHeight="1" ht="21.75" r="63" spans="1:8">
      <c r="A63" s="801"/>
      <c r="B63" s="798" t="s">
        <v>2621</v>
      </c>
      <c r="C63" s="799"/>
      <c r="D63" s="795">
        <f>+'5.CT4A'!$D$18-'5.CT4A'!$D$24</f>
        <v>0</v>
      </c>
      <c r="E63" s="795">
        <f>+'2.CT1A'!$C$234-'2.CT1A'!$D$234</f>
        <v>0</v>
      </c>
      <c r="F63" s="795">
        <f si="3" t="shared"/>
        <v>0</v>
      </c>
      <c r="G63" s="54"/>
    </row>
    <row customHeight="1" ht="45.75" r="64" spans="1:8">
      <c r="A64" s="793" t="s">
        <v>2622</v>
      </c>
      <c r="B64" s="794" t="s">
        <v>2623</v>
      </c>
      <c r="C64" s="794"/>
      <c r="D64" s="795">
        <f>+'20.TGT1'!$H$99</f>
        <v>0</v>
      </c>
      <c r="E64" s="795">
        <f>+('4.CT3A'!$D$9+'4.CT3A'!$D$284+'4.CT3A'!$D$257)-'22.NT2'!$D$102</f>
        <v>0</v>
      </c>
      <c r="F64" s="795">
        <f si="3" t="shared"/>
        <v>0</v>
      </c>
      <c r="G64" s="54"/>
      <c r="H64" s="802"/>
    </row>
    <row customHeight="1" ht="45" r="65" spans="1:7">
      <c r="A65" s="793"/>
      <c r="B65" s="794" t="s">
        <v>2624</v>
      </c>
      <c r="C65" s="794"/>
      <c r="D65" s="795">
        <f>+'20.TGT1'!$H$9</f>
        <v>0</v>
      </c>
      <c r="E65" s="795">
        <f>+'4.CT3A'!$D$152+'4.CT3A'!$D$267+'4.CT3A'!$D$291+'4.CT3A'!$D$295+'4.CT3A'!$D$299-'22.NT2'!$D$8</f>
        <v>0</v>
      </c>
      <c r="F65" s="795">
        <f si="3" t="shared"/>
        <v>0</v>
      </c>
      <c r="G65" s="54"/>
    </row>
    <row customHeight="1" ht="33.75" r="66" spans="1:7">
      <c r="A66" s="793"/>
      <c r="B66" s="794" t="s">
        <v>2625</v>
      </c>
      <c r="C66" s="794"/>
      <c r="D66" s="795">
        <f>+'20.TGT1'!$G$9</f>
        <v>0</v>
      </c>
      <c r="E66" s="795">
        <f>+'20.TGT1'!$H$9</f>
        <v>0</v>
      </c>
      <c r="F66" s="795">
        <f si="3" t="shared"/>
        <v>0</v>
      </c>
      <c r="G66" s="54"/>
    </row>
    <row customHeight="1" ht="37.5" r="67" spans="1:7">
      <c r="A67" s="793"/>
      <c r="B67" s="794" t="s">
        <v>2626</v>
      </c>
      <c r="C67" s="794"/>
      <c r="D67" s="795">
        <f>+'20.TGT1'!$G$99</f>
        <v>0</v>
      </c>
      <c r="E67" s="795">
        <f>+'20.TGT1'!$H$99</f>
        <v>0</v>
      </c>
      <c r="F67" s="795">
        <f si="3" t="shared"/>
        <v>0</v>
      </c>
      <c r="G67" s="803"/>
    </row>
    <row r="68" spans="1:7">
      <c r="A68" s="804"/>
      <c r="B68" s="579"/>
      <c r="C68" s="579"/>
      <c r="D68" s="805"/>
      <c r="E68" s="805"/>
      <c r="F68" s="805"/>
      <c r="G68" s="806"/>
    </row>
    <row r="69" spans="1:7">
      <c r="A69" s="804"/>
      <c r="B69" s="579"/>
      <c r="C69" s="579"/>
      <c r="D69" s="805"/>
      <c r="E69" s="805"/>
      <c r="F69" s="805"/>
      <c r="G69" s="806"/>
    </row>
    <row r="70" spans="1:7">
      <c r="B70" s="660" t="s">
        <v>1267</v>
      </c>
      <c r="C70" s="238" t="s">
        <v>2627</v>
      </c>
      <c r="D70" s="8"/>
      <c r="E70" s="808"/>
    </row>
    <row r="71" spans="1:7">
      <c r="B71" s="660"/>
      <c r="C71" s="238"/>
      <c r="D71" s="8"/>
      <c r="E71" s="808"/>
    </row>
    <row r="72" spans="1:7">
      <c r="B72" s="660" t="s">
        <v>2628</v>
      </c>
      <c r="C72" s="238" t="s">
        <v>2629</v>
      </c>
      <c r="D72" s="8"/>
      <c r="E72" s="808" t="str">
        <f>+'1.Info'!$F$36</f>
        <v/>
      </c>
    </row>
    <row ht="15" r="74" spans="1:7">
      <c r="C74" s="809"/>
      <c r="D74" s="227"/>
      <c r="E74" s="227"/>
    </row>
    <row r="75" spans="1:7">
      <c r="D75" s="612"/>
      <c r="E75" s="612"/>
    </row>
    <row r="76" spans="1:7">
      <c r="D76" s="612"/>
      <c r="E76" s="612"/>
    </row>
    <row r="77" spans="1:7">
      <c r="D77" s="612"/>
      <c r="E77" s="612"/>
    </row>
    <row r="78" spans="1:7">
      <c r="D78" s="612"/>
      <c r="E78" s="612"/>
    </row>
    <row r="79" spans="1:7">
      <c r="D79" s="612"/>
      <c r="E79" s="612"/>
    </row>
    <row r="80" spans="1:7">
      <c r="D80" s="612"/>
      <c r="E80" s="612"/>
    </row>
  </sheetData>
  <mergeCells count="63">
    <mergeCell ref="A64:A67"/>
    <mergeCell ref="B64:C64"/>
    <mergeCell ref="B65:C65"/>
    <mergeCell ref="B66:C66"/>
    <mergeCell ref="B67:C67"/>
    <mergeCell ref="B58:C58"/>
    <mergeCell ref="A59:A63"/>
    <mergeCell ref="B59:C59"/>
    <mergeCell ref="B60:C60"/>
    <mergeCell ref="B61:C61"/>
    <mergeCell ref="B62:C62"/>
    <mergeCell ref="B63:C63"/>
    <mergeCell ref="B49:C49"/>
    <mergeCell ref="B50:C50"/>
    <mergeCell ref="B51:C51"/>
    <mergeCell ref="A52:A58"/>
    <mergeCell ref="B52:C52"/>
    <mergeCell ref="B53:C53"/>
    <mergeCell ref="B54:C54"/>
    <mergeCell ref="B55:C55"/>
    <mergeCell ref="B56:C56"/>
    <mergeCell ref="B57:C57"/>
    <mergeCell ref="A40:C40"/>
    <mergeCell ref="A41:A42"/>
    <mergeCell ref="B41:B42"/>
    <mergeCell ref="A43:A51"/>
    <mergeCell ref="B43:C43"/>
    <mergeCell ref="B44:C44"/>
    <mergeCell ref="B45:C45"/>
    <mergeCell ref="B46:C46"/>
    <mergeCell ref="B47:C47"/>
    <mergeCell ref="B48:C48"/>
    <mergeCell ref="A32:A33"/>
    <mergeCell ref="B32:B33"/>
    <mergeCell ref="A34:A35"/>
    <mergeCell ref="B34:B35"/>
    <mergeCell ref="A36:A37"/>
    <mergeCell ref="B36:B37"/>
    <mergeCell ref="A24:A25"/>
    <mergeCell ref="B24:B25"/>
    <mergeCell ref="A26:A27"/>
    <mergeCell ref="B26:B27"/>
    <mergeCell ref="A30:A31"/>
    <mergeCell ref="B30:B31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6:A17"/>
    <mergeCell ref="B16:B17"/>
    <mergeCell ref="B2:D3"/>
    <mergeCell ref="A6:A7"/>
    <mergeCell ref="B6:B7"/>
    <mergeCell ref="A8:A9"/>
    <mergeCell ref="B8:B9"/>
    <mergeCell ref="A10:A11"/>
    <mergeCell ref="B10:B11"/>
  </mergeCells>
  <pageMargins bottom="0.28999999999999998" footer="0.28000000000000003" header="0.3" left="0.25" right="0.25" top="0.33"/>
  <pageSetup fitToHeight="0" orientation="portrait" paperSize="9" r:id="rId1" scale="80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7" sqref="A7"/>
    </sheetView>
  </sheetViews>
  <sheetFormatPr defaultColWidth="9" defaultRowHeight="15"/>
  <cols>
    <col min="1" max="1" style="259" width="9.0" collapsed="true"/>
    <col min="2" max="2" customWidth="true" style="260" width="40.7109375" collapsed="true"/>
    <col min="3" max="3" customWidth="true" style="260" width="21.7109375" collapsed="true"/>
    <col min="4" max="4" customWidth="true" style="260" width="18.28515625" collapsed="true"/>
    <col min="5" max="5" customWidth="true" style="260" width="17.42578125" collapsed="true"/>
    <col min="6" max="6" customWidth="true" style="260" width="16.28515625" collapsed="true"/>
    <col min="7" max="16384" style="260" width="9.0" collapsed="true"/>
  </cols>
  <sheetData>
    <row r="1" spans="1:6">
      <c r="F1" s="449" t="s">
        <v>1039</v>
      </c>
    </row>
    <row r="3" spans="1:6">
      <c r="A3" s="709" t="s">
        <v>1042</v>
      </c>
      <c r="B3" s="709"/>
      <c r="C3" s="709"/>
      <c r="D3" s="709"/>
      <c r="E3" s="709"/>
      <c r="F3" s="709"/>
    </row>
    <row r="4" spans="1:6">
      <c r="A4" s="436"/>
      <c r="B4" s="436"/>
      <c r="C4" s="436"/>
      <c r="D4" s="436"/>
      <c r="E4" s="436"/>
      <c r="F4" s="436"/>
    </row>
    <row customHeight="1" ht="15" r="5" spans="1:6">
      <c r="F5" s="450" t="s">
        <v>795</v>
      </c>
    </row>
    <row customHeight="1" ht="49.5" r="7" spans="1:6">
      <c r="A7" s="249" t="s">
        <v>11</v>
      </c>
      <c r="B7" s="249" t="s">
        <v>12</v>
      </c>
      <c r="C7" s="249" t="s">
        <v>49</v>
      </c>
      <c r="D7" s="249" t="s">
        <v>796</v>
      </c>
      <c r="E7" s="249" t="s">
        <v>797</v>
      </c>
      <c r="F7" s="249" t="s">
        <v>50</v>
      </c>
    </row>
    <row r="8" spans="1:6">
      <c r="A8" s="251">
        <v>31</v>
      </c>
      <c r="B8" s="252" t="s">
        <v>123</v>
      </c>
      <c r="C8" s="451">
        <f>C9+C14+C27+C28</f>
        <v>0</v>
      </c>
      <c r="D8" s="451">
        <f ref="D8:F8" si="0" t="shared">D9+D14+D27+D28</f>
        <v>0</v>
      </c>
      <c r="E8" s="451">
        <f si="0" t="shared"/>
        <v>0</v>
      </c>
      <c r="F8" s="451">
        <f si="0" t="shared"/>
        <v>0</v>
      </c>
    </row>
    <row r="9" spans="1:6">
      <c r="A9" s="253">
        <v>311</v>
      </c>
      <c r="B9" s="252" t="s">
        <v>124</v>
      </c>
      <c r="C9" s="451">
        <f>SUM(C10:C13)</f>
        <v>0</v>
      </c>
      <c r="D9" s="451">
        <f ref="D9:F9" si="1" t="shared">SUM(D10:D13)</f>
        <v>0</v>
      </c>
      <c r="E9" s="451">
        <f si="1" t="shared"/>
        <v>0</v>
      </c>
      <c r="F9" s="451">
        <f si="1" t="shared"/>
        <v>0</v>
      </c>
    </row>
    <row r="10" spans="1:6">
      <c r="A10" s="254">
        <v>31110</v>
      </c>
      <c r="B10" s="255" t="s">
        <v>125</v>
      </c>
      <c r="C10" s="452"/>
      <c r="D10" s="452"/>
      <c r="E10" s="452"/>
      <c r="F10" s="452"/>
    </row>
    <row r="11" spans="1:6">
      <c r="A11" s="254">
        <v>31120</v>
      </c>
      <c r="B11" s="255" t="s">
        <v>126</v>
      </c>
      <c r="C11" s="452"/>
      <c r="D11" s="452"/>
      <c r="E11" s="452"/>
      <c r="F11" s="452"/>
    </row>
    <row r="12" spans="1:6">
      <c r="A12" s="254">
        <v>31130</v>
      </c>
      <c r="B12" s="255" t="s">
        <v>127</v>
      </c>
      <c r="C12" s="452"/>
      <c r="D12" s="452"/>
      <c r="E12" s="452"/>
      <c r="F12" s="452"/>
    </row>
    <row r="13" spans="1:6">
      <c r="A13" s="256">
        <v>31140</v>
      </c>
      <c r="B13" s="255" t="s">
        <v>657</v>
      </c>
      <c r="C13" s="452"/>
      <c r="D13" s="452"/>
      <c r="E13" s="452"/>
      <c r="F13" s="452"/>
    </row>
    <row r="14" spans="1:6">
      <c r="A14" s="253">
        <v>312</v>
      </c>
      <c r="B14" s="252" t="s">
        <v>128</v>
      </c>
      <c r="C14" s="451">
        <f>C15+C22</f>
        <v>0</v>
      </c>
      <c r="D14" s="451">
        <f ref="D14:F14" si="2" t="shared">D15+D22</f>
        <v>0</v>
      </c>
      <c r="E14" s="451">
        <f si="2" t="shared"/>
        <v>0</v>
      </c>
      <c r="F14" s="451">
        <f si="2" t="shared"/>
        <v>0</v>
      </c>
    </row>
    <row r="15" spans="1:6">
      <c r="A15" s="253">
        <v>3121</v>
      </c>
      <c r="B15" s="252" t="s">
        <v>129</v>
      </c>
      <c r="C15" s="451">
        <f>SUM(C16:C21)</f>
        <v>0</v>
      </c>
      <c r="D15" s="451">
        <f ref="D15:F15" si="3" t="shared">SUM(D16:D21)</f>
        <v>0</v>
      </c>
      <c r="E15" s="451">
        <f si="3" t="shared"/>
        <v>0</v>
      </c>
      <c r="F15" s="451">
        <f si="3" t="shared"/>
        <v>0</v>
      </c>
    </row>
    <row r="16" spans="1:6">
      <c r="A16" s="254">
        <v>31211</v>
      </c>
      <c r="B16" s="255" t="s">
        <v>130</v>
      </c>
      <c r="C16" s="452"/>
      <c r="D16" s="452"/>
      <c r="E16" s="452"/>
      <c r="F16" s="452"/>
    </row>
    <row r="17" spans="1:6">
      <c r="A17" s="254">
        <v>31212</v>
      </c>
      <c r="B17" s="255" t="s">
        <v>131</v>
      </c>
      <c r="C17" s="452"/>
      <c r="D17" s="452"/>
      <c r="E17" s="452"/>
      <c r="F17" s="452"/>
    </row>
    <row r="18" spans="1:6">
      <c r="A18" s="254">
        <v>31213</v>
      </c>
      <c r="B18" s="255" t="s">
        <v>132</v>
      </c>
      <c r="C18" s="452"/>
      <c r="D18" s="452"/>
      <c r="E18" s="452"/>
      <c r="F18" s="452"/>
    </row>
    <row r="19" spans="1:6">
      <c r="A19" s="254">
        <v>31214</v>
      </c>
      <c r="B19" s="255" t="s">
        <v>133</v>
      </c>
      <c r="C19" s="452"/>
      <c r="D19" s="452"/>
      <c r="E19" s="452"/>
      <c r="F19" s="452"/>
    </row>
    <row r="20" spans="1:6">
      <c r="A20" s="254">
        <v>31215</v>
      </c>
      <c r="B20" s="255" t="s">
        <v>134</v>
      </c>
      <c r="C20" s="452"/>
      <c r="D20" s="452"/>
      <c r="E20" s="452"/>
      <c r="F20" s="452"/>
    </row>
    <row r="21" spans="1:6">
      <c r="A21" s="256">
        <v>31216</v>
      </c>
      <c r="B21" s="255" t="s">
        <v>656</v>
      </c>
      <c r="C21" s="452"/>
      <c r="D21" s="452"/>
      <c r="E21" s="452"/>
      <c r="F21" s="452"/>
    </row>
    <row r="22" spans="1:6">
      <c r="A22" s="253">
        <v>3122</v>
      </c>
      <c r="B22" s="252" t="s">
        <v>135</v>
      </c>
      <c r="C22" s="451">
        <f>SUM(C23:C26)</f>
        <v>0</v>
      </c>
      <c r="D22" s="451">
        <f ref="D22:F22" si="4" t="shared">SUM(D23:D26)</f>
        <v>0</v>
      </c>
      <c r="E22" s="451">
        <f si="4" t="shared"/>
        <v>0</v>
      </c>
      <c r="F22" s="451">
        <f si="4" t="shared"/>
        <v>0</v>
      </c>
    </row>
    <row r="23" spans="1:6">
      <c r="A23" s="254">
        <v>31221</v>
      </c>
      <c r="B23" s="255" t="s">
        <v>130</v>
      </c>
      <c r="C23" s="452"/>
      <c r="D23" s="452"/>
      <c r="E23" s="452"/>
      <c r="F23" s="452"/>
    </row>
    <row r="24" spans="1:6">
      <c r="A24" s="254">
        <v>31222</v>
      </c>
      <c r="B24" s="255" t="s">
        <v>136</v>
      </c>
      <c r="C24" s="452"/>
      <c r="D24" s="452"/>
      <c r="E24" s="452"/>
      <c r="F24" s="452"/>
    </row>
    <row r="25" spans="1:6">
      <c r="A25" s="254">
        <v>31223</v>
      </c>
      <c r="B25" s="255" t="s">
        <v>132</v>
      </c>
      <c r="C25" s="452"/>
      <c r="D25" s="452"/>
      <c r="E25" s="452"/>
      <c r="F25" s="452"/>
    </row>
    <row r="26" spans="1:6">
      <c r="A26" s="254">
        <v>31224</v>
      </c>
      <c r="B26" s="255" t="s">
        <v>133</v>
      </c>
      <c r="C26" s="452"/>
      <c r="D26" s="452"/>
      <c r="E26" s="452"/>
      <c r="F26" s="452"/>
    </row>
    <row r="27" spans="1:6">
      <c r="A27" s="257">
        <v>314</v>
      </c>
      <c r="B27" s="258" t="s">
        <v>137</v>
      </c>
      <c r="C27" s="453"/>
      <c r="D27" s="453"/>
      <c r="E27" s="453"/>
      <c r="F27" s="453"/>
    </row>
    <row r="28" spans="1:6">
      <c r="A28" s="257">
        <v>315</v>
      </c>
      <c r="B28" s="258" t="s">
        <v>138</v>
      </c>
      <c r="C28" s="453"/>
      <c r="D28" s="453"/>
      <c r="E28" s="453"/>
      <c r="F28" s="453"/>
    </row>
    <row r="31" spans="1:6">
      <c r="B31" s="710" t="s">
        <v>1575</v>
      </c>
      <c r="C31" s="710"/>
      <c r="D31" s="710"/>
      <c r="E31" s="710"/>
      <c r="F31" s="710"/>
    </row>
  </sheetData>
  <mergeCells count="2">
    <mergeCell ref="A3:F3"/>
    <mergeCell ref="B31:F31"/>
  </mergeCells>
  <printOptions horizontalCentered="1"/>
  <pageMargins bottom="0.3" footer="0.3" header="0.3" left="0.45" right="0.25" top="0.3"/>
  <pageSetup fitToHeight="0" orientation="portrait" paperSize="9" r:id="rId1" scale="9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38"/>
  <sheetViews>
    <sheetView workbookViewId="0">
      <selection activeCell="C19" sqref="C19"/>
    </sheetView>
  </sheetViews>
  <sheetFormatPr defaultColWidth="9" defaultRowHeight="12.75"/>
  <cols>
    <col min="1" max="1" style="21" width="9.0" collapsed="true"/>
    <col min="2" max="2" customWidth="true" style="1" width="53.42578125" collapsed="true"/>
    <col min="3" max="6" customWidth="true" style="1" width="12.7109375" collapsed="true"/>
    <col min="7" max="16384" style="1" width="9.0" collapsed="true"/>
  </cols>
  <sheetData>
    <row ht="15" r="1" spans="1:6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F1" s="169" t="s">
        <v>1041</v>
      </c>
    </row>
    <row r="3" spans="1:6">
      <c r="A3" s="699" t="s">
        <v>1040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ht="15" r="5" spans="1:6">
      <c r="A5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795</v>
      </c>
    </row>
    <row ht="15" r="6" spans="1:6">
      <c r="A6" t="s">
        <v>102</v>
      </c>
      <c r="B6" t="s">
        <v>102</v>
      </c>
      <c r="C6" t="s">
        <v>102</v>
      </c>
      <c r="D6" t="s">
        <v>102</v>
      </c>
      <c r="E6" t="s">
        <v>102</v>
      </c>
      <c r="F6" s="3" t="s">
        <v>102</v>
      </c>
    </row>
    <row ht="38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32</v>
      </c>
      <c r="B8" s="104" t="s">
        <v>140</v>
      </c>
      <c r="C8" s="173">
        <f>SUM(C9)</f>
        <v>0</v>
      </c>
      <c r="D8" s="173">
        <f>SUM(D9)</f>
        <v>0</v>
      </c>
      <c r="E8" s="173">
        <f>SUM(E9)</f>
        <v>0</v>
      </c>
      <c r="F8" s="173">
        <f>SUM(F9)</f>
        <v>0</v>
      </c>
    </row>
    <row r="9" spans="1:6">
      <c r="A9" s="124">
        <v>321</v>
      </c>
      <c r="B9" s="104" t="s">
        <v>141</v>
      </c>
      <c r="C9" s="173">
        <f>SUM(C10:C11)</f>
        <v>0</v>
      </c>
      <c r="D9" s="173">
        <f>SUM(D10:D11)</f>
        <v>0</v>
      </c>
      <c r="E9" s="173">
        <f>SUM(E10:E11)</f>
        <v>0</v>
      </c>
      <c r="F9" s="173">
        <f>SUM(F10:F11)</f>
        <v>0</v>
      </c>
    </row>
    <row r="10" spans="1:6">
      <c r="A10" s="133">
        <v>32110</v>
      </c>
      <c r="B10" s="37" t="s">
        <v>125</v>
      </c>
      <c r="C10" s="174">
        <v>0</v>
      </c>
      <c r="D10" s="183" t="s">
        <v>102</v>
      </c>
      <c r="E10" s="183" t="s">
        <v>102</v>
      </c>
      <c r="F10" s="174">
        <v>0</v>
      </c>
    </row>
    <row r="11" spans="1:6">
      <c r="A11" s="133">
        <v>32120</v>
      </c>
      <c r="B11" s="37" t="s">
        <v>126</v>
      </c>
      <c r="C11" s="174">
        <v>0</v>
      </c>
      <c r="D11" s="183" t="s">
        <v>102</v>
      </c>
      <c r="E11" s="183" t="s">
        <v>102</v>
      </c>
      <c r="F11" s="174">
        <v>0</v>
      </c>
    </row>
    <row customHeight="1" ht="37.5" r="15" spans="1:6">
      <c r="B15" s="711" t="s">
        <v>1194</v>
      </c>
      <c r="C15" s="711"/>
      <c r="D15" s="711"/>
      <c r="E15" s="711"/>
      <c r="F15" s="711"/>
    </row>
    <row r="38" spans="1:1">
      <c r="A38" s="22"/>
    </row>
  </sheetData>
  <mergeCells count="2">
    <mergeCell ref="A3:F3"/>
    <mergeCell ref="B15:F15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4"/>
  <sheetViews>
    <sheetView topLeftCell="A21" workbookViewId="0">
      <selection activeCell="A8" sqref="A8:B41"/>
    </sheetView>
  </sheetViews>
  <sheetFormatPr defaultColWidth="9" defaultRowHeight="12.75"/>
  <cols>
    <col min="1" max="1" customWidth="true" style="1" width="8.5703125" collapsed="true"/>
    <col min="2" max="2" bestFit="true" customWidth="true" style="1" width="65.85546875" collapsed="true"/>
    <col min="3" max="6" customWidth="true" style="1" width="18.5703125" collapsed="true"/>
    <col min="7" max="16384" style="1" width="9.0" collapsed="true"/>
  </cols>
  <sheetData>
    <row ht="15" r="1" spans="1:6">
      <c r="A1" s="21" t="s">
        <v>102</v>
      </c>
      <c r="B1" t="s">
        <v>102</v>
      </c>
      <c r="C1" t="s">
        <v>102</v>
      </c>
      <c r="D1" t="s">
        <v>102</v>
      </c>
      <c r="E1" t="s">
        <v>102</v>
      </c>
      <c r="F1" s="169" t="s">
        <v>1043</v>
      </c>
    </row>
    <row ht="15" r="2" spans="1:6">
      <c r="A2" s="21" t="s">
        <v>102</v>
      </c>
      <c r="B2" t="s">
        <v>102</v>
      </c>
      <c r="C2" t="s">
        <v>102</v>
      </c>
      <c r="D2" t="s">
        <v>102</v>
      </c>
      <c r="E2" t="s">
        <v>102</v>
      </c>
    </row>
    <row r="3" spans="1:6">
      <c r="A3" s="699" t="s">
        <v>651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ht="15" r="5" spans="1:6">
      <c r="A5" s="21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795</v>
      </c>
    </row>
    <row ht="15" r="6" spans="1:6">
      <c r="A6" s="21" t="s">
        <v>102</v>
      </c>
      <c r="B6" t="s">
        <v>102</v>
      </c>
      <c r="C6" t="s">
        <v>102</v>
      </c>
      <c r="D6" t="s">
        <v>102</v>
      </c>
      <c r="E6" t="s">
        <v>102</v>
      </c>
    </row>
    <row ht="25.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ht="14.25" r="8" spans="1:6">
      <c r="A8" s="313">
        <v>33</v>
      </c>
      <c r="B8" s="314" t="s">
        <v>1357</v>
      </c>
      <c r="C8" s="180">
        <f>C9+C10+C11+C12+C13+C14+C15+C31</f>
        <v>0</v>
      </c>
      <c r="D8" s="180">
        <f>D9+D10+D11+D12+D13+D14+D15+D31</f>
        <v>0</v>
      </c>
      <c r="E8" s="180">
        <f>E9+E10+E11+E12+E13+E14+E15+E31</f>
        <v>0</v>
      </c>
      <c r="F8" s="180">
        <f>F9+F10+F11+F12+F13+F14+F15+F31</f>
        <v>0</v>
      </c>
    </row>
    <row ht="15" r="9" spans="1:6">
      <c r="A9" s="315">
        <v>33100</v>
      </c>
      <c r="B9" s="213" t="s">
        <v>144</v>
      </c>
      <c r="C9" s="181">
        <v>0</v>
      </c>
      <c r="D9" s="181">
        <v>0</v>
      </c>
      <c r="E9" s="181">
        <v>0</v>
      </c>
      <c r="F9" s="181">
        <v>0</v>
      </c>
    </row>
    <row ht="15" r="10" spans="1:6">
      <c r="A10" s="315">
        <v>33200</v>
      </c>
      <c r="B10" s="213" t="s">
        <v>145</v>
      </c>
      <c r="C10" s="181">
        <v>0</v>
      </c>
      <c r="D10" s="181">
        <v>0</v>
      </c>
      <c r="E10" s="181">
        <v>0</v>
      </c>
      <c r="F10" s="181">
        <v>0</v>
      </c>
    </row>
    <row ht="15" r="11" spans="1:6">
      <c r="A11" s="315">
        <v>33300</v>
      </c>
      <c r="B11" s="213" t="s">
        <v>146</v>
      </c>
      <c r="C11" s="181">
        <v>0</v>
      </c>
      <c r="D11" s="181">
        <v>0</v>
      </c>
      <c r="E11" s="181">
        <v>0</v>
      </c>
      <c r="F11" s="181">
        <v>0</v>
      </c>
    </row>
    <row ht="15" r="12" spans="1:6">
      <c r="A12" s="315">
        <v>33400</v>
      </c>
      <c r="B12" s="213" t="s">
        <v>147</v>
      </c>
      <c r="C12" s="181">
        <v>0</v>
      </c>
      <c r="D12" s="181">
        <v>0</v>
      </c>
      <c r="E12" s="181">
        <v>0</v>
      </c>
      <c r="F12" s="181">
        <v>0</v>
      </c>
    </row>
    <row ht="15" r="13" spans="1:6">
      <c r="A13" s="316">
        <v>33401</v>
      </c>
      <c r="B13" s="213" t="s">
        <v>635</v>
      </c>
      <c r="C13" s="181">
        <v>0</v>
      </c>
      <c r="D13" s="181">
        <v>0</v>
      </c>
      <c r="E13" s="181">
        <v>0</v>
      </c>
      <c r="F13" s="181">
        <v>0</v>
      </c>
    </row>
    <row ht="15" r="14" spans="1:6">
      <c r="A14" s="316">
        <v>33402</v>
      </c>
      <c r="B14" s="213" t="s">
        <v>1358</v>
      </c>
      <c r="C14" s="181">
        <v>0</v>
      </c>
      <c r="D14" s="181">
        <v>0</v>
      </c>
      <c r="E14" s="181">
        <v>0</v>
      </c>
      <c r="F14" s="181">
        <v>0</v>
      </c>
    </row>
    <row ht="14.25" r="15" spans="1:6">
      <c r="A15" s="313">
        <v>335</v>
      </c>
      <c r="B15" s="314" t="s">
        <v>1359</v>
      </c>
      <c r="C15" s="182">
        <f>C16+C30</f>
        <v>0</v>
      </c>
      <c r="D15" s="182">
        <f>D16+D30</f>
        <v>0</v>
      </c>
      <c r="E15" s="182">
        <f>E16+E30</f>
        <v>0</v>
      </c>
      <c r="F15" s="182">
        <f>F16+F30</f>
        <v>0</v>
      </c>
    </row>
    <row ht="14.25" r="16" spans="1:6">
      <c r="A16" s="313">
        <v>33510</v>
      </c>
      <c r="B16" s="314" t="s">
        <v>149</v>
      </c>
      <c r="C16" s="182">
        <f>SUM(C17:C29)</f>
        <v>0</v>
      </c>
      <c r="D16" s="182">
        <f>SUM(D17:D29)</f>
        <v>0</v>
      </c>
      <c r="E16" s="182">
        <f>SUM(E17:E29)</f>
        <v>0</v>
      </c>
      <c r="F16" s="182">
        <f>SUM(F17:F29)</f>
        <v>0</v>
      </c>
    </row>
    <row ht="15" r="17" spans="1:6">
      <c r="A17" s="315">
        <v>335101</v>
      </c>
      <c r="B17" s="317" t="s">
        <v>561</v>
      </c>
      <c r="C17" s="181" t="s">
        <v>102</v>
      </c>
      <c r="D17" s="181" t="s">
        <v>102</v>
      </c>
      <c r="E17" s="181" t="s">
        <v>102</v>
      </c>
      <c r="F17" s="181" t="s">
        <v>102</v>
      </c>
    </row>
    <row ht="15" r="18" spans="1:6">
      <c r="A18" s="315">
        <v>335102</v>
      </c>
      <c r="B18" s="317" t="s">
        <v>562</v>
      </c>
      <c r="C18" s="181" t="s">
        <v>102</v>
      </c>
      <c r="D18" s="181" t="s">
        <v>102</v>
      </c>
      <c r="E18" s="181" t="s">
        <v>102</v>
      </c>
      <c r="F18" s="181" t="s">
        <v>102</v>
      </c>
    </row>
    <row ht="15" r="19" spans="1:6">
      <c r="A19" s="315">
        <v>335103</v>
      </c>
      <c r="B19" s="317" t="s">
        <v>563</v>
      </c>
      <c r="C19" s="181" t="s">
        <v>102</v>
      </c>
      <c r="D19" s="181" t="s">
        <v>102</v>
      </c>
      <c r="E19" s="181" t="s">
        <v>102</v>
      </c>
      <c r="F19" s="181" t="s">
        <v>102</v>
      </c>
    </row>
    <row ht="15" r="20" spans="1:6">
      <c r="A20" s="315">
        <v>335104</v>
      </c>
      <c r="B20" s="317" t="s">
        <v>564</v>
      </c>
      <c r="C20" s="181" t="s">
        <v>102</v>
      </c>
      <c r="D20" s="181" t="s">
        <v>102</v>
      </c>
      <c r="E20" s="181" t="s">
        <v>102</v>
      </c>
      <c r="F20" s="181" t="s">
        <v>102</v>
      </c>
    </row>
    <row ht="15" r="21" spans="1:6">
      <c r="A21" s="315">
        <v>335105</v>
      </c>
      <c r="B21" s="317" t="s">
        <v>565</v>
      </c>
      <c r="C21" s="181" t="s">
        <v>102</v>
      </c>
      <c r="D21" s="181" t="s">
        <v>102</v>
      </c>
      <c r="E21" s="181" t="s">
        <v>102</v>
      </c>
      <c r="F21" s="181" t="s">
        <v>102</v>
      </c>
    </row>
    <row ht="15" r="22" spans="1:6">
      <c r="A22" s="315">
        <v>335106</v>
      </c>
      <c r="B22" s="317" t="s">
        <v>566</v>
      </c>
      <c r="C22" s="181" t="s">
        <v>102</v>
      </c>
      <c r="D22" s="181" t="s">
        <v>102</v>
      </c>
      <c r="E22" s="181" t="s">
        <v>102</v>
      </c>
      <c r="F22" s="181" t="s">
        <v>102</v>
      </c>
    </row>
    <row ht="15" r="23" spans="1:6">
      <c r="A23" s="315">
        <v>335107</v>
      </c>
      <c r="B23" s="317" t="s">
        <v>567</v>
      </c>
      <c r="C23" s="181" t="s">
        <v>102</v>
      </c>
      <c r="D23" s="181" t="s">
        <v>102</v>
      </c>
      <c r="E23" s="181" t="s">
        <v>102</v>
      </c>
      <c r="F23" s="181" t="s">
        <v>102</v>
      </c>
    </row>
    <row ht="15" r="24" spans="1:6">
      <c r="A24" s="315">
        <v>335108</v>
      </c>
      <c r="B24" s="317" t="s">
        <v>568</v>
      </c>
      <c r="C24" s="181" t="s">
        <v>102</v>
      </c>
      <c r="D24" s="181" t="s">
        <v>102</v>
      </c>
      <c r="E24" s="181" t="s">
        <v>102</v>
      </c>
      <c r="F24" s="181" t="s">
        <v>102</v>
      </c>
    </row>
    <row ht="15" r="25" spans="1:6">
      <c r="A25" s="315">
        <v>335109</v>
      </c>
      <c r="B25" s="317" t="s">
        <v>569</v>
      </c>
      <c r="C25" s="181" t="s">
        <v>102</v>
      </c>
      <c r="D25" s="181" t="s">
        <v>102</v>
      </c>
      <c r="E25" s="181" t="s">
        <v>102</v>
      </c>
      <c r="F25" s="181" t="s">
        <v>102</v>
      </c>
    </row>
    <row ht="15" r="26" spans="1:6">
      <c r="A26" s="315">
        <v>335110</v>
      </c>
      <c r="B26" s="317" t="s">
        <v>570</v>
      </c>
      <c r="C26" s="181" t="s">
        <v>102</v>
      </c>
      <c r="D26" s="181" t="s">
        <v>102</v>
      </c>
      <c r="E26" s="181" t="s">
        <v>102</v>
      </c>
      <c r="F26" s="181" t="s">
        <v>102</v>
      </c>
    </row>
    <row ht="15" r="27" spans="1:6">
      <c r="A27" s="315">
        <v>335111</v>
      </c>
      <c r="B27" s="317" t="s">
        <v>571</v>
      </c>
      <c r="C27" s="181" t="s">
        <v>102</v>
      </c>
      <c r="D27" s="181" t="s">
        <v>102</v>
      </c>
      <c r="E27" s="181" t="s">
        <v>102</v>
      </c>
      <c r="F27" s="181" t="s">
        <v>102</v>
      </c>
    </row>
    <row ht="15" r="28" spans="1:6">
      <c r="A28" s="315">
        <v>335112</v>
      </c>
      <c r="B28" s="317" t="s">
        <v>572</v>
      </c>
      <c r="C28" s="181" t="s">
        <v>102</v>
      </c>
      <c r="D28" s="181" t="s">
        <v>102</v>
      </c>
      <c r="E28" s="181" t="s">
        <v>102</v>
      </c>
      <c r="F28" s="181" t="s">
        <v>102</v>
      </c>
    </row>
    <row ht="15" r="29" spans="1:6">
      <c r="A29" s="315">
        <v>335113</v>
      </c>
      <c r="B29" s="317" t="s">
        <v>573</v>
      </c>
      <c r="C29" s="181">
        <v>0</v>
      </c>
      <c r="D29" s="181">
        <v>0</v>
      </c>
      <c r="E29" s="181">
        <v>0</v>
      </c>
      <c r="F29" s="181">
        <v>0</v>
      </c>
    </row>
    <row ht="14.25" r="30" spans="1:6">
      <c r="A30" s="318">
        <v>33520</v>
      </c>
      <c r="B30" s="319" t="s">
        <v>150</v>
      </c>
      <c r="C30" s="181">
        <v>0</v>
      </c>
      <c r="D30" s="181">
        <v>0</v>
      </c>
      <c r="E30" s="181">
        <v>0</v>
      </c>
      <c r="F30" s="181">
        <v>0</v>
      </c>
    </row>
    <row ht="14.25" r="31" spans="1:6">
      <c r="A31" s="313">
        <v>336</v>
      </c>
      <c r="B31" s="314" t="s">
        <v>151</v>
      </c>
      <c r="C31" s="182">
        <f>C32+C38</f>
        <v>0</v>
      </c>
      <c r="D31" s="182">
        <f>D32+D38</f>
        <v>0</v>
      </c>
      <c r="E31" s="182">
        <f>E32+E38</f>
        <v>0</v>
      </c>
      <c r="F31" s="182">
        <f>F32+F38</f>
        <v>0</v>
      </c>
    </row>
    <row ht="14.25" r="32" spans="1:6">
      <c r="A32" s="313">
        <v>3361</v>
      </c>
      <c r="B32" s="314" t="s">
        <v>152</v>
      </c>
      <c r="C32" s="182">
        <f>SUM(C33:C37)</f>
        <v>0</v>
      </c>
      <c r="D32" s="182">
        <f>SUM(D33:D37)</f>
        <v>0</v>
      </c>
      <c r="E32" s="182">
        <f>SUM(E33:E37)</f>
        <v>0</v>
      </c>
      <c r="F32" s="182">
        <f>SUM(F33:F37)</f>
        <v>0</v>
      </c>
    </row>
    <row ht="15" r="33" spans="1:6">
      <c r="A33" s="315">
        <v>33611</v>
      </c>
      <c r="B33" s="213" t="s">
        <v>153</v>
      </c>
      <c r="C33" s="181">
        <v>0</v>
      </c>
      <c r="D33" s="181">
        <v>0</v>
      </c>
      <c r="E33" s="181">
        <v>0</v>
      </c>
      <c r="F33" s="181">
        <v>0</v>
      </c>
    </row>
    <row ht="15" r="34" spans="1:6">
      <c r="A34" s="315">
        <v>33612</v>
      </c>
      <c r="B34" s="213" t="s">
        <v>154</v>
      </c>
      <c r="C34" s="181">
        <v>0</v>
      </c>
      <c r="D34" s="181">
        <v>0</v>
      </c>
      <c r="E34" s="181">
        <v>0</v>
      </c>
      <c r="F34" s="181">
        <v>0</v>
      </c>
    </row>
    <row ht="15" r="35" spans="1:6">
      <c r="A35" s="315">
        <v>33613</v>
      </c>
      <c r="B35" s="213" t="s">
        <v>155</v>
      </c>
      <c r="C35" s="181">
        <v>0</v>
      </c>
      <c r="D35" s="181">
        <v>0</v>
      </c>
      <c r="E35" s="181">
        <v>0</v>
      </c>
      <c r="F35" s="181">
        <v>0</v>
      </c>
    </row>
    <row ht="15" r="36" spans="1:6">
      <c r="A36" s="315">
        <v>33614</v>
      </c>
      <c r="B36" s="213" t="s">
        <v>156</v>
      </c>
      <c r="C36" s="181">
        <v>0</v>
      </c>
      <c r="D36" s="181">
        <v>0</v>
      </c>
      <c r="E36" s="181">
        <v>0</v>
      </c>
      <c r="F36" s="181">
        <v>0</v>
      </c>
    </row>
    <row ht="15" r="37" spans="1:6">
      <c r="A37" s="315">
        <v>33615</v>
      </c>
      <c r="B37" s="213" t="s">
        <v>157</v>
      </c>
      <c r="C37" s="181">
        <v>0</v>
      </c>
      <c r="D37" s="181">
        <v>0</v>
      </c>
      <c r="E37" s="181">
        <v>0</v>
      </c>
      <c r="F37" s="181">
        <v>0</v>
      </c>
    </row>
    <row ht="14.25" r="38" spans="1:6">
      <c r="A38" s="313">
        <v>3362</v>
      </c>
      <c r="B38" s="314" t="s">
        <v>158</v>
      </c>
      <c r="C38" s="182">
        <f>SUM(C39:C41)</f>
        <v>0</v>
      </c>
      <c r="D38" s="182">
        <f>SUM(D39:D41)</f>
        <v>0</v>
      </c>
      <c r="E38" s="182">
        <f>SUM(E39:E41)</f>
        <v>0</v>
      </c>
      <c r="F38" s="182">
        <f>SUM(F39:F41)</f>
        <v>0</v>
      </c>
    </row>
    <row ht="15" r="39" spans="1:6">
      <c r="A39" s="315">
        <v>33621</v>
      </c>
      <c r="B39" s="213" t="s">
        <v>153</v>
      </c>
      <c r="C39" s="181">
        <v>0</v>
      </c>
      <c r="D39" s="181">
        <v>0</v>
      </c>
      <c r="E39" s="181">
        <v>0</v>
      </c>
      <c r="F39" s="181">
        <v>0</v>
      </c>
    </row>
    <row ht="15" r="40" spans="1:6">
      <c r="A40" s="315">
        <v>33622</v>
      </c>
      <c r="B40" s="213" t="s">
        <v>156</v>
      </c>
      <c r="C40" s="181">
        <v>0</v>
      </c>
      <c r="D40" s="181">
        <v>0</v>
      </c>
      <c r="E40" s="181">
        <v>0</v>
      </c>
      <c r="F40" s="181">
        <v>0</v>
      </c>
    </row>
    <row ht="15" r="41" spans="1:6">
      <c r="A41" s="315">
        <v>33623</v>
      </c>
      <c r="B41" s="213" t="s">
        <v>157</v>
      </c>
      <c r="C41" s="181">
        <v>0</v>
      </c>
      <c r="D41" s="181">
        <v>0</v>
      </c>
      <c r="E41" s="181">
        <v>0</v>
      </c>
      <c r="F41" s="181">
        <v>0</v>
      </c>
    </row>
    <row r="43" spans="1:6">
      <c r="C43" s="263"/>
      <c r="D43" s="263"/>
      <c r="E43" s="263"/>
      <c r="F43" s="263"/>
    </row>
    <row customHeight="1" ht="33" r="44" spans="1:6">
      <c r="B44" s="263" t="s">
        <v>1186</v>
      </c>
    </row>
  </sheetData>
  <mergeCells count="1">
    <mergeCell ref="A3:F3"/>
  </mergeCells>
  <pageMargins bottom="0.22" footer="0.3" header="0.3" left="0.25" right="0.25" top="0.32"/>
  <pageSetup fitToHeight="0" orientation="portrait" paperSize="9" r:id="rId1" scale="66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C21" sqref="C21"/>
    </sheetView>
  </sheetViews>
  <sheetFormatPr defaultRowHeight="12.75"/>
  <cols>
    <col min="1" max="1" customWidth="true" style="23" width="9.85546875" collapsed="true"/>
    <col min="2" max="2" customWidth="true" style="23" width="63.85546875" collapsed="true"/>
    <col min="3" max="6" customWidth="true" style="23" width="14.140625" collapsed="true"/>
    <col min="7" max="16384" style="23" width="9.140625" collapsed="tru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1044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1189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1">
        <v>34</v>
      </c>
      <c r="B8" s="104" t="s">
        <v>160</v>
      </c>
      <c r="C8" s="173">
        <f>SUM(C9:C15)</f>
        <v>0</v>
      </c>
      <c r="D8" s="173">
        <f>SUM(D9:D15)</f>
        <v>0</v>
      </c>
      <c r="E8" s="173">
        <f>SUM(E9:E15)</f>
        <v>0</v>
      </c>
      <c r="F8" s="173">
        <f>SUM(F9:F15)</f>
        <v>0</v>
      </c>
    </row>
    <row r="9" spans="1:6">
      <c r="A9" s="133">
        <v>34100</v>
      </c>
      <c r="B9" s="37" t="s">
        <v>161</v>
      </c>
      <c r="C9" s="174">
        <v>0</v>
      </c>
      <c r="D9" s="174">
        <v>0</v>
      </c>
      <c r="E9" s="174">
        <v>0</v>
      </c>
      <c r="F9" s="174">
        <v>0</v>
      </c>
    </row>
    <row r="10" spans="1:6">
      <c r="A10" s="133">
        <v>34200</v>
      </c>
      <c r="B10" s="37" t="s">
        <v>162</v>
      </c>
      <c r="C10" s="174">
        <v>0</v>
      </c>
      <c r="D10" s="174">
        <v>0</v>
      </c>
      <c r="E10" s="174">
        <v>0</v>
      </c>
      <c r="F10" s="174">
        <v>0</v>
      </c>
    </row>
    <row r="11" spans="1:6">
      <c r="A11" s="133">
        <v>34300</v>
      </c>
      <c r="B11" s="37" t="s">
        <v>163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133">
        <v>34400</v>
      </c>
      <c r="B12" s="37" t="s">
        <v>164</v>
      </c>
      <c r="C12" s="174">
        <v>0</v>
      </c>
      <c r="D12" s="174">
        <v>0</v>
      </c>
      <c r="E12" s="174">
        <v>0</v>
      </c>
      <c r="F12" s="174">
        <v>0</v>
      </c>
    </row>
    <row r="13" spans="1:6">
      <c r="A13" s="133">
        <v>34500</v>
      </c>
      <c r="B13" s="37" t="s">
        <v>165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3">
        <v>34600</v>
      </c>
      <c r="B14" s="37" t="s">
        <v>166</v>
      </c>
      <c r="C14" s="174">
        <v>0</v>
      </c>
      <c r="D14" s="174">
        <v>0</v>
      </c>
      <c r="E14" s="174">
        <v>0</v>
      </c>
      <c r="F14" s="174">
        <v>0</v>
      </c>
    </row>
    <row r="15" spans="1:6">
      <c r="A15" s="124">
        <v>3471</v>
      </c>
      <c r="B15" s="104" t="s">
        <v>167</v>
      </c>
      <c r="C15" s="173">
        <f>SUM(C16:C19)</f>
        <v>0</v>
      </c>
      <c r="D15" s="173">
        <f>SUM(D16:D19)</f>
        <v>0</v>
      </c>
      <c r="E15" s="173">
        <f>SUM(E16:E19)</f>
        <v>0</v>
      </c>
      <c r="F15" s="173">
        <f>SUM(F16:F19)</f>
        <v>0</v>
      </c>
    </row>
    <row r="16" spans="1:6">
      <c r="A16" s="133">
        <v>34711</v>
      </c>
      <c r="B16" s="37" t="s">
        <v>168</v>
      </c>
      <c r="C16" s="174">
        <v>0</v>
      </c>
      <c r="D16" s="174">
        <v>0</v>
      </c>
      <c r="E16" s="174">
        <v>0</v>
      </c>
      <c r="F16" s="174">
        <v>0</v>
      </c>
    </row>
    <row r="17" spans="1:6">
      <c r="A17" s="133">
        <v>34712</v>
      </c>
      <c r="B17" s="37" t="s">
        <v>169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33">
        <v>34713</v>
      </c>
      <c r="B18" s="37" t="s">
        <v>170</v>
      </c>
      <c r="C18" s="174">
        <v>0</v>
      </c>
      <c r="D18" s="174">
        <v>0</v>
      </c>
      <c r="E18" s="174">
        <v>0</v>
      </c>
      <c r="F18" s="174">
        <v>0</v>
      </c>
    </row>
    <row r="19" spans="1:6">
      <c r="A19" s="133">
        <v>34714</v>
      </c>
      <c r="B19" s="37" t="s">
        <v>171</v>
      </c>
      <c r="C19" s="174">
        <v>0</v>
      </c>
      <c r="D19" s="174">
        <v>0</v>
      </c>
      <c r="E19" s="174">
        <v>0</v>
      </c>
      <c r="F19" s="174">
        <v>0</v>
      </c>
    </row>
    <row customHeight="1" ht="33.75" r="22" spans="1:6">
      <c r="B22" s="711" t="s">
        <v>1190</v>
      </c>
      <c r="C22" s="711"/>
      <c r="D22" s="711"/>
      <c r="E22" s="711"/>
      <c r="F22" s="711"/>
    </row>
  </sheetData>
  <mergeCells count="2">
    <mergeCell ref="A3:F3"/>
    <mergeCell ref="B22:F22"/>
  </mergeCells>
  <pageMargins bottom="0.75" footer="0.3" header="0.3" left="0.25" right="0.25" top="0.34"/>
  <pageSetup fitToHeight="0" orientation="portrait" paperSize="9" r:id="rId1" scale="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R23"/>
  <sheetViews>
    <sheetView topLeftCell="A7" workbookViewId="0">
      <selection activeCell="G19" sqref="G19"/>
    </sheetView>
  </sheetViews>
  <sheetFormatPr defaultColWidth="9.140625" defaultRowHeight="15"/>
  <cols>
    <col min="1" max="1" customWidth="true" style="216" width="5.28515625" collapsed="true"/>
    <col min="2" max="2" customWidth="true" style="265" width="22.85546875" collapsed="true"/>
    <col min="3" max="17" customWidth="true" style="216" width="15.140625" collapsed="true"/>
    <col min="18" max="18" bestFit="true" customWidth="true" style="216" width="10.28515625" collapsed="true"/>
    <col min="19" max="16384" style="454" width="9.140625" collapsed="true"/>
  </cols>
  <sheetData>
    <row r="1" spans="1:17">
      <c r="G1" s="454"/>
      <c r="Q1" s="455" t="s">
        <v>1046</v>
      </c>
    </row>
    <row customHeight="1" ht="12.75" r="3" spans="1:17">
      <c r="A3" s="714" t="s">
        <v>652</v>
      </c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</row>
    <row customFormat="1" r="5" s="216" spans="1:17">
      <c r="A5" s="216" t="s">
        <v>102</v>
      </c>
      <c r="B5" s="265" t="s">
        <v>102</v>
      </c>
      <c r="C5" s="216" t="s">
        <v>102</v>
      </c>
      <c r="D5" s="216" t="s">
        <v>102</v>
      </c>
      <c r="E5" s="216" t="s">
        <v>102</v>
      </c>
      <c r="Q5" s="456" t="s">
        <v>1045</v>
      </c>
    </row>
    <row customFormat="1" r="6" s="216" spans="1:17">
      <c r="B6" s="265"/>
    </row>
    <row customFormat="1" customHeight="1" ht="52.5" r="7" s="216" spans="1:17">
      <c r="A7" s="712" t="s">
        <v>650</v>
      </c>
      <c r="B7" s="250" t="s">
        <v>12</v>
      </c>
      <c r="C7" s="250" t="s">
        <v>554</v>
      </c>
      <c r="D7" s="250" t="s">
        <v>555</v>
      </c>
      <c r="E7" s="250" t="s">
        <v>556</v>
      </c>
      <c r="F7" s="250" t="s">
        <v>557</v>
      </c>
      <c r="G7" s="250" t="s">
        <v>558</v>
      </c>
      <c r="H7" s="250" t="s">
        <v>559</v>
      </c>
      <c r="I7" s="250" t="s">
        <v>71</v>
      </c>
      <c r="J7" s="250" t="s">
        <v>72</v>
      </c>
      <c r="K7" s="250" t="s">
        <v>73</v>
      </c>
      <c r="L7" s="250" t="s">
        <v>74</v>
      </c>
      <c r="M7" s="250" t="s">
        <v>75</v>
      </c>
      <c r="N7" s="250" t="s">
        <v>560</v>
      </c>
      <c r="O7" s="250" t="s">
        <v>76</v>
      </c>
      <c r="P7" s="250" t="s">
        <v>77</v>
      </c>
      <c r="Q7" s="250" t="s">
        <v>36</v>
      </c>
    </row>
    <row customFormat="1" customHeight="1" ht="21.75" r="8" s="460" spans="1:17">
      <c r="A8" s="713"/>
      <c r="B8" s="457" t="s">
        <v>64</v>
      </c>
      <c r="C8" s="458" t="s">
        <v>174</v>
      </c>
      <c r="D8" s="458" t="s">
        <v>176</v>
      </c>
      <c r="E8" s="458" t="s">
        <v>178</v>
      </c>
      <c r="F8" s="458" t="s">
        <v>180</v>
      </c>
      <c r="G8" s="458" t="s">
        <v>183</v>
      </c>
      <c r="H8" s="458" t="s">
        <v>185</v>
      </c>
      <c r="I8" s="458" t="s">
        <v>187</v>
      </c>
      <c r="J8" s="458" t="s">
        <v>189</v>
      </c>
      <c r="K8" s="458" t="s">
        <v>191</v>
      </c>
      <c r="L8" s="458" t="s">
        <v>193</v>
      </c>
      <c r="M8" s="458" t="s">
        <v>195</v>
      </c>
      <c r="N8" s="458" t="s">
        <v>197</v>
      </c>
      <c r="O8" s="458" t="s">
        <v>199</v>
      </c>
      <c r="P8" s="459">
        <v>36</v>
      </c>
      <c r="Q8" s="459"/>
    </row>
    <row customFormat="1" customHeight="1" ht="17.25" r="9" s="216" spans="1:17">
      <c r="A9" s="461">
        <v>1</v>
      </c>
      <c r="B9" s="462" t="s">
        <v>110</v>
      </c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4">
        <f>SUM(C9:P9)</f>
        <v>0</v>
      </c>
    </row>
    <row customFormat="1" customHeight="1" ht="17.25" r="10" s="216" spans="1:17">
      <c r="A10" s="461">
        <v>2</v>
      </c>
      <c r="B10" s="462" t="s">
        <v>1368</v>
      </c>
      <c r="C10" s="463">
        <f>SUM(C11:C15)</f>
        <v>0</v>
      </c>
      <c r="D10" s="463">
        <f ref="D10:P10" si="0" t="shared">SUM(D11:D15)</f>
        <v>0</v>
      </c>
      <c r="E10" s="463">
        <f si="0" t="shared"/>
        <v>0</v>
      </c>
      <c r="F10" s="463">
        <f si="0" t="shared"/>
        <v>0</v>
      </c>
      <c r="G10" s="463">
        <f si="0" t="shared"/>
        <v>0</v>
      </c>
      <c r="H10" s="463">
        <f si="0" t="shared"/>
        <v>0</v>
      </c>
      <c r="I10" s="463">
        <f si="0" t="shared"/>
        <v>0</v>
      </c>
      <c r="J10" s="463">
        <f si="0" t="shared"/>
        <v>0</v>
      </c>
      <c r="K10" s="463">
        <f si="0" t="shared"/>
        <v>0</v>
      </c>
      <c r="L10" s="463">
        <f si="0" t="shared"/>
        <v>0</v>
      </c>
      <c r="M10" s="463">
        <f si="0" t="shared"/>
        <v>0</v>
      </c>
      <c r="N10" s="463">
        <f si="0" t="shared"/>
        <v>0</v>
      </c>
      <c r="O10" s="463">
        <f si="0" t="shared"/>
        <v>0</v>
      </c>
      <c r="P10" s="463">
        <f si="0" t="shared"/>
        <v>0</v>
      </c>
      <c r="Q10" s="464">
        <f ref="Q10:Q21" si="1" t="shared">SUM(C10:P10)</f>
        <v>0</v>
      </c>
    </row>
    <row customFormat="1" customHeight="1" ht="17.25" r="11" s="216" spans="1:17">
      <c r="A11" s="465">
        <v>2.1</v>
      </c>
      <c r="B11" s="466" t="s">
        <v>1369</v>
      </c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467"/>
      <c r="P11" s="467"/>
      <c r="Q11" s="464">
        <f si="1" t="shared"/>
        <v>0</v>
      </c>
    </row>
    <row customFormat="1" customHeight="1" ht="17.25" r="12" s="216" spans="1:17">
      <c r="A12" s="465">
        <v>2.2000000000000002</v>
      </c>
      <c r="B12" s="466" t="s">
        <v>1370</v>
      </c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4">
        <f si="1" t="shared"/>
        <v>0</v>
      </c>
    </row>
    <row customFormat="1" customHeight="1" ht="17.25" r="13" s="216" spans="1:17">
      <c r="A13" s="465">
        <v>2.2999999999999998</v>
      </c>
      <c r="B13" s="466" t="s">
        <v>106</v>
      </c>
      <c r="C13" s="467"/>
      <c r="D13" s="467"/>
      <c r="E13" s="467"/>
      <c r="F13" s="467"/>
      <c r="G13" s="467"/>
      <c r="H13" s="467"/>
      <c r="I13" s="467"/>
      <c r="J13" s="467"/>
      <c r="K13" s="467"/>
      <c r="L13" s="467"/>
      <c r="M13" s="467"/>
      <c r="N13" s="467"/>
      <c r="O13" s="467"/>
      <c r="P13" s="467"/>
      <c r="Q13" s="464">
        <f si="1" t="shared"/>
        <v>0</v>
      </c>
    </row>
    <row customFormat="1" customHeight="1" ht="29.25" r="14" s="216" spans="1:17">
      <c r="A14" s="465">
        <v>2.4</v>
      </c>
      <c r="B14" s="466" t="s">
        <v>1371</v>
      </c>
      <c r="C14" s="467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7"/>
      <c r="P14" s="467"/>
      <c r="Q14" s="464">
        <f si="1" t="shared"/>
        <v>0</v>
      </c>
    </row>
    <row customFormat="1" customHeight="1" ht="20.25" r="15" s="216" spans="1:17">
      <c r="A15" s="465">
        <v>2.5</v>
      </c>
      <c r="B15" s="466" t="s">
        <v>82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7"/>
      <c r="P15" s="467"/>
      <c r="Q15" s="464">
        <f si="1" t="shared"/>
        <v>0</v>
      </c>
    </row>
    <row customFormat="1" customHeight="1" ht="20.25" r="16" s="216" spans="1:17">
      <c r="A16" s="468">
        <v>3</v>
      </c>
      <c r="B16" s="462" t="s">
        <v>1372</v>
      </c>
      <c r="C16" s="463">
        <f>SUM(C17:C20)</f>
        <v>0</v>
      </c>
      <c r="D16" s="463">
        <f ref="D16:P16" si="2" t="shared">SUM(D17:D20)</f>
        <v>0</v>
      </c>
      <c r="E16" s="463">
        <f si="2" t="shared"/>
        <v>0</v>
      </c>
      <c r="F16" s="463">
        <f si="2" t="shared"/>
        <v>0</v>
      </c>
      <c r="G16" s="463">
        <f si="2" t="shared"/>
        <v>0</v>
      </c>
      <c r="H16" s="463">
        <f si="2" t="shared"/>
        <v>0</v>
      </c>
      <c r="I16" s="463">
        <f si="2" t="shared"/>
        <v>0</v>
      </c>
      <c r="J16" s="463">
        <f si="2" t="shared"/>
        <v>0</v>
      </c>
      <c r="K16" s="463">
        <f si="2" t="shared"/>
        <v>0</v>
      </c>
      <c r="L16" s="463">
        <f si="2" t="shared"/>
        <v>0</v>
      </c>
      <c r="M16" s="463">
        <f si="2" t="shared"/>
        <v>0</v>
      </c>
      <c r="N16" s="463">
        <f si="2" t="shared"/>
        <v>0</v>
      </c>
      <c r="O16" s="463">
        <f si="2" t="shared"/>
        <v>0</v>
      </c>
      <c r="P16" s="463">
        <f si="2" t="shared"/>
        <v>0</v>
      </c>
      <c r="Q16" s="464">
        <f si="1" t="shared"/>
        <v>0</v>
      </c>
    </row>
    <row customFormat="1" customHeight="1" ht="20.25" r="17" s="216" spans="1:18">
      <c r="A17" s="465">
        <v>3.1</v>
      </c>
      <c r="B17" s="466" t="s">
        <v>1373</v>
      </c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4">
        <f si="1" t="shared"/>
        <v>0</v>
      </c>
    </row>
    <row customFormat="1" customHeight="1" ht="20.25" r="18" s="216" spans="1:18">
      <c r="A18" s="465">
        <v>3.2</v>
      </c>
      <c r="B18" s="466" t="s">
        <v>549</v>
      </c>
      <c r="C18" s="467"/>
      <c r="D18" s="467"/>
      <c r="E18" s="467"/>
      <c r="F18" s="467"/>
      <c r="G18" s="467"/>
      <c r="H18" s="467"/>
      <c r="I18" s="467"/>
      <c r="J18" s="467"/>
      <c r="K18" s="467"/>
      <c r="L18" s="467"/>
      <c r="M18" s="467"/>
      <c r="N18" s="467"/>
      <c r="O18" s="467"/>
      <c r="P18" s="467"/>
      <c r="Q18" s="464">
        <f si="1" t="shared"/>
        <v>0</v>
      </c>
    </row>
    <row customFormat="1" customHeight="1" ht="29.25" r="19" s="216" spans="1:18">
      <c r="A19" s="465">
        <v>3.3</v>
      </c>
      <c r="B19" s="466" t="s">
        <v>1374</v>
      </c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4">
        <f si="1" t="shared"/>
        <v>0</v>
      </c>
    </row>
    <row customFormat="1" customHeight="1" ht="21" r="20" s="216" spans="1:18">
      <c r="A20" s="465">
        <v>3.4</v>
      </c>
      <c r="B20" s="466" t="s">
        <v>82</v>
      </c>
      <c r="C20" s="467"/>
      <c r="D20" s="467"/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  <c r="Q20" s="464">
        <f si="1" t="shared"/>
        <v>0</v>
      </c>
    </row>
    <row customFormat="1" customHeight="1" ht="17.25" r="21" s="216" spans="1:18">
      <c r="A21" s="468">
        <v>4</v>
      </c>
      <c r="B21" s="462" t="s">
        <v>50</v>
      </c>
      <c r="C21" s="463">
        <f>C9+C10-C16</f>
        <v>0</v>
      </c>
      <c r="D21" s="463">
        <f ref="D21:P21" si="3" t="shared">D9+D10-D16</f>
        <v>0</v>
      </c>
      <c r="E21" s="463">
        <f si="3" t="shared"/>
        <v>0</v>
      </c>
      <c r="F21" s="463">
        <f si="3" t="shared"/>
        <v>0</v>
      </c>
      <c r="G21" s="463">
        <f si="3" t="shared"/>
        <v>0</v>
      </c>
      <c r="H21" s="463">
        <f si="3" t="shared"/>
        <v>0</v>
      </c>
      <c r="I21" s="463">
        <f si="3" t="shared"/>
        <v>0</v>
      </c>
      <c r="J21" s="463">
        <f si="3" t="shared"/>
        <v>0</v>
      </c>
      <c r="K21" s="463">
        <f si="3" t="shared"/>
        <v>0</v>
      </c>
      <c r="L21" s="463">
        <f si="3" t="shared"/>
        <v>0</v>
      </c>
      <c r="M21" s="463">
        <f si="3" t="shared"/>
        <v>0</v>
      </c>
      <c r="N21" s="463">
        <f si="3" t="shared"/>
        <v>0</v>
      </c>
      <c r="O21" s="463">
        <f si="3" t="shared"/>
        <v>0</v>
      </c>
      <c r="P21" s="463">
        <f si="3" t="shared"/>
        <v>0</v>
      </c>
      <c r="Q21" s="464">
        <f si="1" t="shared"/>
        <v>0</v>
      </c>
    </row>
    <row r="22" spans="1:18">
      <c r="A22" s="469"/>
      <c r="B22" s="292"/>
      <c r="C22" s="226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0"/>
      <c r="P22" s="470"/>
      <c r="Q22" s="470"/>
      <c r="R22" s="470"/>
    </row>
    <row r="23" spans="1:18">
      <c r="A23" s="469"/>
      <c r="B23" s="292"/>
      <c r="C23" s="226"/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470"/>
      <c r="P23" s="470"/>
      <c r="Q23" s="470"/>
      <c r="R23" s="470"/>
    </row>
  </sheetData>
  <mergeCells count="2">
    <mergeCell ref="A7:A8"/>
    <mergeCell ref="A3:Q3"/>
  </mergeCells>
  <pageMargins bottom="0.75" footer="0.3" header="0.3" left="0.25" right="0.25" top="0.41"/>
  <pageSetup fitToHeight="0" horizontalDpi="300" orientation="landscape" paperSize="9" r:id="rId1" scale="56" verticalDpi="3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29"/>
  <sheetViews>
    <sheetView topLeftCell="A11" workbookViewId="0">
      <selection activeCell="A8" sqref="A8:B26"/>
    </sheetView>
  </sheetViews>
  <sheetFormatPr defaultRowHeight="12.75"/>
  <cols>
    <col min="1" max="1" customWidth="true" style="23" width="9.85546875" collapsed="true"/>
    <col min="2" max="2" customWidth="true" style="23" width="63.85546875" collapsed="true"/>
    <col min="3" max="6" customWidth="true" style="23" width="14.140625" collapsed="true"/>
    <col min="7" max="16384" style="23" width="9.140625" collapsed="tru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1047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1187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37</v>
      </c>
      <c r="B8" s="104" t="s">
        <v>211</v>
      </c>
      <c r="C8" s="173">
        <f>C9+C12+C15</f>
        <v>0</v>
      </c>
      <c r="D8" s="173">
        <f>D9+D12+D15</f>
        <v>0</v>
      </c>
      <c r="E8" s="173">
        <f>E9+E12+E15</f>
        <v>0</v>
      </c>
      <c r="F8" s="173">
        <f>F9+F12+F15</f>
        <v>0</v>
      </c>
    </row>
    <row r="9" spans="1:6">
      <c r="A9" s="124">
        <v>37100</v>
      </c>
      <c r="B9" s="104" t="s">
        <v>212</v>
      </c>
      <c r="C9" s="173">
        <f>SUM(C10:C11)</f>
        <v>0</v>
      </c>
      <c r="D9" s="173">
        <f>SUM(D10:D11)</f>
        <v>0</v>
      </c>
      <c r="E9" s="173">
        <f>SUM(E10:E11)</f>
        <v>0</v>
      </c>
      <c r="F9" s="173">
        <f>SUM(F10:F11)</f>
        <v>0</v>
      </c>
    </row>
    <row r="10" spans="1:6">
      <c r="A10" s="133">
        <v>37110</v>
      </c>
      <c r="B10" s="37" t="s">
        <v>125</v>
      </c>
      <c r="C10" s="174">
        <v>0</v>
      </c>
      <c r="D10" s="174">
        <v>0</v>
      </c>
      <c r="E10" s="174">
        <v>0</v>
      </c>
      <c r="F10" s="174">
        <v>0</v>
      </c>
    </row>
    <row r="11" spans="1:6">
      <c r="A11" s="133">
        <v>37120</v>
      </c>
      <c r="B11" s="37" t="s">
        <v>126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124">
        <v>37200</v>
      </c>
      <c r="B12" s="104" t="s">
        <v>141</v>
      </c>
      <c r="C12" s="173">
        <f>SUM(C13:C14)</f>
        <v>0</v>
      </c>
      <c r="D12" s="173">
        <f>SUM(D13:D14)</f>
        <v>0</v>
      </c>
      <c r="E12" s="173">
        <f>SUM(E13:E14)</f>
        <v>0</v>
      </c>
      <c r="F12" s="173">
        <f>SUM(F13:F14)</f>
        <v>0</v>
      </c>
    </row>
    <row r="13" spans="1:6">
      <c r="A13" s="133">
        <v>37210</v>
      </c>
      <c r="B13" s="37" t="s">
        <v>125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3">
        <v>37220</v>
      </c>
      <c r="B14" s="37" t="s">
        <v>126</v>
      </c>
      <c r="C14" s="174">
        <v>0</v>
      </c>
      <c r="D14" s="174">
        <v>0</v>
      </c>
      <c r="E14" s="174">
        <v>0</v>
      </c>
      <c r="F14" s="174">
        <v>0</v>
      </c>
    </row>
    <row r="15" spans="1:6">
      <c r="A15" s="124">
        <v>37300</v>
      </c>
      <c r="B15" s="104" t="s">
        <v>213</v>
      </c>
      <c r="C15" s="173">
        <f>C16+C22+C26</f>
        <v>0</v>
      </c>
      <c r="D15" s="173">
        <f>D16+D22+D26</f>
        <v>0</v>
      </c>
      <c r="E15" s="173">
        <f>E16+E22+E26</f>
        <v>0</v>
      </c>
      <c r="F15" s="173">
        <f>F16+F22+F26</f>
        <v>0</v>
      </c>
    </row>
    <row r="16" spans="1:6">
      <c r="A16" s="124">
        <v>37310</v>
      </c>
      <c r="B16" s="104" t="s">
        <v>152</v>
      </c>
      <c r="C16" s="173">
        <f>SUM(C17:C21)</f>
        <v>0</v>
      </c>
      <c r="D16" s="173">
        <f>SUM(D17:D21)</f>
        <v>0</v>
      </c>
      <c r="E16" s="173">
        <f>SUM(E17:E21)</f>
        <v>0</v>
      </c>
      <c r="F16" s="173">
        <f>SUM(F17:F21)</f>
        <v>0</v>
      </c>
    </row>
    <row r="17" spans="1:6">
      <c r="A17" s="36">
        <v>37311</v>
      </c>
      <c r="B17" s="37" t="s">
        <v>153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33">
        <v>37312</v>
      </c>
      <c r="B18" s="37" t="s">
        <v>154</v>
      </c>
      <c r="C18" s="174">
        <v>0</v>
      </c>
      <c r="D18" s="174">
        <v>0</v>
      </c>
      <c r="E18" s="174">
        <v>0</v>
      </c>
      <c r="F18" s="174">
        <v>0</v>
      </c>
    </row>
    <row r="19" spans="1:6">
      <c r="A19" s="133">
        <v>37313</v>
      </c>
      <c r="B19" s="37" t="s">
        <v>155</v>
      </c>
      <c r="C19" s="174">
        <v>0</v>
      </c>
      <c r="D19" s="174">
        <v>0</v>
      </c>
      <c r="E19" s="174">
        <v>0</v>
      </c>
      <c r="F19" s="174">
        <v>0</v>
      </c>
    </row>
    <row r="20" spans="1:6">
      <c r="A20" s="133">
        <v>37314</v>
      </c>
      <c r="B20" s="37" t="s">
        <v>156</v>
      </c>
      <c r="C20" s="174">
        <v>0</v>
      </c>
      <c r="D20" s="174">
        <v>0</v>
      </c>
      <c r="E20" s="174">
        <v>0</v>
      </c>
      <c r="F20" s="174">
        <v>0</v>
      </c>
    </row>
    <row r="21" spans="1:6">
      <c r="A21" s="133">
        <v>37315</v>
      </c>
      <c r="B21" s="37" t="s">
        <v>157</v>
      </c>
      <c r="C21" s="174">
        <v>0</v>
      </c>
      <c r="D21" s="174">
        <v>0</v>
      </c>
      <c r="E21" s="174">
        <v>0</v>
      </c>
      <c r="F21" s="174">
        <v>0</v>
      </c>
    </row>
    <row r="22" spans="1:6">
      <c r="A22" s="124">
        <v>37320</v>
      </c>
      <c r="B22" s="177" t="s">
        <v>633</v>
      </c>
      <c r="C22" s="173">
        <f>SUM(C23:C25)</f>
        <v>0</v>
      </c>
      <c r="D22" s="173">
        <f>SUM(D23:D25)</f>
        <v>0</v>
      </c>
      <c r="E22" s="173">
        <f>SUM(E23:E25)</f>
        <v>0</v>
      </c>
      <c r="F22" s="173">
        <f>SUM(F23:F25)</f>
        <v>0</v>
      </c>
    </row>
    <row r="23" spans="1:6">
      <c r="A23" s="36">
        <v>37321</v>
      </c>
      <c r="B23" s="37" t="s">
        <v>153</v>
      </c>
      <c r="C23" s="174">
        <v>0</v>
      </c>
      <c r="D23" s="174">
        <v>0</v>
      </c>
      <c r="E23" s="174">
        <v>0</v>
      </c>
      <c r="F23" s="174">
        <v>0</v>
      </c>
    </row>
    <row r="24" spans="1:6">
      <c r="A24" s="36">
        <v>37323</v>
      </c>
      <c r="B24" s="37" t="s">
        <v>156</v>
      </c>
      <c r="C24" s="174">
        <v>0</v>
      </c>
      <c r="D24" s="174">
        <v>0</v>
      </c>
      <c r="E24" s="174">
        <v>0</v>
      </c>
      <c r="F24" s="174">
        <v>0</v>
      </c>
    </row>
    <row r="25" spans="1:6">
      <c r="A25" s="36">
        <v>37324</v>
      </c>
      <c r="B25" s="37" t="s">
        <v>157</v>
      </c>
      <c r="C25" s="174">
        <v>0</v>
      </c>
      <c r="D25" s="174">
        <v>0</v>
      </c>
      <c r="E25" s="174">
        <v>0</v>
      </c>
      <c r="F25" s="174">
        <v>0</v>
      </c>
    </row>
    <row r="26" spans="1:6">
      <c r="A26" s="178">
        <v>37330</v>
      </c>
      <c r="B26" s="179" t="s">
        <v>214</v>
      </c>
      <c r="C26" s="174">
        <v>0</v>
      </c>
      <c r="D26" s="174">
        <v>0</v>
      </c>
      <c r="E26" s="174">
        <v>0</v>
      </c>
      <c r="F26" s="174">
        <v>0</v>
      </c>
    </row>
    <row customHeight="1" ht="33.75" r="29" spans="1:6">
      <c r="B29" s="711" t="s">
        <v>1191</v>
      </c>
      <c r="C29" s="711"/>
      <c r="D29" s="711"/>
      <c r="E29" s="711"/>
      <c r="F29" s="711"/>
    </row>
  </sheetData>
  <mergeCells count="2">
    <mergeCell ref="A3:F3"/>
    <mergeCell ref="B29:F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P35"/>
  <sheetViews>
    <sheetView topLeftCell="A7" workbookViewId="0" zoomScale="66" zoomScaleNormal="66">
      <selection activeCell="A26" sqref="A26"/>
    </sheetView>
  </sheetViews>
  <sheetFormatPr defaultColWidth="9.140625" defaultRowHeight="15"/>
  <cols>
    <col min="1" max="1" customWidth="true" style="471" width="6.28515625" collapsed="true"/>
    <col min="2" max="2" customWidth="true" style="472" width="36.42578125" collapsed="true"/>
    <col min="3" max="15" customWidth="true" style="471" width="14.28515625" collapsed="true"/>
    <col min="16" max="16" customWidth="true" style="471" width="18.5703125" collapsed="true"/>
    <col min="17" max="16384" style="471" width="9.140625" collapsed="true"/>
  </cols>
  <sheetData>
    <row r="1" spans="1:16">
      <c r="A1" s="216"/>
      <c r="B1" s="265"/>
      <c r="C1" s="216"/>
      <c r="D1" s="216"/>
      <c r="E1" s="216"/>
      <c r="F1" s="216"/>
      <c r="G1" s="454"/>
      <c r="H1" s="216"/>
      <c r="I1" s="216"/>
      <c r="J1" s="216"/>
      <c r="K1" s="216"/>
      <c r="L1" s="216"/>
      <c r="M1" s="216"/>
      <c r="N1" s="216"/>
      <c r="O1" s="216"/>
      <c r="P1" s="455" t="s">
        <v>1375</v>
      </c>
    </row>
    <row r="2" spans="1:16">
      <c r="A2" s="216"/>
      <c r="B2" s="265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customHeight="1" ht="15" r="3" spans="1:16">
      <c r="A3" s="714" t="s">
        <v>653</v>
      </c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</row>
    <row r="4" spans="1:16">
      <c r="A4" s="216"/>
      <c r="B4" s="265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</row>
    <row r="5" spans="1:16">
      <c r="A5" s="216" t="s">
        <v>102</v>
      </c>
      <c r="B5" s="265" t="s">
        <v>102</v>
      </c>
      <c r="C5" s="216" t="s">
        <v>102</v>
      </c>
      <c r="D5" s="216" t="s">
        <v>102</v>
      </c>
      <c r="E5" s="216" t="s">
        <v>102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456" t="s">
        <v>1045</v>
      </c>
    </row>
    <row customFormat="1" customHeight="1" ht="19.5" r="7" s="387" spans="1:16">
      <c r="A7" s="715" t="s">
        <v>650</v>
      </c>
      <c r="B7" s="715" t="s">
        <v>12</v>
      </c>
      <c r="C7" s="716" t="s">
        <v>1376</v>
      </c>
      <c r="D7" s="716"/>
      <c r="E7" s="716"/>
      <c r="F7" s="716"/>
      <c r="G7" s="716"/>
      <c r="H7" s="716"/>
      <c r="I7" s="716"/>
      <c r="J7" s="716"/>
      <c r="K7" s="716"/>
      <c r="L7" s="716"/>
      <c r="M7" s="716" t="s">
        <v>1377</v>
      </c>
      <c r="N7" s="716"/>
      <c r="O7" s="717" t="s">
        <v>625</v>
      </c>
      <c r="P7" s="717" t="s">
        <v>36</v>
      </c>
    </row>
    <row customFormat="1" ht="57" r="8" s="216" spans="1:16">
      <c r="A8" s="715"/>
      <c r="B8" s="715"/>
      <c r="C8" s="249" t="s">
        <v>1272</v>
      </c>
      <c r="D8" s="249" t="s">
        <v>1273</v>
      </c>
      <c r="E8" s="249" t="s">
        <v>1274</v>
      </c>
      <c r="F8" s="249" t="s">
        <v>1275</v>
      </c>
      <c r="G8" s="249" t="s">
        <v>1276</v>
      </c>
      <c r="H8" s="249" t="s">
        <v>1277</v>
      </c>
      <c r="I8" s="249" t="s">
        <v>1278</v>
      </c>
      <c r="J8" s="249" t="s">
        <v>1279</v>
      </c>
      <c r="K8" s="249" t="s">
        <v>69</v>
      </c>
      <c r="L8" s="249" t="s">
        <v>547</v>
      </c>
      <c r="M8" s="249" t="s">
        <v>70</v>
      </c>
      <c r="N8" s="249" t="s">
        <v>548</v>
      </c>
      <c r="O8" s="718"/>
      <c r="P8" s="718"/>
    </row>
    <row customFormat="1" customHeight="1" ht="20.25" r="9" s="386" spans="1:16">
      <c r="A9" s="715"/>
      <c r="B9" s="473" t="s">
        <v>64</v>
      </c>
      <c r="C9" s="474" t="s">
        <v>218</v>
      </c>
      <c r="D9" s="474" t="s">
        <v>221</v>
      </c>
      <c r="E9" s="474" t="s">
        <v>223</v>
      </c>
      <c r="F9" s="474" t="s">
        <v>224</v>
      </c>
      <c r="G9" s="474" t="s">
        <v>226</v>
      </c>
      <c r="H9" s="474" t="s">
        <v>228</v>
      </c>
      <c r="I9" s="474" t="s">
        <v>230</v>
      </c>
      <c r="J9" s="474" t="s">
        <v>234</v>
      </c>
      <c r="K9" s="474" t="s">
        <v>236</v>
      </c>
      <c r="L9" s="474" t="s">
        <v>232</v>
      </c>
      <c r="M9" s="474" t="s">
        <v>239</v>
      </c>
      <c r="N9" s="474" t="s">
        <v>241</v>
      </c>
      <c r="O9" s="474">
        <v>39400</v>
      </c>
      <c r="P9" s="473"/>
    </row>
    <row customFormat="1" ht="28.5" r="10" s="216" spans="1:16">
      <c r="A10" s="313">
        <v>1</v>
      </c>
      <c r="B10" s="475" t="s">
        <v>1378</v>
      </c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7">
        <f>SUM(C10:O10)</f>
        <v>0</v>
      </c>
    </row>
    <row customFormat="1" r="11" s="216" spans="1:16">
      <c r="A11" s="313">
        <v>2</v>
      </c>
      <c r="B11" s="298" t="s">
        <v>1368</v>
      </c>
      <c r="C11" s="446">
        <f>SUM(C12:C17)</f>
        <v>0</v>
      </c>
      <c r="D11" s="446">
        <f ref="D11:O11" si="0" t="shared">SUM(D12:D17)</f>
        <v>0</v>
      </c>
      <c r="E11" s="446">
        <f si="0" t="shared"/>
        <v>0</v>
      </c>
      <c r="F11" s="446">
        <f si="0" t="shared"/>
        <v>0</v>
      </c>
      <c r="G11" s="446">
        <f si="0" t="shared"/>
        <v>0</v>
      </c>
      <c r="H11" s="446">
        <f si="0" t="shared"/>
        <v>0</v>
      </c>
      <c r="I11" s="446">
        <f si="0" t="shared"/>
        <v>0</v>
      </c>
      <c r="J11" s="446">
        <f si="0" t="shared"/>
        <v>0</v>
      </c>
      <c r="K11" s="446">
        <f si="0" t="shared"/>
        <v>0</v>
      </c>
      <c r="L11" s="446">
        <f si="0" t="shared"/>
        <v>0</v>
      </c>
      <c r="M11" s="446">
        <f si="0" t="shared"/>
        <v>0</v>
      </c>
      <c r="N11" s="446">
        <f si="0" t="shared"/>
        <v>0</v>
      </c>
      <c r="O11" s="446">
        <f si="0" t="shared"/>
        <v>0</v>
      </c>
      <c r="P11" s="477">
        <f ref="P11:P35" si="1" t="shared">SUM(C11:O11)</f>
        <v>0</v>
      </c>
    </row>
    <row customFormat="1" r="12" s="216" spans="1:16">
      <c r="A12" s="316">
        <v>2.1</v>
      </c>
      <c r="B12" s="198" t="s">
        <v>1369</v>
      </c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7">
        <f si="1" t="shared"/>
        <v>0</v>
      </c>
    </row>
    <row customFormat="1" r="13" s="216" spans="1:16">
      <c r="A13" s="316">
        <v>2.2000000000000002</v>
      </c>
      <c r="B13" s="198" t="s">
        <v>1370</v>
      </c>
      <c r="C13" s="478"/>
      <c r="D13" s="478"/>
      <c r="E13" s="478"/>
      <c r="F13" s="478"/>
      <c r="G13" s="478"/>
      <c r="H13" s="478"/>
      <c r="I13" s="478"/>
      <c r="J13" s="478"/>
      <c r="K13" s="478"/>
      <c r="L13" s="478"/>
      <c r="M13" s="478"/>
      <c r="N13" s="478"/>
      <c r="O13" s="478"/>
      <c r="P13" s="477">
        <f si="1" t="shared"/>
        <v>0</v>
      </c>
    </row>
    <row customFormat="1" r="14" s="216" spans="1:16">
      <c r="A14" s="316">
        <v>2.2999999999999998</v>
      </c>
      <c r="B14" s="198" t="s">
        <v>106</v>
      </c>
      <c r="C14" s="478"/>
      <c r="D14" s="478"/>
      <c r="E14" s="478"/>
      <c r="F14" s="478"/>
      <c r="G14" s="478"/>
      <c r="H14" s="478"/>
      <c r="I14" s="478"/>
      <c r="J14" s="478"/>
      <c r="K14" s="478"/>
      <c r="L14" s="478"/>
      <c r="M14" s="478"/>
      <c r="N14" s="478"/>
      <c r="O14" s="478"/>
      <c r="P14" s="477">
        <f si="1" t="shared"/>
        <v>0</v>
      </c>
    </row>
    <row customFormat="1" ht="30" r="15" s="216" spans="1:16">
      <c r="A15" s="316">
        <v>2.4</v>
      </c>
      <c r="B15" s="198" t="s">
        <v>1371</v>
      </c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7">
        <f si="1" t="shared"/>
        <v>0</v>
      </c>
    </row>
    <row customFormat="1" r="16" s="216" spans="1:16">
      <c r="A16" s="316">
        <v>2.5</v>
      </c>
      <c r="B16" s="198" t="s">
        <v>82</v>
      </c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7">
        <f si="1" t="shared"/>
        <v>0</v>
      </c>
    </row>
    <row customFormat="1" r="17" s="216" spans="1:16">
      <c r="A17" s="316">
        <v>2.6</v>
      </c>
      <c r="B17" s="198" t="s">
        <v>107</v>
      </c>
      <c r="C17" s="478"/>
      <c r="D17" s="478"/>
      <c r="E17" s="478"/>
      <c r="F17" s="478"/>
      <c r="G17" s="478"/>
      <c r="H17" s="478"/>
      <c r="I17" s="478"/>
      <c r="J17" s="478"/>
      <c r="K17" s="478"/>
      <c r="L17" s="478"/>
      <c r="M17" s="478"/>
      <c r="N17" s="478"/>
      <c r="O17" s="478"/>
      <c r="P17" s="477">
        <f si="1" t="shared"/>
        <v>0</v>
      </c>
    </row>
    <row customFormat="1" r="18" s="216" spans="1:16">
      <c r="A18" s="313">
        <v>3</v>
      </c>
      <c r="B18" s="298" t="s">
        <v>1372</v>
      </c>
      <c r="C18" s="446">
        <f>SUM(C19:C24)</f>
        <v>0</v>
      </c>
      <c r="D18" s="446">
        <f ref="D18:O18" si="2" t="shared">SUM(D19:D24)</f>
        <v>0</v>
      </c>
      <c r="E18" s="446">
        <f si="2" t="shared"/>
        <v>0</v>
      </c>
      <c r="F18" s="446">
        <f si="2" t="shared"/>
        <v>0</v>
      </c>
      <c r="G18" s="446">
        <f si="2" t="shared"/>
        <v>0</v>
      </c>
      <c r="H18" s="446">
        <f si="2" t="shared"/>
        <v>0</v>
      </c>
      <c r="I18" s="446">
        <f si="2" t="shared"/>
        <v>0</v>
      </c>
      <c r="J18" s="446">
        <f si="2" t="shared"/>
        <v>0</v>
      </c>
      <c r="K18" s="446">
        <f si="2" t="shared"/>
        <v>0</v>
      </c>
      <c r="L18" s="446">
        <f si="2" t="shared"/>
        <v>0</v>
      </c>
      <c r="M18" s="446">
        <f si="2" t="shared"/>
        <v>0</v>
      </c>
      <c r="N18" s="446">
        <f si="2" t="shared"/>
        <v>0</v>
      </c>
      <c r="O18" s="446">
        <f si="2" t="shared"/>
        <v>0</v>
      </c>
      <c r="P18" s="477">
        <f si="1" t="shared"/>
        <v>0</v>
      </c>
    </row>
    <row customFormat="1" r="19" s="216" spans="1:16">
      <c r="A19" s="315">
        <v>301</v>
      </c>
      <c r="B19" s="198" t="s">
        <v>108</v>
      </c>
      <c r="C19" s="478"/>
      <c r="D19" s="478"/>
      <c r="E19" s="478"/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477">
        <f si="1" t="shared"/>
        <v>0</v>
      </c>
    </row>
    <row customFormat="1" r="20" s="216" spans="1:16">
      <c r="A20" s="315">
        <v>302</v>
      </c>
      <c r="B20" s="198" t="s">
        <v>1379</v>
      </c>
      <c r="C20" s="478"/>
      <c r="D20" s="478"/>
      <c r="E20" s="478"/>
      <c r="F20" s="478"/>
      <c r="G20" s="478"/>
      <c r="H20" s="478"/>
      <c r="I20" s="478"/>
      <c r="J20" s="478"/>
      <c r="K20" s="478"/>
      <c r="L20" s="478"/>
      <c r="M20" s="478"/>
      <c r="N20" s="478"/>
      <c r="O20" s="478"/>
      <c r="P20" s="477">
        <f si="1" t="shared"/>
        <v>0</v>
      </c>
    </row>
    <row customFormat="1" r="21" s="216" spans="1:16">
      <c r="A21" s="315">
        <v>303</v>
      </c>
      <c r="B21" s="198" t="s">
        <v>549</v>
      </c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478"/>
      <c r="P21" s="477">
        <f si="1" t="shared"/>
        <v>0</v>
      </c>
    </row>
    <row customFormat="1" r="22" s="216" spans="1:16">
      <c r="A22" s="315">
        <v>304</v>
      </c>
      <c r="B22" s="198" t="s">
        <v>1374</v>
      </c>
      <c r="C22" s="478"/>
      <c r="D22" s="478"/>
      <c r="E22" s="478"/>
      <c r="F22" s="478"/>
      <c r="G22" s="478"/>
      <c r="H22" s="478"/>
      <c r="I22" s="478"/>
      <c r="J22" s="478"/>
      <c r="K22" s="478"/>
      <c r="L22" s="478"/>
      <c r="M22" s="478"/>
      <c r="N22" s="478"/>
      <c r="O22" s="478"/>
      <c r="P22" s="477">
        <f si="1" t="shared"/>
        <v>0</v>
      </c>
    </row>
    <row customFormat="1" r="23" s="216" spans="1:16">
      <c r="A23" s="315">
        <v>305</v>
      </c>
      <c r="B23" s="198" t="s">
        <v>82</v>
      </c>
      <c r="C23" s="478"/>
      <c r="D23" s="478"/>
      <c r="E23" s="478"/>
      <c r="F23" s="478"/>
      <c r="G23" s="478"/>
      <c r="H23" s="478"/>
      <c r="I23" s="478"/>
      <c r="J23" s="478"/>
      <c r="K23" s="478"/>
      <c r="L23" s="478"/>
      <c r="M23" s="478"/>
      <c r="N23" s="478"/>
      <c r="O23" s="478"/>
      <c r="P23" s="477">
        <f si="1" t="shared"/>
        <v>0</v>
      </c>
    </row>
    <row customFormat="1" r="24" s="216" spans="1:16">
      <c r="A24" s="315">
        <v>306</v>
      </c>
      <c r="B24" s="198" t="s">
        <v>109</v>
      </c>
      <c r="C24" s="478"/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7">
        <f si="1" t="shared"/>
        <v>0</v>
      </c>
    </row>
    <row customFormat="1" ht="28.5" r="25" s="216" spans="1:16">
      <c r="A25" s="313">
        <v>4</v>
      </c>
      <c r="B25" s="298" t="s">
        <v>1380</v>
      </c>
      <c r="C25" s="446">
        <f>C10+C11-C18</f>
        <v>0</v>
      </c>
      <c r="D25" s="446">
        <f ref="D25:O25" si="3" t="shared">D10+D11-D18</f>
        <v>0</v>
      </c>
      <c r="E25" s="446">
        <f si="3" t="shared"/>
        <v>0</v>
      </c>
      <c r="F25" s="446">
        <f si="3" t="shared"/>
        <v>0</v>
      </c>
      <c r="G25" s="446">
        <f si="3" t="shared"/>
        <v>0</v>
      </c>
      <c r="H25" s="446">
        <f si="3" t="shared"/>
        <v>0</v>
      </c>
      <c r="I25" s="446">
        <f si="3" t="shared"/>
        <v>0</v>
      </c>
      <c r="J25" s="446">
        <f si="3" t="shared"/>
        <v>0</v>
      </c>
      <c r="K25" s="446">
        <f si="3" t="shared"/>
        <v>0</v>
      </c>
      <c r="L25" s="446">
        <f si="3" t="shared"/>
        <v>0</v>
      </c>
      <c r="M25" s="446">
        <f si="3" t="shared"/>
        <v>0</v>
      </c>
      <c r="N25" s="446">
        <f si="3" t="shared"/>
        <v>0</v>
      </c>
      <c r="O25" s="446">
        <f si="3" t="shared"/>
        <v>0</v>
      </c>
      <c r="P25" s="477">
        <f si="1" t="shared"/>
        <v>0</v>
      </c>
    </row>
    <row customFormat="1" ht="28.5" r="26" s="216" spans="1:16">
      <c r="A26" s="313">
        <v>6</v>
      </c>
      <c r="B26" s="475" t="s">
        <v>1381</v>
      </c>
      <c r="C26" s="476"/>
      <c r="D26" s="476"/>
      <c r="E26" s="476"/>
      <c r="F26" s="476"/>
      <c r="G26" s="476"/>
      <c r="H26" s="476"/>
      <c r="I26" s="476"/>
      <c r="J26" s="476"/>
      <c r="K26" s="476"/>
      <c r="L26" s="476"/>
      <c r="M26" s="476"/>
      <c r="N26" s="476"/>
      <c r="O26" s="476"/>
      <c r="P26" s="477">
        <f si="1" t="shared"/>
        <v>0</v>
      </c>
    </row>
    <row customFormat="1" r="27" s="216" spans="1:16">
      <c r="A27" s="315">
        <v>7</v>
      </c>
      <c r="B27" s="198" t="s">
        <v>111</v>
      </c>
      <c r="C27" s="478"/>
      <c r="D27" s="478"/>
      <c r="E27" s="478"/>
      <c r="F27" s="478"/>
      <c r="G27" s="478"/>
      <c r="H27" s="478"/>
      <c r="I27" s="478"/>
      <c r="J27" s="478"/>
      <c r="K27" s="478"/>
      <c r="L27" s="478"/>
      <c r="M27" s="478"/>
      <c r="N27" s="478"/>
      <c r="O27" s="478"/>
      <c r="P27" s="477">
        <f si="1" t="shared"/>
        <v>0</v>
      </c>
    </row>
    <row customFormat="1" r="28" s="216" spans="1:16">
      <c r="A28" s="313">
        <v>8</v>
      </c>
      <c r="B28" s="298" t="s">
        <v>92</v>
      </c>
      <c r="C28" s="446">
        <f>SUM(C29:C30)</f>
        <v>0</v>
      </c>
      <c r="D28" s="446">
        <f ref="D28:O28" si="4" t="shared">SUM(D29:D30)</f>
        <v>0</v>
      </c>
      <c r="E28" s="446">
        <f si="4" t="shared"/>
        <v>0</v>
      </c>
      <c r="F28" s="446">
        <f si="4" t="shared"/>
        <v>0</v>
      </c>
      <c r="G28" s="446">
        <f si="4" t="shared"/>
        <v>0</v>
      </c>
      <c r="H28" s="446">
        <f si="4" t="shared"/>
        <v>0</v>
      </c>
      <c r="I28" s="446">
        <f si="4" t="shared"/>
        <v>0</v>
      </c>
      <c r="J28" s="446">
        <f si="4" t="shared"/>
        <v>0</v>
      </c>
      <c r="K28" s="446">
        <f si="4" t="shared"/>
        <v>0</v>
      </c>
      <c r="L28" s="446">
        <f si="4" t="shared"/>
        <v>0</v>
      </c>
      <c r="M28" s="446">
        <f si="4" t="shared"/>
        <v>0</v>
      </c>
      <c r="N28" s="446">
        <f si="4" t="shared"/>
        <v>0</v>
      </c>
      <c r="O28" s="446">
        <f si="4" t="shared"/>
        <v>0</v>
      </c>
      <c r="P28" s="477">
        <f si="1" t="shared"/>
        <v>0</v>
      </c>
    </row>
    <row customFormat="1" r="29" s="216" spans="1:16">
      <c r="A29" s="315">
        <v>801</v>
      </c>
      <c r="B29" s="198" t="s">
        <v>1382</v>
      </c>
      <c r="C29" s="478"/>
      <c r="D29" s="478"/>
      <c r="E29" s="478"/>
      <c r="F29" s="478"/>
      <c r="G29" s="478"/>
      <c r="H29" s="478"/>
      <c r="I29" s="478"/>
      <c r="J29" s="478"/>
      <c r="K29" s="478"/>
      <c r="L29" s="478"/>
      <c r="M29" s="478"/>
      <c r="N29" s="478"/>
      <c r="O29" s="478"/>
      <c r="P29" s="477">
        <f si="1" t="shared"/>
        <v>0</v>
      </c>
    </row>
    <row customFormat="1" r="30" s="216" spans="1:16">
      <c r="A30" s="315">
        <v>802</v>
      </c>
      <c r="B30" s="198" t="s">
        <v>550</v>
      </c>
      <c r="C30" s="478"/>
      <c r="D30" s="478"/>
      <c r="E30" s="478"/>
      <c r="F30" s="478"/>
      <c r="G30" s="478"/>
      <c r="H30" s="478"/>
      <c r="I30" s="478"/>
      <c r="J30" s="478"/>
      <c r="K30" s="478"/>
      <c r="L30" s="478"/>
      <c r="M30" s="478"/>
      <c r="N30" s="478"/>
      <c r="O30" s="478"/>
      <c r="P30" s="477">
        <f si="1" t="shared"/>
        <v>0</v>
      </c>
    </row>
    <row customFormat="1" r="31" s="216" spans="1:16">
      <c r="A31" s="313">
        <v>9</v>
      </c>
      <c r="B31" s="298" t="s">
        <v>551</v>
      </c>
      <c r="C31" s="446">
        <f>SUM(C32:C33)</f>
        <v>0</v>
      </c>
      <c r="D31" s="446">
        <f ref="D31:O31" si="5" t="shared">SUM(D32:D33)</f>
        <v>0</v>
      </c>
      <c r="E31" s="446">
        <f si="5" t="shared"/>
        <v>0</v>
      </c>
      <c r="F31" s="446">
        <f si="5" t="shared"/>
        <v>0</v>
      </c>
      <c r="G31" s="446">
        <f si="5" t="shared"/>
        <v>0</v>
      </c>
      <c r="H31" s="446">
        <f si="5" t="shared"/>
        <v>0</v>
      </c>
      <c r="I31" s="446">
        <f si="5" t="shared"/>
        <v>0</v>
      </c>
      <c r="J31" s="446">
        <f si="5" t="shared"/>
        <v>0</v>
      </c>
      <c r="K31" s="446">
        <f si="5" t="shared"/>
        <v>0</v>
      </c>
      <c r="L31" s="446">
        <f si="5" t="shared"/>
        <v>0</v>
      </c>
      <c r="M31" s="446">
        <f si="5" t="shared"/>
        <v>0</v>
      </c>
      <c r="N31" s="446">
        <f si="5" t="shared"/>
        <v>0</v>
      </c>
      <c r="O31" s="446">
        <f si="5" t="shared"/>
        <v>0</v>
      </c>
      <c r="P31" s="477">
        <f si="1" t="shared"/>
        <v>0</v>
      </c>
    </row>
    <row customFormat="1" r="32" s="216" spans="1:16">
      <c r="A32" s="315">
        <v>901</v>
      </c>
      <c r="B32" s="198" t="s">
        <v>82</v>
      </c>
      <c r="C32" s="478"/>
      <c r="D32" s="478"/>
      <c r="E32" s="478"/>
      <c r="F32" s="478"/>
      <c r="G32" s="478"/>
      <c r="H32" s="478"/>
      <c r="I32" s="478"/>
      <c r="J32" s="478"/>
      <c r="K32" s="478"/>
      <c r="L32" s="478"/>
      <c r="M32" s="478"/>
      <c r="N32" s="478"/>
      <c r="O32" s="478"/>
      <c r="P32" s="477">
        <f si="1" t="shared"/>
        <v>0</v>
      </c>
    </row>
    <row customFormat="1" r="33" s="216" spans="1:16">
      <c r="A33" s="315">
        <v>902</v>
      </c>
      <c r="B33" s="198" t="s">
        <v>1383</v>
      </c>
      <c r="C33" s="478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O33" s="478"/>
      <c r="P33" s="477">
        <f si="1" t="shared"/>
        <v>0</v>
      </c>
    </row>
    <row customFormat="1" ht="28.5" r="34" s="216" spans="1:16">
      <c r="A34" s="313">
        <v>10</v>
      </c>
      <c r="B34" s="298" t="s">
        <v>552</v>
      </c>
      <c r="C34" s="446">
        <f>C26+C27+C28+C31</f>
        <v>0</v>
      </c>
      <c r="D34" s="446">
        <f ref="D34:O34" si="6" t="shared">D26+D27+D28+D31</f>
        <v>0</v>
      </c>
      <c r="E34" s="446">
        <f si="6" t="shared"/>
        <v>0</v>
      </c>
      <c r="F34" s="446">
        <f si="6" t="shared"/>
        <v>0</v>
      </c>
      <c r="G34" s="446">
        <f si="6" t="shared"/>
        <v>0</v>
      </c>
      <c r="H34" s="446">
        <f si="6" t="shared"/>
        <v>0</v>
      </c>
      <c r="I34" s="446">
        <f si="6" t="shared"/>
        <v>0</v>
      </c>
      <c r="J34" s="446">
        <f si="6" t="shared"/>
        <v>0</v>
      </c>
      <c r="K34" s="446">
        <f si="6" t="shared"/>
        <v>0</v>
      </c>
      <c r="L34" s="446">
        <f si="6" t="shared"/>
        <v>0</v>
      </c>
      <c r="M34" s="446">
        <f si="6" t="shared"/>
        <v>0</v>
      </c>
      <c r="N34" s="446">
        <f si="6" t="shared"/>
        <v>0</v>
      </c>
      <c r="O34" s="446">
        <f si="6" t="shared"/>
        <v>0</v>
      </c>
      <c r="P34" s="477">
        <f si="1" t="shared"/>
        <v>0</v>
      </c>
    </row>
    <row customFormat="1" r="35" s="216" spans="1:16">
      <c r="A35" s="313">
        <v>11</v>
      </c>
      <c r="B35" s="298" t="s">
        <v>553</v>
      </c>
      <c r="C35" s="446">
        <f>C25-C34</f>
        <v>0</v>
      </c>
      <c r="D35" s="446">
        <f ref="D35:O35" si="7" t="shared">D25-D34</f>
        <v>0</v>
      </c>
      <c r="E35" s="446">
        <f si="7" t="shared"/>
        <v>0</v>
      </c>
      <c r="F35" s="446">
        <f si="7" t="shared"/>
        <v>0</v>
      </c>
      <c r="G35" s="446">
        <f si="7" t="shared"/>
        <v>0</v>
      </c>
      <c r="H35" s="446">
        <f si="7" t="shared"/>
        <v>0</v>
      </c>
      <c r="I35" s="446">
        <f si="7" t="shared"/>
        <v>0</v>
      </c>
      <c r="J35" s="446">
        <f si="7" t="shared"/>
        <v>0</v>
      </c>
      <c r="K35" s="446">
        <f si="7" t="shared"/>
        <v>0</v>
      </c>
      <c r="L35" s="446">
        <f si="7" t="shared"/>
        <v>0</v>
      </c>
      <c r="M35" s="446">
        <f si="7" t="shared"/>
        <v>0</v>
      </c>
      <c r="N35" s="446">
        <f si="7" t="shared"/>
        <v>0</v>
      </c>
      <c r="O35" s="446">
        <f si="7" t="shared"/>
        <v>0</v>
      </c>
      <c r="P35" s="477">
        <f si="1" t="shared"/>
        <v>0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rintOptions horizontalCentered="1"/>
  <pageMargins bottom="0.28000000000000003" footer="0.3" header="0.3" left="0.25" right="0.25" top="0.32"/>
  <pageSetup fitToHeight="0" orientation="landscape" paperSize="9" r:id="rId1" scale="58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94"/>
  <sheetViews>
    <sheetView topLeftCell="A48" workbookViewId="0">
      <selection activeCell="A8" sqref="A8:B68"/>
    </sheetView>
  </sheetViews>
  <sheetFormatPr defaultColWidth="9" defaultRowHeight="15"/>
  <cols>
    <col min="1" max="1" customWidth="true" style="259" width="9.140625" collapsed="true"/>
    <col min="2" max="2" bestFit="true" customWidth="true" style="260" width="65.85546875" collapsed="true"/>
    <col min="3" max="3" customWidth="true" style="260" width="20.42578125" collapsed="true"/>
    <col min="4" max="6" customWidth="true" style="260" width="17.5703125" collapsed="true"/>
    <col min="7" max="16384" style="260" width="9.0" collapsed="true"/>
  </cols>
  <sheetData>
    <row r="1" spans="1:6">
      <c r="F1" s="449" t="s">
        <v>1050</v>
      </c>
    </row>
    <row r="3" spans="1:6">
      <c r="A3" s="709" t="s">
        <v>1048</v>
      </c>
      <c r="B3" s="709"/>
      <c r="C3" s="709"/>
      <c r="D3" s="709"/>
      <c r="E3" s="709"/>
      <c r="F3" s="709"/>
    </row>
    <row r="4" spans="1:6">
      <c r="A4" s="479"/>
      <c r="B4" s="436"/>
      <c r="C4" s="436"/>
      <c r="D4" s="436"/>
      <c r="E4" s="436"/>
      <c r="F4" s="436"/>
    </row>
    <row r="5" spans="1:6">
      <c r="F5" s="450" t="s">
        <v>795</v>
      </c>
    </row>
    <row ht="28.5" r="7" spans="1:6">
      <c r="A7" s="480" t="s">
        <v>11</v>
      </c>
      <c r="B7" s="249" t="s">
        <v>12</v>
      </c>
      <c r="C7" s="249" t="s">
        <v>49</v>
      </c>
      <c r="D7" s="249" t="s">
        <v>796</v>
      </c>
      <c r="E7" s="249" t="s">
        <v>797</v>
      </c>
      <c r="F7" s="249" t="s">
        <v>50</v>
      </c>
    </row>
    <row r="8" spans="1:6">
      <c r="A8" s="293">
        <v>41</v>
      </c>
      <c r="B8" s="314" t="s">
        <v>1384</v>
      </c>
      <c r="C8" s="446">
        <f>C9+C18+C33+C63</f>
        <v>0</v>
      </c>
      <c r="D8" s="446">
        <f ref="D8:F8" si="0" t="shared">D9+D18+D33+D63</f>
        <v>0</v>
      </c>
      <c r="E8" s="446">
        <f si="0" t="shared"/>
        <v>0</v>
      </c>
      <c r="F8" s="446">
        <f si="0" t="shared"/>
        <v>0</v>
      </c>
    </row>
    <row r="9" spans="1:6">
      <c r="A9" s="293">
        <v>411</v>
      </c>
      <c r="B9" s="298" t="s">
        <v>245</v>
      </c>
      <c r="C9" s="446">
        <f>C10+C14</f>
        <v>0</v>
      </c>
      <c r="D9" s="446">
        <f ref="D9:F9" si="1" t="shared">D10+D14</f>
        <v>0</v>
      </c>
      <c r="E9" s="446">
        <f si="1" t="shared"/>
        <v>0</v>
      </c>
      <c r="F9" s="446">
        <f si="1" t="shared"/>
        <v>0</v>
      </c>
    </row>
    <row r="10" spans="1:6">
      <c r="A10" s="293">
        <v>4111</v>
      </c>
      <c r="B10" s="298" t="s">
        <v>129</v>
      </c>
      <c r="C10" s="446">
        <f>SUM(C11:C13)</f>
        <v>0</v>
      </c>
      <c r="D10" s="446">
        <f ref="D10:F10" si="2" t="shared">SUM(D11:D13)</f>
        <v>0</v>
      </c>
      <c r="E10" s="446">
        <f si="2" t="shared"/>
        <v>0</v>
      </c>
      <c r="F10" s="446">
        <f si="2" t="shared"/>
        <v>0</v>
      </c>
    </row>
    <row r="11" spans="1:6">
      <c r="A11" s="197">
        <v>41111</v>
      </c>
      <c r="B11" s="198" t="s">
        <v>246</v>
      </c>
      <c r="C11" s="478"/>
      <c r="D11" s="478"/>
      <c r="E11" s="478"/>
      <c r="F11" s="478"/>
    </row>
    <row r="12" spans="1:6">
      <c r="A12" s="197">
        <v>41112</v>
      </c>
      <c r="B12" s="198" t="s">
        <v>247</v>
      </c>
      <c r="C12" s="478"/>
      <c r="D12" s="478"/>
      <c r="E12" s="478"/>
      <c r="F12" s="478"/>
    </row>
    <row r="13" spans="1:6">
      <c r="A13" s="197">
        <v>41113</v>
      </c>
      <c r="B13" s="198" t="s">
        <v>248</v>
      </c>
      <c r="C13" s="478"/>
      <c r="D13" s="478"/>
      <c r="E13" s="478"/>
      <c r="F13" s="478"/>
    </row>
    <row r="14" spans="1:6">
      <c r="A14" s="293">
        <v>4112</v>
      </c>
      <c r="B14" s="298" t="s">
        <v>135</v>
      </c>
      <c r="C14" s="446">
        <f>SUM(C15:C17)</f>
        <v>0</v>
      </c>
      <c r="D14" s="446">
        <f ref="D14:F14" si="3" t="shared">SUM(D15:D17)</f>
        <v>0</v>
      </c>
      <c r="E14" s="446">
        <f si="3" t="shared"/>
        <v>0</v>
      </c>
      <c r="F14" s="446">
        <f si="3" t="shared"/>
        <v>0</v>
      </c>
    </row>
    <row r="15" spans="1:6">
      <c r="A15" s="197">
        <v>41121</v>
      </c>
      <c r="B15" s="198" t="s">
        <v>246</v>
      </c>
      <c r="C15" s="478"/>
      <c r="D15" s="478"/>
      <c r="E15" s="478"/>
      <c r="F15" s="478"/>
    </row>
    <row r="16" spans="1:6">
      <c r="A16" s="197">
        <v>41122</v>
      </c>
      <c r="B16" s="198" t="s">
        <v>247</v>
      </c>
      <c r="C16" s="478"/>
      <c r="D16" s="478"/>
      <c r="E16" s="478"/>
      <c r="F16" s="478"/>
    </row>
    <row r="17" spans="1:6">
      <c r="A17" s="197">
        <v>41123</v>
      </c>
      <c r="B17" s="198" t="s">
        <v>248</v>
      </c>
      <c r="C17" s="478"/>
      <c r="D17" s="478"/>
      <c r="E17" s="478"/>
      <c r="F17" s="478"/>
    </row>
    <row r="18" spans="1:6">
      <c r="A18" s="293">
        <v>412</v>
      </c>
      <c r="B18" s="298" t="s">
        <v>249</v>
      </c>
      <c r="C18" s="446">
        <f>C19+C27</f>
        <v>0</v>
      </c>
      <c r="D18" s="446">
        <f ref="D18:F18" si="4" t="shared">D19+D27</f>
        <v>0</v>
      </c>
      <c r="E18" s="446">
        <f si="4" t="shared"/>
        <v>0</v>
      </c>
      <c r="F18" s="446">
        <f si="4" t="shared"/>
        <v>0</v>
      </c>
    </row>
    <row r="19" spans="1:6">
      <c r="A19" s="293">
        <v>4121</v>
      </c>
      <c r="B19" s="298" t="s">
        <v>129</v>
      </c>
      <c r="C19" s="444">
        <f>SUM(C20:C26)</f>
        <v>0</v>
      </c>
      <c r="D19" s="444">
        <f ref="D19:F19" si="5" t="shared">SUM(D20:D26)</f>
        <v>0</v>
      </c>
      <c r="E19" s="444">
        <f si="5" t="shared"/>
        <v>0</v>
      </c>
      <c r="F19" s="444">
        <f si="5" t="shared"/>
        <v>0</v>
      </c>
    </row>
    <row r="20" spans="1:6">
      <c r="A20" s="197">
        <v>41211</v>
      </c>
      <c r="B20" s="213" t="s">
        <v>250</v>
      </c>
      <c r="C20" s="478"/>
      <c r="D20" s="478"/>
      <c r="E20" s="478"/>
      <c r="F20" s="478"/>
    </row>
    <row r="21" spans="1:6">
      <c r="A21" s="197">
        <v>41212</v>
      </c>
      <c r="B21" s="213" t="s">
        <v>154</v>
      </c>
      <c r="C21" s="478"/>
      <c r="D21" s="478"/>
      <c r="E21" s="478"/>
      <c r="F21" s="478"/>
    </row>
    <row r="22" spans="1:6">
      <c r="A22" s="197">
        <v>41213</v>
      </c>
      <c r="B22" s="213" t="s">
        <v>251</v>
      </c>
      <c r="C22" s="478"/>
      <c r="D22" s="478"/>
      <c r="E22" s="478"/>
      <c r="F22" s="478"/>
    </row>
    <row r="23" spans="1:6">
      <c r="A23" s="197">
        <v>41214</v>
      </c>
      <c r="B23" s="213" t="s">
        <v>252</v>
      </c>
      <c r="C23" s="478"/>
      <c r="D23" s="478"/>
      <c r="E23" s="478"/>
      <c r="F23" s="478"/>
    </row>
    <row r="24" spans="1:6">
      <c r="A24" s="197">
        <v>41215</v>
      </c>
      <c r="B24" s="213" t="s">
        <v>253</v>
      </c>
      <c r="C24" s="478"/>
      <c r="D24" s="478"/>
      <c r="E24" s="478"/>
      <c r="F24" s="478"/>
    </row>
    <row r="25" spans="1:6">
      <c r="A25" s="197">
        <v>41216</v>
      </c>
      <c r="B25" s="198" t="s">
        <v>254</v>
      </c>
      <c r="C25" s="478"/>
      <c r="D25" s="478"/>
      <c r="E25" s="478"/>
      <c r="F25" s="478"/>
    </row>
    <row r="26" spans="1:6">
      <c r="A26" s="197">
        <v>41217</v>
      </c>
      <c r="B26" s="198" t="s">
        <v>255</v>
      </c>
      <c r="C26" s="478"/>
      <c r="D26" s="478"/>
      <c r="E26" s="478"/>
      <c r="F26" s="478"/>
    </row>
    <row r="27" spans="1:6">
      <c r="A27" s="293">
        <v>4122</v>
      </c>
      <c r="B27" s="298" t="s">
        <v>135</v>
      </c>
      <c r="C27" s="444">
        <f>SUM(C28:C32)</f>
        <v>0</v>
      </c>
      <c r="D27" s="444">
        <f ref="D27:F27" si="6" t="shared">SUM(D28:D32)</f>
        <v>0</v>
      </c>
      <c r="E27" s="444">
        <f si="6" t="shared"/>
        <v>0</v>
      </c>
      <c r="F27" s="444">
        <f si="6" t="shared"/>
        <v>0</v>
      </c>
    </row>
    <row r="28" spans="1:6">
      <c r="A28" s="197">
        <v>41221</v>
      </c>
      <c r="B28" s="198" t="s">
        <v>256</v>
      </c>
      <c r="C28" s="478"/>
      <c r="D28" s="478"/>
      <c r="E28" s="478"/>
      <c r="F28" s="478"/>
    </row>
    <row r="29" spans="1:6">
      <c r="A29" s="197">
        <v>41222</v>
      </c>
      <c r="B29" s="198" t="s">
        <v>257</v>
      </c>
      <c r="C29" s="478"/>
      <c r="D29" s="478"/>
      <c r="E29" s="478"/>
      <c r="F29" s="478"/>
    </row>
    <row r="30" spans="1:6">
      <c r="A30" s="197">
        <v>41223</v>
      </c>
      <c r="B30" s="198" t="s">
        <v>258</v>
      </c>
      <c r="C30" s="478"/>
      <c r="D30" s="478"/>
      <c r="E30" s="478"/>
      <c r="F30" s="478"/>
    </row>
    <row r="31" spans="1:6">
      <c r="A31" s="197">
        <v>41224</v>
      </c>
      <c r="B31" s="198" t="s">
        <v>259</v>
      </c>
      <c r="C31" s="478"/>
      <c r="D31" s="478"/>
      <c r="E31" s="478"/>
      <c r="F31" s="478"/>
    </row>
    <row r="32" spans="1:6">
      <c r="A32" s="481">
        <v>41225</v>
      </c>
      <c r="B32" s="198" t="s">
        <v>261</v>
      </c>
      <c r="C32" s="478"/>
      <c r="D32" s="478"/>
      <c r="E32" s="478"/>
      <c r="F32" s="478"/>
    </row>
    <row r="33" spans="1:6">
      <c r="A33" s="293">
        <v>413</v>
      </c>
      <c r="B33" s="298" t="s">
        <v>262</v>
      </c>
      <c r="C33" s="446">
        <f>C34+C39+C53+C54+C55+C56</f>
        <v>0</v>
      </c>
      <c r="D33" s="446">
        <f ref="D33:F33" si="7" t="shared">D34+D39+D53+D54+D55+D56</f>
        <v>0</v>
      </c>
      <c r="E33" s="446">
        <f si="7" t="shared"/>
        <v>0</v>
      </c>
      <c r="F33" s="446">
        <f si="7" t="shared"/>
        <v>0</v>
      </c>
    </row>
    <row r="34" spans="1:6">
      <c r="A34" s="293">
        <v>4131</v>
      </c>
      <c r="B34" s="298" t="s">
        <v>263</v>
      </c>
      <c r="C34" s="444">
        <f>SUM(C35:C38)</f>
        <v>0</v>
      </c>
      <c r="D34" s="444">
        <f ref="D34:F34" si="8" t="shared">SUM(D35:D38)</f>
        <v>0</v>
      </c>
      <c r="E34" s="444">
        <f si="8" t="shared"/>
        <v>0</v>
      </c>
      <c r="F34" s="444">
        <f si="8" t="shared"/>
        <v>0</v>
      </c>
    </row>
    <row r="35" spans="1:6">
      <c r="A35" s="482">
        <v>413101</v>
      </c>
      <c r="B35" s="483" t="s">
        <v>574</v>
      </c>
      <c r="C35" s="478"/>
      <c r="D35" s="478"/>
      <c r="E35" s="478"/>
      <c r="F35" s="478"/>
    </row>
    <row r="36" spans="1:6">
      <c r="A36" s="482">
        <v>413102</v>
      </c>
      <c r="B36" s="483" t="s">
        <v>575</v>
      </c>
      <c r="C36" s="478"/>
      <c r="D36" s="478"/>
      <c r="E36" s="478"/>
      <c r="F36" s="478"/>
    </row>
    <row r="37" spans="1:6">
      <c r="A37" s="482">
        <v>413103</v>
      </c>
      <c r="B37" s="483" t="s">
        <v>576</v>
      </c>
      <c r="C37" s="478"/>
      <c r="D37" s="478"/>
      <c r="E37" s="478"/>
      <c r="F37" s="478"/>
    </row>
    <row r="38" spans="1:6">
      <c r="A38" s="482">
        <v>413104</v>
      </c>
      <c r="B38" s="483" t="s">
        <v>577</v>
      </c>
      <c r="C38" s="478"/>
      <c r="D38" s="478"/>
      <c r="E38" s="478"/>
      <c r="F38" s="478"/>
    </row>
    <row r="39" spans="1:6">
      <c r="A39" s="293">
        <v>4132</v>
      </c>
      <c r="B39" s="298" t="s">
        <v>264</v>
      </c>
      <c r="C39" s="444">
        <f>SUM(C40:C52)</f>
        <v>0</v>
      </c>
      <c r="D39" s="444">
        <f ref="D39:F39" si="9" t="shared">SUM(D40:D52)</f>
        <v>0</v>
      </c>
      <c r="E39" s="444">
        <f si="9" t="shared"/>
        <v>0</v>
      </c>
      <c r="F39" s="444">
        <f si="9" t="shared"/>
        <v>0</v>
      </c>
    </row>
    <row r="40" spans="1:6">
      <c r="A40" s="197">
        <v>413201</v>
      </c>
      <c r="B40" s="484" t="s">
        <v>578</v>
      </c>
      <c r="C40" s="478"/>
      <c r="D40" s="478"/>
      <c r="E40" s="478"/>
      <c r="F40" s="478"/>
    </row>
    <row r="41" spans="1:6">
      <c r="A41" s="197">
        <v>413202</v>
      </c>
      <c r="B41" s="484" t="s">
        <v>579</v>
      </c>
      <c r="C41" s="478"/>
      <c r="D41" s="478"/>
      <c r="E41" s="478"/>
      <c r="F41" s="478"/>
    </row>
    <row r="42" spans="1:6">
      <c r="A42" s="197">
        <v>413203</v>
      </c>
      <c r="B42" s="484" t="s">
        <v>580</v>
      </c>
      <c r="C42" s="478"/>
      <c r="D42" s="478"/>
      <c r="E42" s="478"/>
      <c r="F42" s="478"/>
    </row>
    <row r="43" spans="1:6">
      <c r="A43" s="197">
        <v>413204</v>
      </c>
      <c r="B43" s="484" t="s">
        <v>581</v>
      </c>
      <c r="C43" s="478"/>
      <c r="D43" s="478"/>
      <c r="E43" s="478"/>
      <c r="F43" s="478"/>
    </row>
    <row r="44" spans="1:6">
      <c r="A44" s="197">
        <v>413205</v>
      </c>
      <c r="B44" s="484" t="s">
        <v>582</v>
      </c>
      <c r="C44" s="478"/>
      <c r="D44" s="478"/>
      <c r="E44" s="478"/>
      <c r="F44" s="478"/>
    </row>
    <row r="45" spans="1:6">
      <c r="A45" s="197">
        <v>413206</v>
      </c>
      <c r="B45" s="484" t="s">
        <v>583</v>
      </c>
      <c r="C45" s="478"/>
      <c r="D45" s="478"/>
      <c r="E45" s="478"/>
      <c r="F45" s="478"/>
    </row>
    <row r="46" spans="1:6">
      <c r="A46" s="197">
        <v>413207</v>
      </c>
      <c r="B46" s="484" t="s">
        <v>584</v>
      </c>
      <c r="C46" s="478"/>
      <c r="D46" s="478"/>
      <c r="E46" s="478"/>
      <c r="F46" s="478"/>
    </row>
    <row r="47" spans="1:6">
      <c r="A47" s="197">
        <v>413208</v>
      </c>
      <c r="B47" s="484" t="s">
        <v>585</v>
      </c>
      <c r="C47" s="478"/>
      <c r="D47" s="478"/>
      <c r="E47" s="478"/>
      <c r="F47" s="478"/>
    </row>
    <row r="48" spans="1:6">
      <c r="A48" s="197">
        <v>413209</v>
      </c>
      <c r="B48" s="484" t="s">
        <v>586</v>
      </c>
      <c r="C48" s="478"/>
      <c r="D48" s="478"/>
      <c r="E48" s="478"/>
      <c r="F48" s="478"/>
    </row>
    <row r="49" spans="1:6">
      <c r="A49" s="197">
        <v>413210</v>
      </c>
      <c r="B49" s="484" t="s">
        <v>587</v>
      </c>
      <c r="C49" s="478"/>
      <c r="D49" s="478"/>
      <c r="E49" s="478"/>
      <c r="F49" s="478"/>
    </row>
    <row r="50" spans="1:6">
      <c r="A50" s="197">
        <v>413211</v>
      </c>
      <c r="B50" s="484" t="s">
        <v>588</v>
      </c>
      <c r="C50" s="478"/>
      <c r="D50" s="478"/>
      <c r="E50" s="478"/>
      <c r="F50" s="478"/>
    </row>
    <row r="51" spans="1:6">
      <c r="A51" s="197">
        <v>413212</v>
      </c>
      <c r="B51" s="484" t="s">
        <v>589</v>
      </c>
      <c r="C51" s="478"/>
      <c r="D51" s="478"/>
      <c r="E51" s="478"/>
      <c r="F51" s="478"/>
    </row>
    <row r="52" spans="1:6">
      <c r="A52" s="197">
        <v>413213</v>
      </c>
      <c r="B52" s="484" t="s">
        <v>590</v>
      </c>
      <c r="C52" s="478"/>
      <c r="D52" s="478"/>
      <c r="E52" s="478"/>
      <c r="F52" s="478"/>
    </row>
    <row r="53" spans="1:6">
      <c r="A53" s="194">
        <v>41330</v>
      </c>
      <c r="B53" s="195" t="s">
        <v>265</v>
      </c>
      <c r="C53" s="196"/>
      <c r="D53" s="196"/>
      <c r="E53" s="196"/>
      <c r="F53" s="196"/>
    </row>
    <row r="54" spans="1:6">
      <c r="A54" s="194">
        <v>41340</v>
      </c>
      <c r="B54" s="195" t="s">
        <v>266</v>
      </c>
      <c r="C54" s="196"/>
      <c r="D54" s="196"/>
      <c r="E54" s="196"/>
      <c r="F54" s="196"/>
    </row>
    <row r="55" spans="1:6">
      <c r="A55" s="194">
        <v>41350</v>
      </c>
      <c r="B55" s="195" t="s">
        <v>267</v>
      </c>
      <c r="C55" s="196"/>
      <c r="D55" s="196"/>
      <c r="E55" s="196"/>
      <c r="F55" s="196"/>
    </row>
    <row r="56" spans="1:6">
      <c r="A56" s="190">
        <v>4136</v>
      </c>
      <c r="B56" s="191" t="s">
        <v>1091</v>
      </c>
      <c r="C56" s="193">
        <f>SUM(C57:C62)</f>
        <v>0</v>
      </c>
      <c r="D56" s="193">
        <f ref="D56:F56" si="10" t="shared">SUM(D57:D62)</f>
        <v>0</v>
      </c>
      <c r="E56" s="193">
        <f si="10" t="shared"/>
        <v>0</v>
      </c>
      <c r="F56" s="193">
        <f si="10" t="shared"/>
        <v>0</v>
      </c>
    </row>
    <row r="57" spans="1:6">
      <c r="A57" s="194">
        <v>41361</v>
      </c>
      <c r="B57" s="195" t="s">
        <v>1089</v>
      </c>
      <c r="C57" s="196"/>
      <c r="D57" s="196"/>
      <c r="E57" s="196"/>
      <c r="F57" s="196"/>
    </row>
    <row r="58" spans="1:6">
      <c r="A58" s="194">
        <v>41362</v>
      </c>
      <c r="B58" s="195" t="s">
        <v>1090</v>
      </c>
      <c r="C58" s="196"/>
      <c r="D58" s="196"/>
      <c r="E58" s="196"/>
      <c r="F58" s="196"/>
    </row>
    <row r="59" spans="1:6">
      <c r="A59" s="194">
        <v>41363</v>
      </c>
      <c r="B59" s="207" t="s">
        <v>654</v>
      </c>
      <c r="C59" s="196"/>
      <c r="D59" s="196"/>
      <c r="E59" s="196"/>
      <c r="F59" s="196"/>
    </row>
    <row r="60" spans="1:6">
      <c r="A60" s="194">
        <v>41364</v>
      </c>
      <c r="B60" s="208" t="s">
        <v>680</v>
      </c>
      <c r="C60" s="196"/>
      <c r="D60" s="196"/>
      <c r="E60" s="196"/>
      <c r="F60" s="196"/>
    </row>
    <row r="61" spans="1:6">
      <c r="A61" s="194">
        <v>41365</v>
      </c>
      <c r="B61" s="208" t="s">
        <v>681</v>
      </c>
      <c r="C61" s="196"/>
      <c r="D61" s="196"/>
      <c r="E61" s="196"/>
      <c r="F61" s="196"/>
    </row>
    <row r="62" spans="1:6">
      <c r="A62" s="194">
        <v>41366</v>
      </c>
      <c r="B62" s="208" t="s">
        <v>682</v>
      </c>
      <c r="C62" s="196"/>
      <c r="D62" s="196"/>
      <c r="E62" s="196"/>
      <c r="F62" s="196"/>
    </row>
    <row r="63" spans="1:6">
      <c r="A63" s="190">
        <v>414</v>
      </c>
      <c r="B63" s="191" t="s">
        <v>270</v>
      </c>
      <c r="C63" s="193">
        <f>SUM(C64:C68)</f>
        <v>0</v>
      </c>
      <c r="D63" s="193">
        <f ref="D63:F63" si="11" t="shared">SUM(D64:D68)</f>
        <v>0</v>
      </c>
      <c r="E63" s="193">
        <f si="11" t="shared"/>
        <v>0</v>
      </c>
      <c r="F63" s="193">
        <f si="11" t="shared"/>
        <v>0</v>
      </c>
    </row>
    <row r="64" spans="1:6">
      <c r="A64" s="194">
        <v>41410</v>
      </c>
      <c r="B64" s="195" t="s">
        <v>271</v>
      </c>
      <c r="C64" s="196"/>
      <c r="D64" s="196"/>
      <c r="E64" s="196"/>
      <c r="F64" s="196"/>
    </row>
    <row r="65" spans="1:6">
      <c r="A65" s="194">
        <v>41420</v>
      </c>
      <c r="B65" s="195" t="s">
        <v>272</v>
      </c>
      <c r="C65" s="196"/>
      <c r="D65" s="196"/>
      <c r="E65" s="196"/>
      <c r="F65" s="196"/>
    </row>
    <row r="66" spans="1:6">
      <c r="A66" s="194">
        <v>41430</v>
      </c>
      <c r="B66" s="195" t="s">
        <v>273</v>
      </c>
      <c r="C66" s="196"/>
      <c r="D66" s="196"/>
      <c r="E66" s="196"/>
      <c r="F66" s="196"/>
    </row>
    <row r="67" spans="1:6">
      <c r="A67" s="194">
        <v>41440</v>
      </c>
      <c r="B67" s="195" t="s">
        <v>274</v>
      </c>
      <c r="C67" s="196"/>
      <c r="D67" s="196"/>
      <c r="E67" s="196"/>
      <c r="F67" s="196"/>
    </row>
    <row r="68" spans="1:6">
      <c r="A68" s="194">
        <v>41450</v>
      </c>
      <c r="B68" s="195" t="s">
        <v>275</v>
      </c>
      <c r="C68" s="196"/>
      <c r="D68" s="196"/>
      <c r="E68" s="196"/>
      <c r="F68" s="196"/>
    </row>
    <row r="69" spans="1:6">
      <c r="B69" s="485"/>
      <c r="C69" s="485"/>
      <c r="D69" s="486"/>
      <c r="E69" s="486"/>
      <c r="F69" s="486"/>
    </row>
    <row r="70" spans="1:6">
      <c r="B70" s="485"/>
      <c r="C70" s="485"/>
      <c r="D70" s="486"/>
      <c r="E70" s="486"/>
      <c r="F70" s="486"/>
    </row>
    <row customHeight="1" ht="33" r="71" spans="1:6">
      <c r="B71" s="710" t="s">
        <v>1192</v>
      </c>
      <c r="C71" s="710"/>
      <c r="D71" s="710"/>
      <c r="E71" s="710"/>
      <c r="F71" s="710"/>
    </row>
    <row r="72" spans="1:6">
      <c r="B72" s="485"/>
      <c r="C72" s="485"/>
      <c r="D72" s="486"/>
      <c r="E72" s="486"/>
      <c r="F72" s="486"/>
    </row>
    <row r="73" spans="1:6">
      <c r="B73" s="485"/>
      <c r="C73" s="485"/>
      <c r="D73" s="486"/>
      <c r="E73" s="486"/>
      <c r="F73" s="486"/>
    </row>
    <row r="74" spans="1:6">
      <c r="B74" s="485"/>
      <c r="C74" s="485"/>
      <c r="D74" s="486"/>
      <c r="E74" s="486"/>
      <c r="F74" s="486"/>
    </row>
    <row r="75" spans="1:6">
      <c r="B75" s="485"/>
      <c r="C75" s="485"/>
      <c r="D75" s="486"/>
      <c r="E75" s="486"/>
      <c r="F75" s="486"/>
    </row>
    <row r="76" spans="1:6">
      <c r="B76" s="485"/>
      <c r="C76" s="485"/>
      <c r="D76" s="486"/>
      <c r="E76" s="486"/>
      <c r="F76" s="486"/>
    </row>
    <row r="77" spans="1:6">
      <c r="B77" s="485"/>
      <c r="C77" s="485"/>
      <c r="D77" s="486"/>
      <c r="E77" s="486"/>
      <c r="F77" s="486"/>
    </row>
    <row r="78" spans="1:6">
      <c r="B78" s="485"/>
      <c r="C78" s="485"/>
      <c r="D78" s="486"/>
      <c r="E78" s="486"/>
      <c r="F78" s="486"/>
    </row>
    <row r="79" spans="1:6">
      <c r="B79" s="485"/>
      <c r="C79" s="485"/>
      <c r="D79" s="486"/>
      <c r="E79" s="486"/>
      <c r="F79" s="486"/>
    </row>
    <row r="80" spans="1:6">
      <c r="B80" s="485"/>
      <c r="C80" s="485"/>
      <c r="D80" s="486"/>
      <c r="E80" s="486"/>
      <c r="F80" s="486"/>
    </row>
    <row r="81" spans="2:6">
      <c r="B81" s="485"/>
      <c r="C81" s="485"/>
      <c r="D81" s="486"/>
      <c r="E81" s="486"/>
      <c r="F81" s="486"/>
    </row>
    <row r="82" spans="2:6">
      <c r="B82" s="485"/>
      <c r="C82" s="485"/>
      <c r="D82" s="486"/>
      <c r="E82" s="486"/>
      <c r="F82" s="486"/>
    </row>
    <row r="83" spans="2:6">
      <c r="B83" s="485"/>
      <c r="C83" s="485"/>
      <c r="D83" s="486"/>
      <c r="E83" s="486"/>
      <c r="F83" s="486"/>
    </row>
    <row r="84" spans="2:6">
      <c r="B84" s="485"/>
      <c r="C84" s="485"/>
      <c r="D84" s="486"/>
      <c r="E84" s="486"/>
      <c r="F84" s="486"/>
    </row>
    <row r="85" spans="2:6">
      <c r="B85" s="485"/>
      <c r="C85" s="485"/>
      <c r="D85" s="486"/>
      <c r="E85" s="486"/>
      <c r="F85" s="486"/>
    </row>
    <row r="86" spans="2:6">
      <c r="B86" s="485"/>
      <c r="C86" s="485"/>
      <c r="D86" s="486"/>
      <c r="E86" s="486"/>
      <c r="F86" s="486"/>
    </row>
    <row r="87" spans="2:6">
      <c r="B87" s="485"/>
      <c r="C87" s="485"/>
      <c r="D87" s="486"/>
      <c r="E87" s="486"/>
      <c r="F87" s="486"/>
    </row>
    <row r="88" spans="2:6">
      <c r="B88" s="485"/>
      <c r="C88" s="485"/>
      <c r="D88" s="486"/>
      <c r="E88" s="486"/>
      <c r="F88" s="486"/>
    </row>
    <row r="89" spans="2:6">
      <c r="B89" s="485"/>
      <c r="C89" s="485"/>
      <c r="D89" s="486"/>
      <c r="E89" s="486"/>
      <c r="F89" s="486"/>
    </row>
    <row r="90" spans="2:6">
      <c r="B90" s="485"/>
      <c r="C90" s="485"/>
      <c r="D90" s="486"/>
      <c r="E90" s="486"/>
      <c r="F90" s="486"/>
    </row>
    <row r="91" spans="2:6">
      <c r="B91" s="485"/>
      <c r="C91" s="485"/>
      <c r="D91" s="486"/>
      <c r="E91" s="486"/>
      <c r="F91" s="486"/>
    </row>
    <row r="92" spans="2:6">
      <c r="B92" s="485"/>
      <c r="C92" s="485"/>
      <c r="D92" s="486"/>
      <c r="E92" s="486"/>
      <c r="F92" s="486"/>
    </row>
    <row r="93" spans="2:6">
      <c r="B93" s="485"/>
      <c r="C93" s="485"/>
      <c r="D93" s="486"/>
      <c r="E93" s="486"/>
      <c r="F93" s="486"/>
    </row>
    <row r="94" spans="2:6">
      <c r="B94" s="485"/>
      <c r="C94" s="485"/>
      <c r="D94" s="486"/>
      <c r="E94" s="486"/>
      <c r="F94" s="486"/>
    </row>
  </sheetData>
  <mergeCells count="2">
    <mergeCell ref="A3:F3"/>
    <mergeCell ref="B71:F71"/>
  </mergeCells>
  <pageMargins bottom="0.3" footer="0.3" header="0.3" left="0.25" right="0.25" top="0.42"/>
  <pageSetup fitToHeight="0" orientation="portrait" paperSize="9" r:id="rId1" scale="68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A8" sqref="A8:B38"/>
    </sheetView>
  </sheetViews>
  <sheetFormatPr defaultRowHeight="12.75"/>
  <cols>
    <col min="1" max="1" style="22" width="9.140625" collapsed="true"/>
    <col min="2" max="2" customWidth="true" style="23" width="56.28515625" collapsed="true"/>
    <col min="3" max="3" customWidth="true" style="23" width="15.140625" collapsed="true"/>
    <col min="4" max="5" customWidth="true" style="23" width="17.140625" collapsed="true"/>
    <col min="6" max="6" customWidth="true" style="23" width="15.5703125" collapsed="true"/>
    <col min="7" max="16384" style="23" width="9.140625" collapsed="tru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1188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1049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0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33.75" r="7" spans="1:6">
      <c r="A7" s="172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42</v>
      </c>
      <c r="B8" s="104" t="s">
        <v>276</v>
      </c>
      <c r="C8" s="173">
        <f>C9+C18</f>
        <v>0</v>
      </c>
      <c r="D8" s="173">
        <f>D9+D18</f>
        <v>0</v>
      </c>
      <c r="E8" s="173">
        <f>E9+E18</f>
        <v>0</v>
      </c>
      <c r="F8" s="173">
        <f>F9+F18</f>
        <v>0</v>
      </c>
    </row>
    <row r="9" spans="1:6">
      <c r="A9" s="124">
        <v>421</v>
      </c>
      <c r="B9" s="104" t="s">
        <v>277</v>
      </c>
      <c r="C9" s="173">
        <f>C10+C14</f>
        <v>0</v>
      </c>
      <c r="D9" s="173">
        <f>D10+D14</f>
        <v>0</v>
      </c>
      <c r="E9" s="173">
        <f>E10+E14</f>
        <v>0</v>
      </c>
      <c r="F9" s="173">
        <f>F10+F14</f>
        <v>0</v>
      </c>
    </row>
    <row r="10" spans="1:6">
      <c r="A10" s="124">
        <v>4211</v>
      </c>
      <c r="B10" s="104" t="s">
        <v>129</v>
      </c>
      <c r="C10" s="173">
        <f>SUM(C11:C13)</f>
        <v>0</v>
      </c>
      <c r="D10" s="173">
        <f>SUM(D11:D13)</f>
        <v>0</v>
      </c>
      <c r="E10" s="173">
        <f>SUM(E11:E13)</f>
        <v>0</v>
      </c>
      <c r="F10" s="173">
        <f>SUM(F11:F13)</f>
        <v>0</v>
      </c>
    </row>
    <row r="11" spans="1:6">
      <c r="A11" s="36">
        <v>42111</v>
      </c>
      <c r="B11" s="37" t="s">
        <v>246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36">
        <v>42112</v>
      </c>
      <c r="B12" s="37" t="s">
        <v>247</v>
      </c>
      <c r="C12" s="174">
        <v>0</v>
      </c>
      <c r="D12" s="174">
        <v>0</v>
      </c>
      <c r="E12" s="174">
        <v>0</v>
      </c>
      <c r="F12" s="174">
        <v>0</v>
      </c>
    </row>
    <row r="13" spans="1:6">
      <c r="A13" s="36">
        <v>42113</v>
      </c>
      <c r="B13" s="37" t="s">
        <v>248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7">
        <v>4212</v>
      </c>
      <c r="B14" s="110" t="s">
        <v>135</v>
      </c>
      <c r="C14" s="175">
        <f>SUM(C15:C17)</f>
        <v>0</v>
      </c>
      <c r="D14" s="175">
        <f>SUM(D15:D17)</f>
        <v>0</v>
      </c>
      <c r="E14" s="175">
        <f>SUM(E15:E17)</f>
        <v>0</v>
      </c>
      <c r="F14" s="175">
        <f>SUM(F15:F17)</f>
        <v>0</v>
      </c>
    </row>
    <row r="15" spans="1:6">
      <c r="A15" s="36">
        <v>42121</v>
      </c>
      <c r="B15" s="37" t="s">
        <v>246</v>
      </c>
      <c r="C15" s="174">
        <v>0</v>
      </c>
      <c r="D15" s="174">
        <v>0</v>
      </c>
      <c r="E15" s="174">
        <v>0</v>
      </c>
      <c r="F15" s="174">
        <v>0</v>
      </c>
    </row>
    <row r="16" spans="1:6">
      <c r="A16" s="36">
        <v>42122</v>
      </c>
      <c r="B16" s="37" t="s">
        <v>247</v>
      </c>
      <c r="C16" s="174">
        <v>0</v>
      </c>
      <c r="D16" s="174">
        <v>0</v>
      </c>
      <c r="E16" s="174">
        <v>0</v>
      </c>
      <c r="F16" s="174">
        <v>0</v>
      </c>
    </row>
    <row r="17" spans="1:6">
      <c r="A17" s="36">
        <v>42123</v>
      </c>
      <c r="B17" s="37" t="s">
        <v>248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24">
        <v>422</v>
      </c>
      <c r="B18" s="104" t="s">
        <v>213</v>
      </c>
      <c r="C18" s="173">
        <f>C19+C27</f>
        <v>0</v>
      </c>
      <c r="D18" s="173">
        <f>D19+D27</f>
        <v>0</v>
      </c>
      <c r="E18" s="173">
        <f>E19+E27</f>
        <v>0</v>
      </c>
      <c r="F18" s="173">
        <f>F19+F27</f>
        <v>0</v>
      </c>
    </row>
    <row r="19" spans="1:6">
      <c r="A19" s="124">
        <v>4221</v>
      </c>
      <c r="B19" s="104" t="s">
        <v>129</v>
      </c>
      <c r="C19" s="173">
        <f>SUM(C20:C26)</f>
        <v>0</v>
      </c>
      <c r="D19" s="173">
        <f>SUM(D20:D26)</f>
        <v>0</v>
      </c>
      <c r="E19" s="173">
        <f>SUM(E20:E26)</f>
        <v>0</v>
      </c>
      <c r="F19" s="173">
        <f>SUM(F20:F26)</f>
        <v>0</v>
      </c>
    </row>
    <row r="20" spans="1:6">
      <c r="A20" s="133">
        <v>42211</v>
      </c>
      <c r="B20" s="37" t="s">
        <v>250</v>
      </c>
      <c r="C20" s="174">
        <v>0</v>
      </c>
      <c r="D20" s="174">
        <v>0</v>
      </c>
      <c r="E20" s="174">
        <v>0</v>
      </c>
      <c r="F20" s="174">
        <v>0</v>
      </c>
    </row>
    <row r="21" spans="1:6">
      <c r="A21" s="133">
        <v>42212</v>
      </c>
      <c r="B21" s="37" t="s">
        <v>278</v>
      </c>
      <c r="C21" s="174">
        <v>0</v>
      </c>
      <c r="D21" s="174">
        <v>0</v>
      </c>
      <c r="E21" s="174">
        <v>0</v>
      </c>
      <c r="F21" s="174">
        <v>0</v>
      </c>
    </row>
    <row r="22" spans="1:6">
      <c r="A22" s="133">
        <v>42213</v>
      </c>
      <c r="B22" s="37" t="s">
        <v>251</v>
      </c>
      <c r="C22" s="174">
        <v>0</v>
      </c>
      <c r="D22" s="174">
        <v>0</v>
      </c>
      <c r="E22" s="174">
        <v>0</v>
      </c>
      <c r="F22" s="174">
        <v>0</v>
      </c>
    </row>
    <row r="23" spans="1:6">
      <c r="A23" s="133">
        <v>42214</v>
      </c>
      <c r="B23" s="37" t="s">
        <v>252</v>
      </c>
      <c r="C23" s="174">
        <v>0</v>
      </c>
      <c r="D23" s="174">
        <v>0</v>
      </c>
      <c r="E23" s="174">
        <v>0</v>
      </c>
      <c r="F23" s="174">
        <v>0</v>
      </c>
    </row>
    <row r="24" spans="1:6">
      <c r="A24" s="133">
        <v>42215</v>
      </c>
      <c r="B24" s="37" t="s">
        <v>253</v>
      </c>
      <c r="C24" s="174">
        <v>0</v>
      </c>
      <c r="D24" s="174">
        <v>0</v>
      </c>
      <c r="E24" s="174">
        <v>0</v>
      </c>
      <c r="F24" s="174">
        <v>0</v>
      </c>
    </row>
    <row r="25" spans="1:6">
      <c r="A25" s="133">
        <v>42216</v>
      </c>
      <c r="B25" s="37" t="s">
        <v>254</v>
      </c>
      <c r="C25" s="174">
        <v>0</v>
      </c>
      <c r="D25" s="174">
        <v>0</v>
      </c>
      <c r="E25" s="174">
        <v>0</v>
      </c>
      <c r="F25" s="174">
        <v>0</v>
      </c>
    </row>
    <row r="26" spans="1:6">
      <c r="A26" s="133">
        <v>42217</v>
      </c>
      <c r="B26" s="37" t="s">
        <v>255</v>
      </c>
      <c r="C26" s="174">
        <v>0</v>
      </c>
      <c r="D26" s="174">
        <v>0</v>
      </c>
      <c r="E26" s="174">
        <v>0</v>
      </c>
      <c r="F26" s="174">
        <v>0</v>
      </c>
    </row>
    <row r="27" spans="1:6">
      <c r="A27" s="124">
        <v>4222</v>
      </c>
      <c r="B27" s="104" t="s">
        <v>135</v>
      </c>
      <c r="C27" s="173">
        <f>SUM(C28:C38)</f>
        <v>0</v>
      </c>
      <c r="D27" s="173">
        <f>SUM(D28:D38)</f>
        <v>0</v>
      </c>
      <c r="E27" s="173">
        <f>SUM(E28:E38)</f>
        <v>0</v>
      </c>
      <c r="F27" s="173">
        <f>SUM(F28:F38)</f>
        <v>0</v>
      </c>
    </row>
    <row r="28" spans="1:6">
      <c r="A28" s="133">
        <v>42221</v>
      </c>
      <c r="B28" s="37" t="s">
        <v>279</v>
      </c>
      <c r="C28" s="174">
        <v>0</v>
      </c>
      <c r="D28" s="174">
        <v>0</v>
      </c>
      <c r="E28" s="174">
        <v>0</v>
      </c>
      <c r="F28" s="174">
        <v>0</v>
      </c>
    </row>
    <row r="29" spans="1:6">
      <c r="A29" s="133">
        <v>42222</v>
      </c>
      <c r="B29" s="37" t="s">
        <v>280</v>
      </c>
      <c r="C29" s="174">
        <v>0</v>
      </c>
      <c r="D29" s="174">
        <v>0</v>
      </c>
      <c r="E29" s="174">
        <v>0</v>
      </c>
      <c r="F29" s="174">
        <v>0</v>
      </c>
    </row>
    <row r="30" spans="1:6">
      <c r="A30" s="133">
        <v>42223</v>
      </c>
      <c r="B30" s="37" t="s">
        <v>258</v>
      </c>
      <c r="C30" s="174">
        <v>0</v>
      </c>
      <c r="D30" s="174">
        <v>0</v>
      </c>
      <c r="E30" s="174">
        <v>0</v>
      </c>
      <c r="F30" s="174">
        <v>0</v>
      </c>
    </row>
    <row r="31" spans="1:6">
      <c r="A31" s="133">
        <v>42224</v>
      </c>
      <c r="B31" s="37" t="s">
        <v>259</v>
      </c>
      <c r="C31" s="174">
        <v>0</v>
      </c>
      <c r="D31" s="174">
        <v>0</v>
      </c>
      <c r="E31" s="174">
        <v>0</v>
      </c>
      <c r="F31" s="174">
        <v>0</v>
      </c>
    </row>
    <row r="32" spans="1:6">
      <c r="A32" s="133">
        <v>42225</v>
      </c>
      <c r="B32" s="37" t="s">
        <v>260</v>
      </c>
      <c r="C32" s="174">
        <v>0</v>
      </c>
      <c r="D32" s="174">
        <v>0</v>
      </c>
      <c r="E32" s="174">
        <v>0</v>
      </c>
      <c r="F32" s="174">
        <v>0</v>
      </c>
    </row>
    <row r="33" spans="1:6">
      <c r="A33" s="133">
        <v>42226</v>
      </c>
      <c r="B33" s="37" t="s">
        <v>261</v>
      </c>
      <c r="C33" s="174">
        <v>0</v>
      </c>
      <c r="D33" s="174">
        <v>0</v>
      </c>
      <c r="E33" s="174">
        <v>0</v>
      </c>
      <c r="F33" s="174">
        <v>0</v>
      </c>
    </row>
    <row r="34" spans="1:6">
      <c r="A34" s="84">
        <v>42227</v>
      </c>
      <c r="B34" s="174" t="s">
        <v>628</v>
      </c>
      <c r="C34" s="174">
        <v>0</v>
      </c>
      <c r="D34" s="174">
        <v>0</v>
      </c>
      <c r="E34" s="174">
        <v>0</v>
      </c>
      <c r="F34" s="174">
        <v>0</v>
      </c>
    </row>
    <row r="35" spans="1:6">
      <c r="A35" s="84">
        <v>42228</v>
      </c>
      <c r="B35" s="174" t="s">
        <v>683</v>
      </c>
      <c r="C35" s="174">
        <v>0</v>
      </c>
      <c r="D35" s="174">
        <v>0</v>
      </c>
      <c r="E35" s="174">
        <v>0</v>
      </c>
      <c r="F35" s="174">
        <v>0</v>
      </c>
    </row>
    <row r="36" spans="1:6">
      <c r="A36" s="138">
        <v>42229</v>
      </c>
      <c r="B36" s="176" t="s">
        <v>684</v>
      </c>
      <c r="C36" s="174">
        <v>0</v>
      </c>
      <c r="D36" s="174">
        <v>0</v>
      </c>
      <c r="E36" s="174">
        <v>0</v>
      </c>
      <c r="F36" s="174">
        <v>0</v>
      </c>
    </row>
    <row r="37" spans="1:6">
      <c r="A37" s="84">
        <v>42230</v>
      </c>
      <c r="B37" s="176" t="s">
        <v>685</v>
      </c>
      <c r="C37" s="174">
        <v>0</v>
      </c>
      <c r="D37" s="174">
        <v>0</v>
      </c>
      <c r="E37" s="174">
        <v>0</v>
      </c>
      <c r="F37" s="174">
        <v>0</v>
      </c>
    </row>
    <row r="38" spans="1:6">
      <c r="A38" s="84">
        <v>42231</v>
      </c>
      <c r="B38" s="176" t="s">
        <v>655</v>
      </c>
      <c r="C38" s="174">
        <v>0</v>
      </c>
      <c r="D38" s="174">
        <v>0</v>
      </c>
      <c r="E38" s="174">
        <v>0</v>
      </c>
      <c r="F38" s="174">
        <v>0</v>
      </c>
    </row>
    <row customHeight="1" ht="35.25" r="42" spans="1:6">
      <c r="B42" s="711" t="s">
        <v>1193</v>
      </c>
      <c r="C42" s="711"/>
      <c r="D42" s="711"/>
      <c r="E42" s="711"/>
      <c r="F42" s="711"/>
    </row>
  </sheetData>
  <mergeCells count="2">
    <mergeCell ref="A3:F3"/>
    <mergeCell ref="B42:F42"/>
  </mergeCells>
  <pageMargins bottom="0.75" footer="0.3" header="0.3" left="0.25" right="0.25" top="0.42"/>
  <pageSetup fitToHeight="0" orientation="portrait" paperSize="9" r:id="rId1" scale="76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W892"/>
  <sheetViews>
    <sheetView workbookViewId="0">
      <selection activeCell="A4" sqref="A4"/>
    </sheetView>
  </sheetViews>
  <sheetFormatPr defaultColWidth="9.140625" defaultRowHeight="15"/>
  <cols>
    <col min="1" max="1" bestFit="true" customWidth="true" style="216" width="9.0" collapsed="true"/>
    <col min="2" max="2" bestFit="true" customWidth="true" style="216" width="11.140625" collapsed="true"/>
    <col min="3" max="3" customWidth="true" style="216" width="12.0" collapsed="true"/>
    <col min="4" max="4" customWidth="true" style="216" width="25.7109375" collapsed="true"/>
    <col min="5" max="5" bestFit="true" customWidth="true" style="216" width="15.140625" collapsed="true"/>
    <col min="6" max="6" customWidth="true" style="216" width="20.7109375" collapsed="true"/>
    <col min="7" max="7" customWidth="true" style="216" width="15.42578125" collapsed="true"/>
    <col min="8" max="8" customWidth="true" style="216" width="14.0" collapsed="true"/>
    <col min="9" max="9" customWidth="true" style="216" width="15.28515625" collapsed="true"/>
    <col min="10" max="10" customWidth="true" style="216" width="23.0" collapsed="true"/>
    <col min="11" max="11" customWidth="true" style="216" width="12.140625" collapsed="true"/>
    <col min="12" max="12" customWidth="true" style="216" width="31.85546875" collapsed="true"/>
    <col min="13" max="13" customWidth="true" style="216" width="13.28515625" collapsed="true"/>
    <col min="14" max="14" customWidth="true" style="216" width="11.0" collapsed="true"/>
    <col min="15" max="15" customWidth="true" style="216" width="20.7109375" collapsed="true"/>
    <col min="16" max="16" customWidth="true" style="216" width="18.0" collapsed="true"/>
    <col min="17" max="17" bestFit="true" customWidth="true" style="216" width="14.85546875" collapsed="true"/>
    <col min="18" max="19" customWidth="true" style="216" width="18.42578125" collapsed="true"/>
    <col min="20" max="20" customWidth="true" style="216" width="13.5703125" collapsed="true"/>
    <col min="21" max="21" customWidth="true" style="216" width="13.85546875" collapsed="true"/>
    <col min="22" max="16384" style="216" width="9.140625" collapsed="true"/>
  </cols>
  <sheetData>
    <row r="2" spans="1:23">
      <c r="A2" s="708" t="s">
        <v>1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</row>
    <row customHeight="1" ht="19.5" r="3" spans="1:23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</row>
    <row ht="30" r="4" spans="1:23">
      <c r="A4" s="488" t="s">
        <v>37</v>
      </c>
      <c r="B4" s="488" t="s">
        <v>27</v>
      </c>
      <c r="C4" s="488" t="s">
        <v>28</v>
      </c>
      <c r="D4" s="488" t="s">
        <v>0</v>
      </c>
      <c r="E4" s="488" t="s">
        <v>60</v>
      </c>
      <c r="F4" s="488" t="s">
        <v>88</v>
      </c>
      <c r="G4" s="488" t="s">
        <v>87</v>
      </c>
      <c r="H4" s="488" t="s">
        <v>38</v>
      </c>
      <c r="I4" s="488" t="s">
        <v>39</v>
      </c>
      <c r="J4" s="488" t="s">
        <v>40</v>
      </c>
      <c r="K4" s="488" t="s">
        <v>115</v>
      </c>
      <c r="L4" s="488" t="s">
        <v>43</v>
      </c>
      <c r="M4" s="488" t="s">
        <v>41</v>
      </c>
      <c r="N4" s="488" t="s">
        <v>116</v>
      </c>
      <c r="O4" s="488" t="s">
        <v>117</v>
      </c>
      <c r="P4" s="488" t="s">
        <v>34</v>
      </c>
      <c r="Q4" s="488" t="s">
        <v>112</v>
      </c>
      <c r="R4" s="488" t="s">
        <v>113</v>
      </c>
      <c r="S4" s="489" t="s">
        <v>118</v>
      </c>
      <c r="T4" s="489" t="s">
        <v>42</v>
      </c>
      <c r="U4" s="489" t="s">
        <v>86</v>
      </c>
    </row>
    <row r="5" spans="1:23">
      <c r="A5" s="490"/>
      <c r="B5" s="491"/>
      <c r="C5" s="492"/>
      <c r="D5" s="492"/>
      <c r="E5" s="492"/>
      <c r="F5" s="492"/>
      <c r="G5" s="492"/>
      <c r="H5" s="492"/>
      <c r="I5" s="492"/>
      <c r="J5" s="493"/>
      <c r="K5" s="494"/>
      <c r="L5" s="495"/>
      <c r="M5" s="494"/>
      <c r="N5" s="492"/>
      <c r="O5" s="492"/>
      <c r="P5" s="492"/>
      <c r="Q5" s="492"/>
      <c r="R5" s="492"/>
      <c r="S5" s="496"/>
      <c r="T5" s="496"/>
      <c r="U5" s="496"/>
    </row>
    <row r="6" spans="1:23">
      <c r="A6" s="497"/>
      <c r="B6" s="498"/>
      <c r="C6" s="499"/>
      <c r="D6" s="499"/>
      <c r="E6" s="499"/>
      <c r="F6" s="499"/>
      <c r="G6" s="499"/>
      <c r="H6" s="499"/>
      <c r="I6" s="499"/>
      <c r="J6" s="500"/>
      <c r="K6" s="497"/>
      <c r="L6" s="499"/>
      <c r="M6" s="497"/>
      <c r="N6" s="499"/>
      <c r="O6" s="500"/>
      <c r="P6" s="499"/>
      <c r="Q6" s="499"/>
      <c r="R6" s="499"/>
      <c r="S6" s="496"/>
      <c r="T6" s="496"/>
      <c r="U6" s="496"/>
    </row>
    <row r="7" spans="1:23">
      <c r="A7" s="470"/>
      <c r="B7" s="501"/>
      <c r="C7" s="226"/>
      <c r="D7" s="226"/>
      <c r="E7" s="226"/>
      <c r="F7" s="226"/>
      <c r="G7" s="226"/>
      <c r="H7" s="226"/>
      <c r="I7" s="226"/>
      <c r="J7" s="502"/>
      <c r="K7" s="470"/>
      <c r="L7" s="226"/>
      <c r="M7" s="470"/>
      <c r="N7" s="226"/>
      <c r="O7" s="226"/>
      <c r="P7" s="226"/>
      <c r="Q7" s="226"/>
      <c r="R7" s="226"/>
      <c r="W7" s="503"/>
    </row>
    <row r="8" spans="1:23">
      <c r="A8" s="470"/>
      <c r="B8" s="501"/>
      <c r="C8" s="226"/>
      <c r="D8" s="226"/>
      <c r="E8" s="226"/>
      <c r="F8" s="226"/>
      <c r="G8" s="226"/>
      <c r="H8" s="226"/>
      <c r="I8" s="226"/>
      <c r="J8" s="502"/>
      <c r="K8" s="470"/>
      <c r="L8" s="226"/>
      <c r="M8" s="470"/>
      <c r="N8" s="226"/>
      <c r="O8" s="226"/>
      <c r="P8" s="226"/>
      <c r="Q8" s="226"/>
      <c r="R8" s="226"/>
    </row>
    <row ht="15.75" r="9" spans="1:23" thickBot="1">
      <c r="A9" s="470"/>
      <c r="B9" s="501"/>
      <c r="C9" s="226"/>
      <c r="D9" s="226"/>
      <c r="E9" s="226"/>
      <c r="F9" s="226"/>
      <c r="G9" s="226"/>
      <c r="H9" s="226"/>
      <c r="I9" s="226"/>
      <c r="J9" s="502"/>
      <c r="K9" s="470"/>
      <c r="L9" s="226"/>
      <c r="M9" s="470"/>
      <c r="N9" s="226"/>
      <c r="O9" s="226"/>
      <c r="P9" s="226"/>
      <c r="Q9" s="226"/>
      <c r="R9" s="226"/>
      <c r="V9" s="719" t="s">
        <v>86</v>
      </c>
      <c r="W9" s="720"/>
    </row>
    <row ht="15.75" r="10" spans="1:23" thickTop="1">
      <c r="A10" s="470"/>
      <c r="B10" s="501"/>
      <c r="C10" s="226"/>
      <c r="D10" s="226"/>
      <c r="E10" s="226"/>
      <c r="F10" s="226"/>
      <c r="G10" s="226"/>
      <c r="H10" s="226"/>
      <c r="I10" s="226"/>
      <c r="J10" s="502"/>
      <c r="K10" s="470"/>
      <c r="L10" s="226"/>
      <c r="M10" s="470"/>
      <c r="N10" s="226"/>
      <c r="O10" s="226"/>
      <c r="P10" s="226"/>
      <c r="Q10" s="226"/>
      <c r="R10" s="226"/>
      <c r="V10" s="504" t="s">
        <v>613</v>
      </c>
      <c r="W10" s="504" t="s">
        <v>591</v>
      </c>
    </row>
    <row r="11" spans="1:23">
      <c r="A11" s="470"/>
      <c r="B11" s="501"/>
      <c r="C11" s="226"/>
      <c r="D11" s="226"/>
      <c r="E11" s="226"/>
      <c r="F11" s="226"/>
      <c r="G11" s="226"/>
      <c r="H11" s="226"/>
      <c r="I11" s="226"/>
      <c r="J11" s="502"/>
      <c r="K11" s="470"/>
      <c r="L11" s="226"/>
      <c r="M11" s="470"/>
      <c r="N11" s="226"/>
      <c r="O11" s="226"/>
      <c r="P11" s="226"/>
      <c r="Q11" s="226"/>
      <c r="R11" s="226"/>
      <c r="V11" s="505" t="s">
        <v>614</v>
      </c>
      <c r="W11" s="505" t="s">
        <v>592</v>
      </c>
    </row>
    <row r="12" spans="1:23">
      <c r="A12" s="470"/>
      <c r="B12" s="501"/>
      <c r="C12" s="226"/>
      <c r="D12" s="226"/>
      <c r="E12" s="226"/>
      <c r="F12" s="226"/>
      <c r="G12" s="226"/>
      <c r="H12" s="226"/>
      <c r="I12" s="226"/>
      <c r="J12" s="502"/>
      <c r="K12" s="470"/>
      <c r="L12" s="226"/>
      <c r="M12" s="470"/>
      <c r="N12" s="226"/>
      <c r="O12" s="226"/>
      <c r="P12" s="226"/>
      <c r="Q12" s="226"/>
      <c r="V12" s="505" t="s">
        <v>593</v>
      </c>
      <c r="W12" s="505" t="s">
        <v>595</v>
      </c>
    </row>
    <row r="13" spans="1:23">
      <c r="A13" s="470"/>
      <c r="B13" s="501"/>
      <c r="C13" s="226"/>
      <c r="D13" s="226"/>
      <c r="E13" s="226"/>
      <c r="F13" s="226"/>
      <c r="G13" s="226"/>
      <c r="H13" s="226"/>
      <c r="I13" s="226"/>
      <c r="J13" s="502"/>
      <c r="K13" s="470"/>
      <c r="L13" s="226"/>
      <c r="M13" s="470"/>
      <c r="N13" s="226"/>
      <c r="O13" s="226"/>
      <c r="P13" s="226"/>
      <c r="Q13" s="226"/>
      <c r="V13" s="505" t="s">
        <v>594</v>
      </c>
      <c r="W13" s="505" t="s">
        <v>596</v>
      </c>
    </row>
    <row r="14" spans="1:23">
      <c r="A14" s="470"/>
      <c r="B14" s="501"/>
      <c r="C14" s="226"/>
      <c r="D14" s="226"/>
      <c r="E14" s="226"/>
      <c r="F14" s="226"/>
      <c r="G14" s="226"/>
      <c r="H14" s="226"/>
      <c r="I14" s="226"/>
      <c r="J14" s="502"/>
      <c r="K14" s="470"/>
      <c r="L14" s="226"/>
      <c r="M14" s="470"/>
      <c r="N14" s="226"/>
      <c r="O14" s="226"/>
      <c r="P14" s="226"/>
      <c r="Q14" s="226"/>
      <c r="V14" s="505" t="s">
        <v>608</v>
      </c>
      <c r="W14" s="505" t="s">
        <v>597</v>
      </c>
    </row>
    <row r="15" spans="1:23">
      <c r="A15" s="470"/>
      <c r="B15" s="501"/>
      <c r="C15" s="226"/>
      <c r="D15" s="226"/>
      <c r="E15" s="226"/>
      <c r="F15" s="226"/>
      <c r="G15" s="226"/>
      <c r="H15" s="226"/>
      <c r="I15" s="226"/>
      <c r="J15" s="502"/>
      <c r="K15" s="470"/>
      <c r="L15" s="226"/>
      <c r="M15" s="470"/>
      <c r="N15" s="226"/>
      <c r="O15" s="226"/>
      <c r="P15" s="226"/>
      <c r="Q15" s="226"/>
      <c r="V15" s="505" t="s">
        <v>609</v>
      </c>
      <c r="W15" s="505" t="s">
        <v>598</v>
      </c>
    </row>
    <row r="16" spans="1:23">
      <c r="A16" s="470"/>
      <c r="B16" s="501"/>
      <c r="C16" s="226"/>
      <c r="D16" s="226"/>
      <c r="E16" s="226"/>
      <c r="F16" s="226"/>
      <c r="G16" s="226"/>
      <c r="H16" s="226"/>
      <c r="I16" s="226"/>
      <c r="J16" s="502"/>
      <c r="K16" s="470"/>
      <c r="L16" s="226"/>
      <c r="M16" s="470"/>
      <c r="N16" s="226"/>
      <c r="O16" s="226"/>
      <c r="P16" s="226"/>
      <c r="Q16" s="226"/>
      <c r="V16" s="505" t="s">
        <v>610</v>
      </c>
      <c r="W16" s="505" t="s">
        <v>599</v>
      </c>
    </row>
    <row r="17" spans="1:23">
      <c r="A17" s="470"/>
      <c r="B17" s="501"/>
      <c r="C17" s="226"/>
      <c r="D17" s="226"/>
      <c r="E17" s="226"/>
      <c r="F17" s="226"/>
      <c r="G17" s="226"/>
      <c r="H17" s="226"/>
      <c r="I17" s="226"/>
      <c r="J17" s="502"/>
      <c r="K17" s="470"/>
      <c r="L17" s="226"/>
      <c r="M17" s="470"/>
      <c r="N17" s="226"/>
      <c r="O17" s="226"/>
      <c r="P17" s="226"/>
      <c r="Q17" s="226"/>
      <c r="V17" s="505" t="s">
        <v>611</v>
      </c>
      <c r="W17" s="505" t="s">
        <v>119</v>
      </c>
    </row>
    <row r="18" spans="1:23">
      <c r="A18" s="470"/>
      <c r="B18" s="501"/>
      <c r="C18" s="226"/>
      <c r="D18" s="226"/>
      <c r="E18" s="226"/>
      <c r="F18" s="226"/>
      <c r="G18" s="226"/>
      <c r="H18" s="226"/>
      <c r="I18" s="226"/>
      <c r="J18" s="502"/>
      <c r="K18" s="470"/>
      <c r="L18" s="226"/>
      <c r="M18" s="470"/>
      <c r="N18" s="226"/>
      <c r="O18" s="226"/>
      <c r="P18" s="226"/>
      <c r="Q18" s="226"/>
      <c r="V18" s="505" t="s">
        <v>612</v>
      </c>
      <c r="W18" s="505" t="s">
        <v>616</v>
      </c>
    </row>
    <row r="19" spans="1:23">
      <c r="A19" s="470"/>
      <c r="B19" s="501"/>
      <c r="C19" s="226"/>
      <c r="D19" s="226"/>
      <c r="E19" s="226"/>
      <c r="F19" s="226"/>
      <c r="G19" s="226"/>
      <c r="H19" s="226"/>
      <c r="I19" s="226"/>
      <c r="J19" s="502"/>
      <c r="K19" s="470"/>
      <c r="L19" s="226"/>
      <c r="M19" s="470"/>
      <c r="N19" s="226"/>
      <c r="O19" s="226"/>
      <c r="P19" s="226"/>
      <c r="Q19" s="226"/>
      <c r="V19" s="505" t="s">
        <v>600</v>
      </c>
      <c r="W19" s="505" t="s">
        <v>601</v>
      </c>
    </row>
    <row r="20" spans="1:23">
      <c r="A20" s="470"/>
      <c r="B20" s="501"/>
      <c r="C20" s="226"/>
      <c r="D20" s="226"/>
      <c r="E20" s="226"/>
      <c r="F20" s="226"/>
      <c r="G20" s="226"/>
      <c r="H20" s="226"/>
      <c r="I20" s="226"/>
      <c r="J20" s="502"/>
      <c r="K20" s="470"/>
      <c r="L20" s="226"/>
      <c r="M20" s="470"/>
      <c r="N20" s="226"/>
      <c r="O20" s="226"/>
      <c r="P20" s="226"/>
      <c r="Q20" s="226"/>
      <c r="V20" s="505" t="s">
        <v>607</v>
      </c>
      <c r="W20" s="505" t="s">
        <v>98</v>
      </c>
    </row>
    <row r="21" spans="1:23">
      <c r="A21" s="470"/>
      <c r="B21" s="501"/>
      <c r="C21" s="226"/>
      <c r="D21" s="226"/>
      <c r="E21" s="226"/>
      <c r="F21" s="226"/>
      <c r="G21" s="226"/>
      <c r="H21" s="226"/>
      <c r="I21" s="226"/>
      <c r="J21" s="502"/>
      <c r="K21" s="470"/>
      <c r="L21" s="226"/>
      <c r="M21" s="470"/>
      <c r="N21" s="226"/>
      <c r="O21" s="226"/>
      <c r="P21" s="226"/>
      <c r="Q21" s="226"/>
      <c r="V21" s="505" t="s">
        <v>602</v>
      </c>
      <c r="W21" s="505" t="s">
        <v>606</v>
      </c>
    </row>
    <row r="22" spans="1:23">
      <c r="A22" s="470"/>
      <c r="B22" s="501"/>
      <c r="C22" s="226"/>
      <c r="D22" s="226"/>
      <c r="E22" s="226"/>
      <c r="F22" s="226"/>
      <c r="G22" s="226"/>
      <c r="H22" s="226"/>
      <c r="I22" s="226"/>
      <c r="J22" s="502"/>
      <c r="K22" s="470"/>
      <c r="L22" s="226"/>
      <c r="M22" s="470"/>
      <c r="N22" s="226"/>
      <c r="O22" s="226"/>
      <c r="P22" s="226"/>
      <c r="Q22" s="226"/>
      <c r="V22" s="505" t="s">
        <v>603</v>
      </c>
      <c r="W22" s="505" t="s">
        <v>605</v>
      </c>
    </row>
    <row r="23" spans="1:23">
      <c r="A23" s="470"/>
      <c r="B23" s="501"/>
      <c r="C23" s="226"/>
      <c r="D23" s="226"/>
      <c r="E23" s="226"/>
      <c r="F23" s="226"/>
      <c r="G23" s="226"/>
      <c r="H23" s="226"/>
      <c r="I23" s="226"/>
      <c r="J23" s="502"/>
      <c r="K23" s="470"/>
      <c r="L23" s="226"/>
      <c r="M23" s="470"/>
      <c r="N23" s="226"/>
      <c r="O23" s="226"/>
      <c r="P23" s="226"/>
      <c r="Q23" s="226"/>
      <c r="V23" s="505" t="s">
        <v>615</v>
      </c>
      <c r="W23" s="505" t="s">
        <v>604</v>
      </c>
    </row>
    <row r="24" spans="1:23">
      <c r="A24" s="470"/>
      <c r="B24" s="501"/>
      <c r="C24" s="226"/>
      <c r="D24" s="226"/>
      <c r="E24" s="226"/>
      <c r="F24" s="226"/>
      <c r="G24" s="226"/>
      <c r="H24" s="226"/>
      <c r="I24" s="226"/>
      <c r="J24" s="502"/>
      <c r="K24" s="470"/>
      <c r="L24" s="226"/>
      <c r="M24" s="470"/>
      <c r="N24" s="226"/>
      <c r="O24" s="226"/>
      <c r="P24" s="226"/>
      <c r="Q24" s="226"/>
    </row>
    <row r="25" spans="1:23">
      <c r="A25" s="470"/>
      <c r="B25" s="501"/>
      <c r="C25" s="226"/>
      <c r="D25" s="226"/>
      <c r="E25" s="226"/>
      <c r="F25" s="226"/>
      <c r="G25" s="226"/>
      <c r="H25" s="226"/>
      <c r="I25" s="226"/>
      <c r="J25" s="502"/>
      <c r="K25" s="470"/>
      <c r="L25" s="226"/>
      <c r="M25" s="470"/>
      <c r="N25" s="226"/>
      <c r="O25" s="226"/>
      <c r="P25" s="226"/>
      <c r="Q25" s="226"/>
    </row>
    <row r="26" spans="1:23">
      <c r="A26" s="470"/>
      <c r="B26" s="501"/>
      <c r="C26" s="226"/>
      <c r="D26" s="226"/>
      <c r="E26" s="226"/>
      <c r="F26" s="226"/>
      <c r="G26" s="226"/>
      <c r="H26" s="226"/>
      <c r="I26" s="226"/>
      <c r="J26" s="502"/>
      <c r="K26" s="470"/>
      <c r="L26" s="226"/>
      <c r="M26" s="470"/>
      <c r="N26" s="226"/>
      <c r="O26" s="226"/>
      <c r="P26" s="226"/>
      <c r="Q26" s="226"/>
    </row>
    <row r="27" spans="1:23">
      <c r="A27" s="470"/>
      <c r="B27" s="501"/>
      <c r="C27" s="226"/>
      <c r="D27" s="226"/>
      <c r="E27" s="226"/>
      <c r="F27" s="226"/>
      <c r="G27" s="226"/>
      <c r="H27" s="226"/>
      <c r="I27" s="226"/>
      <c r="J27" s="502"/>
      <c r="K27" s="470"/>
      <c r="L27" s="226"/>
      <c r="M27" s="470"/>
      <c r="N27" s="226"/>
      <c r="O27" s="226"/>
      <c r="P27" s="226"/>
      <c r="Q27" s="226"/>
      <c r="R27" s="226"/>
    </row>
    <row r="28" spans="1:23">
      <c r="A28" s="470"/>
      <c r="B28" s="501"/>
      <c r="C28" s="226"/>
      <c r="D28" s="226"/>
      <c r="E28" s="226"/>
      <c r="F28" s="226"/>
      <c r="G28" s="226"/>
      <c r="H28" s="226"/>
      <c r="I28" s="226"/>
      <c r="J28" s="502"/>
      <c r="K28" s="470"/>
      <c r="L28" s="226"/>
      <c r="M28" s="470"/>
      <c r="N28" s="226"/>
      <c r="O28" s="226"/>
      <c r="P28" s="226"/>
      <c r="Q28" s="226"/>
      <c r="R28" s="226"/>
    </row>
    <row r="29" spans="1:23">
      <c r="A29" s="470"/>
      <c r="B29" s="501"/>
      <c r="C29" s="226"/>
      <c r="D29" s="226"/>
      <c r="E29" s="226"/>
      <c r="F29" s="226"/>
      <c r="G29" s="226"/>
      <c r="H29" s="226"/>
      <c r="I29" s="226"/>
      <c r="J29" s="502"/>
      <c r="K29" s="470"/>
      <c r="L29" s="226"/>
      <c r="M29" s="470"/>
      <c r="N29" s="226"/>
      <c r="O29" s="226"/>
      <c r="P29" s="226"/>
      <c r="Q29" s="226"/>
      <c r="R29" s="226"/>
    </row>
    <row r="30" spans="1:23">
      <c r="A30" s="470"/>
      <c r="B30" s="501"/>
      <c r="C30" s="226"/>
      <c r="D30" s="226"/>
      <c r="E30" s="226"/>
      <c r="F30" s="226"/>
      <c r="G30" s="226"/>
      <c r="H30" s="226"/>
      <c r="I30" s="226"/>
      <c r="J30" s="502"/>
      <c r="K30" s="470"/>
      <c r="L30" s="226"/>
      <c r="M30" s="470"/>
      <c r="N30" s="226"/>
      <c r="O30" s="226"/>
      <c r="P30" s="226"/>
      <c r="Q30" s="226"/>
      <c r="R30" s="226"/>
    </row>
    <row r="31" spans="1:23">
      <c r="A31" s="470"/>
      <c r="B31" s="501"/>
      <c r="C31" s="226"/>
      <c r="D31" s="226"/>
      <c r="E31" s="226"/>
      <c r="F31" s="226"/>
      <c r="G31" s="226"/>
      <c r="H31" s="226"/>
      <c r="I31" s="226"/>
      <c r="J31" s="502"/>
      <c r="K31" s="470"/>
      <c r="L31" s="226"/>
      <c r="M31" s="470"/>
      <c r="N31" s="226"/>
      <c r="O31" s="226"/>
      <c r="P31" s="226"/>
      <c r="Q31" s="226"/>
      <c r="R31" s="226"/>
    </row>
    <row r="32" spans="1:23">
      <c r="A32" s="470"/>
      <c r="B32" s="501"/>
      <c r="C32" s="226"/>
      <c r="D32" s="226"/>
      <c r="E32" s="226"/>
      <c r="F32" s="226"/>
      <c r="G32" s="226"/>
      <c r="H32" s="226"/>
      <c r="I32" s="226"/>
      <c r="J32" s="502"/>
      <c r="K32" s="470"/>
      <c r="L32" s="226"/>
      <c r="M32" s="470"/>
      <c r="N32" s="226"/>
      <c r="O32" s="226"/>
      <c r="P32" s="226"/>
      <c r="Q32" s="226"/>
      <c r="R32" s="226"/>
    </row>
    <row r="33" spans="1:18">
      <c r="A33" s="470"/>
      <c r="B33" s="501"/>
      <c r="C33" s="226"/>
      <c r="D33" s="226"/>
      <c r="E33" s="226"/>
      <c r="F33" s="226"/>
      <c r="G33" s="226"/>
      <c r="H33" s="226"/>
      <c r="I33" s="226"/>
      <c r="J33" s="502"/>
      <c r="K33" s="470"/>
      <c r="L33" s="226"/>
      <c r="M33" s="470"/>
      <c r="N33" s="226"/>
      <c r="O33" s="226"/>
      <c r="P33" s="226"/>
      <c r="Q33" s="226"/>
      <c r="R33" s="226"/>
    </row>
    <row r="34" spans="1:18">
      <c r="A34" s="470"/>
      <c r="B34" s="501"/>
      <c r="C34" s="226"/>
      <c r="D34" s="226"/>
      <c r="E34" s="226"/>
      <c r="F34" s="226"/>
      <c r="G34" s="226"/>
      <c r="H34" s="226"/>
      <c r="I34" s="226"/>
      <c r="J34" s="502"/>
      <c r="K34" s="470"/>
      <c r="L34" s="226"/>
      <c r="M34" s="470"/>
      <c r="N34" s="226"/>
      <c r="O34" s="226"/>
      <c r="P34" s="226"/>
      <c r="Q34" s="226"/>
      <c r="R34" s="226"/>
    </row>
    <row r="35" spans="1:18">
      <c r="A35" s="470"/>
      <c r="B35" s="501"/>
      <c r="C35" s="226"/>
      <c r="D35" s="226"/>
      <c r="E35" s="226"/>
      <c r="F35" s="226"/>
      <c r="G35" s="226"/>
      <c r="H35" s="226"/>
      <c r="I35" s="226"/>
      <c r="J35" s="502"/>
      <c r="K35" s="470"/>
      <c r="L35" s="226"/>
      <c r="M35" s="470"/>
      <c r="N35" s="226"/>
      <c r="O35" s="226"/>
      <c r="P35" s="226"/>
      <c r="Q35" s="226"/>
      <c r="R35" s="226"/>
    </row>
    <row r="36" spans="1:18">
      <c r="A36" s="470"/>
      <c r="B36" s="501"/>
      <c r="C36" s="226"/>
      <c r="D36" s="226"/>
      <c r="E36" s="226"/>
      <c r="F36" s="226"/>
      <c r="G36" s="226"/>
      <c r="H36" s="226"/>
      <c r="I36" s="226"/>
      <c r="J36" s="502"/>
      <c r="K36" s="470"/>
      <c r="L36" s="226"/>
      <c r="M36" s="470"/>
      <c r="N36" s="226"/>
      <c r="O36" s="226"/>
      <c r="P36" s="226"/>
      <c r="Q36" s="226"/>
      <c r="R36" s="226"/>
    </row>
    <row r="37" spans="1:18">
      <c r="A37" s="470"/>
      <c r="B37" s="501"/>
      <c r="C37" s="226"/>
      <c r="D37" s="226"/>
      <c r="E37" s="226"/>
      <c r="F37" s="226"/>
      <c r="G37" s="226"/>
      <c r="H37" s="226"/>
      <c r="I37" s="226"/>
      <c r="J37" s="502"/>
      <c r="K37" s="470"/>
      <c r="L37" s="226"/>
      <c r="M37" s="470"/>
      <c r="N37" s="226"/>
      <c r="O37" s="226"/>
      <c r="P37" s="226"/>
      <c r="Q37" s="226"/>
      <c r="R37" s="226"/>
    </row>
    <row r="38" spans="1:18">
      <c r="A38" s="470"/>
      <c r="B38" s="501"/>
      <c r="C38" s="226"/>
      <c r="D38" s="226"/>
      <c r="E38" s="226"/>
      <c r="F38" s="226"/>
      <c r="G38" s="226"/>
      <c r="H38" s="226"/>
      <c r="I38" s="226"/>
      <c r="J38" s="502"/>
      <c r="K38" s="470"/>
      <c r="L38" s="226"/>
      <c r="M38" s="470"/>
      <c r="N38" s="226"/>
      <c r="O38" s="226"/>
      <c r="P38" s="226"/>
      <c r="Q38" s="226"/>
      <c r="R38" s="226"/>
    </row>
    <row r="39" spans="1:18">
      <c r="A39" s="470"/>
      <c r="B39" s="501"/>
      <c r="C39" s="226"/>
      <c r="D39" s="226"/>
      <c r="E39" s="226"/>
      <c r="F39" s="226"/>
      <c r="G39" s="226"/>
      <c r="H39" s="226"/>
      <c r="I39" s="226"/>
      <c r="J39" s="502"/>
      <c r="K39" s="470"/>
      <c r="L39" s="226"/>
      <c r="M39" s="470"/>
      <c r="N39" s="226"/>
      <c r="O39" s="226"/>
      <c r="P39" s="226"/>
      <c r="Q39" s="226"/>
      <c r="R39" s="226"/>
    </row>
    <row r="40" spans="1:18">
      <c r="A40" s="470"/>
      <c r="B40" s="501"/>
      <c r="C40" s="226"/>
      <c r="D40" s="226"/>
      <c r="E40" s="226"/>
      <c r="F40" s="226"/>
      <c r="G40" s="226"/>
      <c r="H40" s="226"/>
      <c r="I40" s="226"/>
      <c r="J40" s="502"/>
      <c r="K40" s="470"/>
      <c r="L40" s="226"/>
      <c r="M40" s="470"/>
      <c r="N40" s="226"/>
      <c r="O40" s="226"/>
      <c r="P40" s="226"/>
      <c r="Q40" s="226"/>
      <c r="R40" s="226"/>
    </row>
    <row r="41" spans="1:18">
      <c r="A41" s="470"/>
      <c r="B41" s="501"/>
      <c r="C41" s="226"/>
      <c r="D41" s="226"/>
      <c r="E41" s="226"/>
      <c r="F41" s="226"/>
      <c r="G41" s="226"/>
      <c r="H41" s="226"/>
      <c r="I41" s="226"/>
      <c r="J41" s="502"/>
      <c r="K41" s="470"/>
      <c r="L41" s="226"/>
      <c r="M41" s="470"/>
      <c r="N41" s="226"/>
      <c r="O41" s="226"/>
      <c r="P41" s="226"/>
      <c r="Q41" s="226"/>
      <c r="R41" s="226"/>
    </row>
    <row r="42" spans="1:18">
      <c r="A42" s="470"/>
      <c r="B42" s="501"/>
      <c r="C42" s="226"/>
      <c r="D42" s="226"/>
      <c r="E42" s="226"/>
      <c r="F42" s="226"/>
      <c r="G42" s="226"/>
      <c r="H42" s="226"/>
      <c r="I42" s="226"/>
      <c r="J42" s="502"/>
      <c r="K42" s="470"/>
      <c r="L42" s="226"/>
      <c r="M42" s="470"/>
      <c r="N42" s="226"/>
      <c r="O42" s="226"/>
      <c r="P42" s="226"/>
      <c r="Q42" s="226"/>
      <c r="R42" s="226"/>
    </row>
    <row r="43" spans="1:18">
      <c r="A43" s="470"/>
      <c r="B43" s="501"/>
      <c r="C43" s="226"/>
      <c r="D43" s="226"/>
      <c r="E43" s="226"/>
      <c r="F43" s="226"/>
      <c r="G43" s="226"/>
      <c r="H43" s="226"/>
      <c r="I43" s="226"/>
      <c r="J43" s="502"/>
      <c r="K43" s="470"/>
      <c r="L43" s="226"/>
      <c r="M43" s="470"/>
      <c r="N43" s="226"/>
      <c r="O43" s="226"/>
      <c r="P43" s="226"/>
      <c r="Q43" s="226"/>
      <c r="R43" s="226"/>
    </row>
    <row r="44" spans="1:18">
      <c r="A44" s="470"/>
      <c r="B44" s="501"/>
      <c r="C44" s="226"/>
      <c r="D44" s="226"/>
      <c r="E44" s="226"/>
      <c r="F44" s="226"/>
      <c r="G44" s="226"/>
      <c r="H44" s="226"/>
      <c r="I44" s="226"/>
      <c r="J44" s="502"/>
      <c r="K44" s="470"/>
      <c r="L44" s="226"/>
      <c r="M44" s="470"/>
      <c r="N44" s="226"/>
      <c r="O44" s="226"/>
      <c r="P44" s="226"/>
      <c r="Q44" s="226"/>
      <c r="R44" s="226"/>
    </row>
    <row r="45" spans="1:18">
      <c r="A45" s="470"/>
      <c r="B45" s="501"/>
      <c r="C45" s="226"/>
      <c r="D45" s="226"/>
      <c r="E45" s="226"/>
      <c r="F45" s="226"/>
      <c r="G45" s="226"/>
      <c r="H45" s="226"/>
      <c r="I45" s="226"/>
      <c r="J45" s="502"/>
      <c r="K45" s="470"/>
      <c r="L45" s="226"/>
      <c r="M45" s="470"/>
      <c r="N45" s="226"/>
      <c r="O45" s="226"/>
      <c r="P45" s="226"/>
      <c r="Q45" s="226"/>
      <c r="R45" s="226"/>
    </row>
    <row r="46" spans="1:18">
      <c r="A46" s="470"/>
      <c r="B46" s="501"/>
      <c r="C46" s="226"/>
      <c r="D46" s="226"/>
      <c r="E46" s="226"/>
      <c r="F46" s="226"/>
      <c r="G46" s="226"/>
      <c r="H46" s="226"/>
      <c r="I46" s="226"/>
      <c r="J46" s="502"/>
      <c r="K46" s="470"/>
      <c r="L46" s="226"/>
      <c r="M46" s="470"/>
      <c r="N46" s="226"/>
      <c r="O46" s="226"/>
      <c r="P46" s="226"/>
      <c r="Q46" s="226"/>
      <c r="R46" s="226"/>
    </row>
    <row r="47" spans="1:18">
      <c r="A47" s="470"/>
      <c r="B47" s="501"/>
      <c r="C47" s="226"/>
      <c r="D47" s="226"/>
      <c r="E47" s="226"/>
      <c r="F47" s="226"/>
      <c r="G47" s="226"/>
      <c r="H47" s="226"/>
      <c r="I47" s="226"/>
      <c r="J47" s="502"/>
      <c r="K47" s="470"/>
      <c r="L47" s="226"/>
      <c r="M47" s="470"/>
      <c r="N47" s="226"/>
      <c r="O47" s="226"/>
      <c r="P47" s="226"/>
      <c r="Q47" s="226"/>
      <c r="R47" s="226"/>
    </row>
    <row r="48" spans="1:18">
      <c r="A48" s="470"/>
      <c r="B48" s="501"/>
      <c r="C48" s="226"/>
      <c r="D48" s="226"/>
      <c r="E48" s="226"/>
      <c r="F48" s="226"/>
      <c r="G48" s="226"/>
      <c r="H48" s="226"/>
      <c r="I48" s="226"/>
      <c r="J48" s="502"/>
      <c r="K48" s="470"/>
      <c r="L48" s="226"/>
      <c r="M48" s="470"/>
      <c r="N48" s="226"/>
      <c r="O48" s="226"/>
      <c r="P48" s="226"/>
      <c r="Q48" s="226"/>
      <c r="R48" s="226"/>
    </row>
    <row r="49" spans="1:18">
      <c r="A49" s="470"/>
      <c r="B49" s="501"/>
      <c r="C49" s="226"/>
      <c r="D49" s="226"/>
      <c r="E49" s="226"/>
      <c r="F49" s="226"/>
      <c r="G49" s="226"/>
      <c r="H49" s="226"/>
      <c r="I49" s="226"/>
      <c r="J49" s="502"/>
      <c r="K49" s="470"/>
      <c r="L49" s="226"/>
      <c r="M49" s="470"/>
      <c r="N49" s="226"/>
      <c r="O49" s="226"/>
      <c r="P49" s="226"/>
      <c r="Q49" s="226"/>
      <c r="R49" s="226"/>
    </row>
    <row r="50" spans="1:18">
      <c r="A50" s="470"/>
      <c r="B50" s="501"/>
      <c r="C50" s="226"/>
      <c r="D50" s="226"/>
      <c r="E50" s="226"/>
      <c r="F50" s="226"/>
      <c r="G50" s="226"/>
      <c r="H50" s="226"/>
      <c r="I50" s="226"/>
      <c r="J50" s="502"/>
      <c r="K50" s="470"/>
      <c r="L50" s="226"/>
      <c r="M50" s="470"/>
      <c r="N50" s="226"/>
      <c r="O50" s="226"/>
      <c r="P50" s="226"/>
      <c r="Q50" s="226"/>
      <c r="R50" s="226"/>
    </row>
    <row r="51" spans="1:18">
      <c r="A51" s="470"/>
      <c r="B51" s="501"/>
      <c r="C51" s="226"/>
      <c r="D51" s="226"/>
      <c r="E51" s="226"/>
      <c r="F51" s="226"/>
      <c r="G51" s="226"/>
      <c r="H51" s="226"/>
      <c r="I51" s="226"/>
      <c r="J51" s="502"/>
      <c r="K51" s="470"/>
      <c r="L51" s="226"/>
      <c r="M51" s="470"/>
      <c r="N51" s="226"/>
      <c r="O51" s="226"/>
      <c r="P51" s="226"/>
      <c r="Q51" s="226"/>
      <c r="R51" s="226"/>
    </row>
    <row r="52" spans="1:18">
      <c r="A52" s="470"/>
      <c r="B52" s="501"/>
      <c r="C52" s="226"/>
      <c r="D52" s="226"/>
      <c r="E52" s="226"/>
      <c r="F52" s="226"/>
      <c r="G52" s="226"/>
      <c r="H52" s="226"/>
      <c r="I52" s="226"/>
      <c r="J52" s="502"/>
      <c r="K52" s="470"/>
      <c r="L52" s="226"/>
      <c r="M52" s="470"/>
      <c r="N52" s="226"/>
      <c r="O52" s="226"/>
      <c r="P52" s="226"/>
      <c r="Q52" s="226"/>
      <c r="R52" s="226"/>
    </row>
    <row r="53" spans="1:18">
      <c r="A53" s="470"/>
      <c r="B53" s="501"/>
      <c r="C53" s="226"/>
      <c r="D53" s="226"/>
      <c r="E53" s="226"/>
      <c r="F53" s="226"/>
      <c r="G53" s="226"/>
      <c r="H53" s="226"/>
      <c r="I53" s="226"/>
      <c r="J53" s="502"/>
      <c r="K53" s="470"/>
      <c r="L53" s="226"/>
      <c r="M53" s="470"/>
      <c r="N53" s="226"/>
      <c r="O53" s="226"/>
      <c r="P53" s="226"/>
      <c r="Q53" s="226"/>
      <c r="R53" s="226"/>
    </row>
    <row r="54" spans="1:18">
      <c r="A54" s="470"/>
      <c r="B54" s="501"/>
      <c r="C54" s="226"/>
      <c r="D54" s="226"/>
      <c r="E54" s="226"/>
      <c r="F54" s="226"/>
      <c r="G54" s="226"/>
      <c r="H54" s="226"/>
      <c r="I54" s="226"/>
      <c r="J54" s="502"/>
      <c r="K54" s="470"/>
      <c r="L54" s="226"/>
      <c r="M54" s="470"/>
      <c r="N54" s="226"/>
      <c r="O54" s="226"/>
      <c r="P54" s="226"/>
      <c r="Q54" s="226"/>
      <c r="R54" s="226"/>
    </row>
    <row r="55" spans="1:18">
      <c r="A55" s="470"/>
      <c r="B55" s="501"/>
      <c r="C55" s="226"/>
      <c r="D55" s="226"/>
      <c r="E55" s="226"/>
      <c r="F55" s="226"/>
      <c r="G55" s="226"/>
      <c r="H55" s="226"/>
      <c r="I55" s="226"/>
      <c r="J55" s="502"/>
      <c r="K55" s="470"/>
      <c r="L55" s="226"/>
      <c r="M55" s="470"/>
      <c r="N55" s="226"/>
      <c r="O55" s="226"/>
      <c r="P55" s="226"/>
      <c r="Q55" s="226"/>
      <c r="R55" s="226"/>
    </row>
    <row r="56" spans="1:18">
      <c r="A56" s="470"/>
      <c r="B56" s="501"/>
      <c r="C56" s="226"/>
      <c r="D56" s="226"/>
      <c r="E56" s="226"/>
      <c r="F56" s="226"/>
      <c r="G56" s="226"/>
      <c r="H56" s="226"/>
      <c r="I56" s="226"/>
      <c r="J56" s="502"/>
      <c r="K56" s="470"/>
      <c r="L56" s="226"/>
      <c r="M56" s="470"/>
      <c r="N56" s="226"/>
      <c r="O56" s="226"/>
      <c r="P56" s="226"/>
      <c r="Q56" s="226"/>
      <c r="R56" s="226"/>
    </row>
    <row r="57" spans="1:18">
      <c r="A57" s="470"/>
      <c r="B57" s="501"/>
      <c r="C57" s="226"/>
      <c r="D57" s="226"/>
      <c r="E57" s="226"/>
      <c r="F57" s="226"/>
      <c r="G57" s="226"/>
      <c r="H57" s="226"/>
      <c r="I57" s="226"/>
      <c r="J57" s="502"/>
      <c r="K57" s="470"/>
      <c r="L57" s="226"/>
      <c r="M57" s="470"/>
      <c r="N57" s="226"/>
      <c r="O57" s="226"/>
      <c r="P57" s="226"/>
      <c r="Q57" s="226"/>
      <c r="R57" s="226"/>
    </row>
    <row r="58" spans="1:18">
      <c r="A58" s="470"/>
      <c r="B58" s="501"/>
      <c r="C58" s="226"/>
      <c r="D58" s="226"/>
      <c r="E58" s="226"/>
      <c r="F58" s="226"/>
      <c r="G58" s="226"/>
      <c r="H58" s="226"/>
      <c r="I58" s="226"/>
      <c r="J58" s="502"/>
      <c r="K58" s="470"/>
      <c r="L58" s="226"/>
      <c r="M58" s="470"/>
      <c r="N58" s="226"/>
      <c r="O58" s="226"/>
      <c r="P58" s="226"/>
      <c r="Q58" s="226"/>
      <c r="R58" s="226"/>
    </row>
    <row r="59" spans="1:18">
      <c r="A59" s="470"/>
      <c r="B59" s="501"/>
      <c r="C59" s="226"/>
      <c r="D59" s="226"/>
      <c r="E59" s="226"/>
      <c r="F59" s="226"/>
      <c r="G59" s="226"/>
      <c r="H59" s="226"/>
      <c r="I59" s="226"/>
      <c r="J59" s="502"/>
      <c r="K59" s="470"/>
      <c r="L59" s="226"/>
      <c r="M59" s="470"/>
      <c r="N59" s="226"/>
      <c r="O59" s="226"/>
      <c r="P59" s="226"/>
      <c r="Q59" s="226"/>
      <c r="R59" s="226"/>
    </row>
    <row r="60" spans="1:18">
      <c r="A60" s="470"/>
      <c r="B60" s="501"/>
      <c r="C60" s="226"/>
      <c r="D60" s="226"/>
      <c r="E60" s="226"/>
      <c r="F60" s="226"/>
      <c r="G60" s="226"/>
      <c r="H60" s="226"/>
      <c r="I60" s="226"/>
      <c r="J60" s="502"/>
      <c r="K60" s="470"/>
      <c r="L60" s="226"/>
      <c r="M60" s="470"/>
      <c r="N60" s="226"/>
      <c r="O60" s="226"/>
      <c r="P60" s="226"/>
      <c r="Q60" s="226"/>
      <c r="R60" s="226"/>
    </row>
    <row r="61" spans="1:18">
      <c r="A61" s="470"/>
      <c r="B61" s="501"/>
      <c r="C61" s="226"/>
      <c r="D61" s="226"/>
      <c r="E61" s="226"/>
      <c r="F61" s="226"/>
      <c r="G61" s="226"/>
      <c r="H61" s="226"/>
      <c r="I61" s="226"/>
      <c r="J61" s="502"/>
      <c r="K61" s="470"/>
      <c r="L61" s="226"/>
      <c r="M61" s="470"/>
      <c r="N61" s="226"/>
      <c r="O61" s="226"/>
      <c r="P61" s="226"/>
      <c r="Q61" s="226"/>
      <c r="R61" s="226"/>
    </row>
    <row r="62" spans="1:18">
      <c r="A62" s="470"/>
      <c r="B62" s="501"/>
      <c r="C62" s="226"/>
      <c r="D62" s="226"/>
      <c r="E62" s="226"/>
      <c r="F62" s="226"/>
      <c r="G62" s="226"/>
      <c r="H62" s="226"/>
      <c r="I62" s="226"/>
      <c r="J62" s="502"/>
      <c r="K62" s="470"/>
      <c r="L62" s="226"/>
      <c r="M62" s="470"/>
      <c r="N62" s="226"/>
      <c r="O62" s="226"/>
      <c r="P62" s="226"/>
      <c r="Q62" s="226"/>
      <c r="R62" s="226"/>
    </row>
    <row r="63" spans="1:18">
      <c r="A63" s="470"/>
      <c r="B63" s="501"/>
      <c r="C63" s="226"/>
      <c r="D63" s="226"/>
      <c r="E63" s="226"/>
      <c r="F63" s="226"/>
      <c r="G63" s="226"/>
      <c r="H63" s="226"/>
      <c r="I63" s="226"/>
      <c r="J63" s="502"/>
      <c r="K63" s="470"/>
      <c r="L63" s="226"/>
      <c r="M63" s="470"/>
      <c r="N63" s="226"/>
      <c r="O63" s="226"/>
      <c r="P63" s="226"/>
      <c r="Q63" s="226"/>
      <c r="R63" s="226"/>
    </row>
    <row r="64" spans="1:18">
      <c r="A64" s="470"/>
      <c r="B64" s="501"/>
      <c r="C64" s="226"/>
      <c r="D64" s="226"/>
      <c r="E64" s="226"/>
      <c r="F64" s="226"/>
      <c r="G64" s="226"/>
      <c r="H64" s="226"/>
      <c r="I64" s="226"/>
      <c r="J64" s="502"/>
      <c r="K64" s="470"/>
      <c r="L64" s="226"/>
      <c r="M64" s="470"/>
      <c r="N64" s="226"/>
      <c r="O64" s="226"/>
      <c r="P64" s="226"/>
      <c r="Q64" s="226"/>
      <c r="R64" s="226"/>
    </row>
    <row r="65" spans="1:18">
      <c r="A65" s="470"/>
      <c r="B65" s="501"/>
      <c r="C65" s="226"/>
      <c r="D65" s="226"/>
      <c r="E65" s="226"/>
      <c r="F65" s="226"/>
      <c r="G65" s="226"/>
      <c r="H65" s="226"/>
      <c r="I65" s="226"/>
      <c r="J65" s="502"/>
      <c r="K65" s="470"/>
      <c r="L65" s="226"/>
      <c r="M65" s="470"/>
      <c r="N65" s="226"/>
      <c r="O65" s="226"/>
      <c r="P65" s="226"/>
      <c r="Q65" s="226"/>
      <c r="R65" s="226"/>
    </row>
    <row r="66" spans="1:18">
      <c r="A66" s="470"/>
      <c r="B66" s="501"/>
      <c r="C66" s="226"/>
      <c r="D66" s="226"/>
      <c r="E66" s="226"/>
      <c r="F66" s="226"/>
      <c r="G66" s="226"/>
      <c r="H66" s="226"/>
      <c r="I66" s="226"/>
      <c r="J66" s="502"/>
      <c r="K66" s="470"/>
      <c r="L66" s="226"/>
      <c r="M66" s="470"/>
      <c r="N66" s="226"/>
      <c r="O66" s="226"/>
      <c r="P66" s="226"/>
      <c r="Q66" s="226"/>
      <c r="R66" s="226"/>
    </row>
    <row r="67" spans="1:18">
      <c r="A67" s="470"/>
      <c r="B67" s="501"/>
      <c r="C67" s="226"/>
      <c r="D67" s="226"/>
      <c r="E67" s="226"/>
      <c r="F67" s="226"/>
      <c r="G67" s="226"/>
      <c r="H67" s="226"/>
      <c r="I67" s="226"/>
      <c r="J67" s="502"/>
      <c r="K67" s="470"/>
      <c r="L67" s="226"/>
      <c r="M67" s="470"/>
      <c r="N67" s="226"/>
      <c r="O67" s="226"/>
      <c r="P67" s="226"/>
      <c r="Q67" s="226"/>
      <c r="R67" s="226"/>
    </row>
    <row r="68" spans="1:18">
      <c r="A68" s="470"/>
      <c r="B68" s="501"/>
      <c r="C68" s="226"/>
      <c r="D68" s="226"/>
      <c r="E68" s="226"/>
      <c r="F68" s="226"/>
      <c r="G68" s="226"/>
      <c r="H68" s="226"/>
      <c r="I68" s="226"/>
      <c r="J68" s="502"/>
      <c r="K68" s="470"/>
      <c r="L68" s="226"/>
      <c r="M68" s="470"/>
      <c r="N68" s="226"/>
      <c r="O68" s="226"/>
      <c r="P68" s="226"/>
      <c r="Q68" s="226"/>
      <c r="R68" s="226"/>
    </row>
    <row r="69" spans="1:18">
      <c r="A69" s="470"/>
      <c r="B69" s="501"/>
      <c r="C69" s="226"/>
      <c r="D69" s="226"/>
      <c r="E69" s="226"/>
      <c r="F69" s="226"/>
      <c r="G69" s="226"/>
      <c r="H69" s="226"/>
      <c r="I69" s="226"/>
      <c r="J69" s="502"/>
      <c r="K69" s="470"/>
      <c r="L69" s="226"/>
      <c r="M69" s="470"/>
      <c r="N69" s="226"/>
      <c r="O69" s="226"/>
      <c r="P69" s="226"/>
      <c r="Q69" s="226"/>
      <c r="R69" s="226"/>
    </row>
    <row r="70" spans="1:18">
      <c r="A70" s="470"/>
      <c r="B70" s="501"/>
      <c r="C70" s="226"/>
      <c r="D70" s="226"/>
      <c r="E70" s="226"/>
      <c r="F70" s="226"/>
      <c r="G70" s="226"/>
      <c r="H70" s="226"/>
      <c r="I70" s="226"/>
      <c r="J70" s="502"/>
      <c r="K70" s="470"/>
      <c r="L70" s="226"/>
      <c r="M70" s="470"/>
      <c r="N70" s="226"/>
      <c r="O70" s="226"/>
      <c r="P70" s="226"/>
      <c r="Q70" s="226"/>
      <c r="R70" s="226"/>
    </row>
    <row r="71" spans="1:18">
      <c r="A71" s="470"/>
      <c r="B71" s="501"/>
      <c r="C71" s="226"/>
      <c r="D71" s="226"/>
      <c r="E71" s="226"/>
      <c r="F71" s="226"/>
      <c r="G71" s="226"/>
      <c r="H71" s="226"/>
      <c r="I71" s="226"/>
      <c r="J71" s="502"/>
      <c r="K71" s="470"/>
      <c r="L71" s="226"/>
      <c r="M71" s="470"/>
      <c r="N71" s="226"/>
      <c r="O71" s="226"/>
      <c r="P71" s="226"/>
      <c r="Q71" s="226"/>
      <c r="R71" s="226"/>
    </row>
    <row r="72" spans="1:18">
      <c r="A72" s="470"/>
      <c r="B72" s="501"/>
      <c r="C72" s="226"/>
      <c r="D72" s="226"/>
      <c r="E72" s="226"/>
      <c r="F72" s="226"/>
      <c r="G72" s="226"/>
      <c r="H72" s="226"/>
      <c r="I72" s="226"/>
      <c r="J72" s="502"/>
      <c r="K72" s="470"/>
      <c r="L72" s="226"/>
      <c r="M72" s="470"/>
      <c r="N72" s="226"/>
      <c r="O72" s="226"/>
      <c r="P72" s="226"/>
      <c r="Q72" s="226"/>
      <c r="R72" s="226"/>
    </row>
    <row r="73" spans="1:18">
      <c r="A73" s="470"/>
      <c r="B73" s="501"/>
      <c r="C73" s="226"/>
      <c r="D73" s="226"/>
      <c r="E73" s="226"/>
      <c r="F73" s="226"/>
      <c r="G73" s="226"/>
      <c r="H73" s="226"/>
      <c r="I73" s="226"/>
      <c r="J73" s="502"/>
      <c r="K73" s="470"/>
      <c r="L73" s="226"/>
      <c r="M73" s="470"/>
      <c r="N73" s="226"/>
      <c r="O73" s="226"/>
      <c r="P73" s="226"/>
      <c r="Q73" s="226"/>
      <c r="R73" s="226"/>
    </row>
    <row r="74" spans="1:18">
      <c r="A74" s="470"/>
      <c r="B74" s="501"/>
      <c r="C74" s="226"/>
      <c r="D74" s="226"/>
      <c r="E74" s="226"/>
      <c r="F74" s="226"/>
      <c r="G74" s="226"/>
      <c r="H74" s="226"/>
      <c r="I74" s="226"/>
      <c r="J74" s="502"/>
      <c r="K74" s="470"/>
      <c r="L74" s="226"/>
      <c r="M74" s="470"/>
      <c r="N74" s="226"/>
      <c r="O74" s="226"/>
      <c r="P74" s="226"/>
      <c r="Q74" s="226"/>
      <c r="R74" s="226"/>
    </row>
    <row r="75" spans="1:18">
      <c r="A75" s="470"/>
      <c r="B75" s="501"/>
      <c r="C75" s="226"/>
      <c r="D75" s="226"/>
      <c r="E75" s="226"/>
      <c r="F75" s="226"/>
      <c r="G75" s="226"/>
      <c r="H75" s="226"/>
      <c r="I75" s="226"/>
      <c r="J75" s="502"/>
      <c r="K75" s="470"/>
      <c r="L75" s="226"/>
      <c r="M75" s="470"/>
      <c r="N75" s="226"/>
      <c r="O75" s="226"/>
      <c r="P75" s="226"/>
      <c r="Q75" s="226"/>
      <c r="R75" s="226"/>
    </row>
    <row r="76" spans="1:18">
      <c r="A76" s="470"/>
      <c r="B76" s="501"/>
      <c r="C76" s="226"/>
      <c r="D76" s="226"/>
      <c r="E76" s="226"/>
      <c r="F76" s="226"/>
      <c r="G76" s="226"/>
      <c r="H76" s="226"/>
      <c r="I76" s="226"/>
      <c r="J76" s="502"/>
      <c r="K76" s="470"/>
      <c r="L76" s="226"/>
      <c r="M76" s="470"/>
      <c r="N76" s="226"/>
      <c r="O76" s="226"/>
      <c r="P76" s="226"/>
      <c r="Q76" s="226"/>
      <c r="R76" s="226"/>
    </row>
    <row r="77" spans="1:18">
      <c r="A77" s="470"/>
      <c r="B77" s="501"/>
      <c r="C77" s="226"/>
      <c r="D77" s="226"/>
      <c r="E77" s="226"/>
      <c r="F77" s="226"/>
      <c r="G77" s="226"/>
      <c r="H77" s="226"/>
      <c r="I77" s="226"/>
      <c r="J77" s="502"/>
      <c r="K77" s="470"/>
      <c r="L77" s="226"/>
      <c r="M77" s="470"/>
      <c r="N77" s="226"/>
      <c r="O77" s="226"/>
      <c r="P77" s="226"/>
      <c r="Q77" s="226"/>
      <c r="R77" s="226"/>
    </row>
    <row r="78" spans="1:18">
      <c r="A78" s="470"/>
      <c r="B78" s="501"/>
      <c r="C78" s="226"/>
      <c r="D78" s="226"/>
      <c r="E78" s="226"/>
      <c r="F78" s="226"/>
      <c r="G78" s="226"/>
      <c r="H78" s="226"/>
      <c r="I78" s="226"/>
      <c r="J78" s="502"/>
      <c r="K78" s="470"/>
      <c r="L78" s="226"/>
      <c r="M78" s="470"/>
      <c r="N78" s="226"/>
      <c r="O78" s="226"/>
      <c r="P78" s="226"/>
      <c r="Q78" s="226"/>
      <c r="R78" s="226"/>
    </row>
    <row r="79" spans="1:18">
      <c r="A79" s="470"/>
      <c r="B79" s="501"/>
      <c r="C79" s="226"/>
      <c r="D79" s="226"/>
      <c r="E79" s="226"/>
      <c r="F79" s="226"/>
      <c r="G79" s="226"/>
      <c r="H79" s="226"/>
      <c r="I79" s="226"/>
      <c r="J79" s="502"/>
      <c r="K79" s="470"/>
      <c r="L79" s="226"/>
      <c r="M79" s="470"/>
      <c r="N79" s="226"/>
      <c r="O79" s="226"/>
      <c r="P79" s="226"/>
      <c r="Q79" s="226"/>
      <c r="R79" s="226"/>
    </row>
    <row r="80" spans="1:18">
      <c r="A80" s="470"/>
      <c r="B80" s="501"/>
      <c r="C80" s="226"/>
      <c r="D80" s="226"/>
      <c r="E80" s="226"/>
      <c r="F80" s="226"/>
      <c r="G80" s="226"/>
      <c r="H80" s="226"/>
      <c r="I80" s="226"/>
      <c r="J80" s="502"/>
      <c r="K80" s="470"/>
      <c r="L80" s="226"/>
      <c r="M80" s="470"/>
      <c r="N80" s="226"/>
      <c r="O80" s="226"/>
      <c r="P80" s="226"/>
      <c r="Q80" s="226"/>
      <c r="R80" s="226"/>
    </row>
    <row r="81" spans="1:18">
      <c r="A81" s="470"/>
      <c r="B81" s="501"/>
      <c r="C81" s="226"/>
      <c r="D81" s="226"/>
      <c r="E81" s="226"/>
      <c r="F81" s="226"/>
      <c r="G81" s="226"/>
      <c r="H81" s="226"/>
      <c r="I81" s="226"/>
      <c r="J81" s="502"/>
      <c r="K81" s="470"/>
      <c r="L81" s="226"/>
      <c r="M81" s="470"/>
      <c r="N81" s="226"/>
      <c r="O81" s="226"/>
      <c r="P81" s="226"/>
      <c r="Q81" s="226"/>
      <c r="R81" s="226"/>
    </row>
    <row r="82" spans="1:18">
      <c r="A82" s="470"/>
      <c r="B82" s="501"/>
      <c r="C82" s="226"/>
      <c r="D82" s="226"/>
      <c r="E82" s="226"/>
      <c r="F82" s="226"/>
      <c r="G82" s="226"/>
      <c r="H82" s="226"/>
      <c r="I82" s="226"/>
      <c r="J82" s="502"/>
      <c r="K82" s="470"/>
      <c r="L82" s="226"/>
      <c r="M82" s="470"/>
      <c r="N82" s="226"/>
      <c r="O82" s="226"/>
      <c r="P82" s="226"/>
      <c r="Q82" s="226"/>
      <c r="R82" s="226"/>
    </row>
    <row r="83" spans="1:18">
      <c r="A83" s="470"/>
      <c r="B83" s="501"/>
      <c r="C83" s="226"/>
      <c r="D83" s="226"/>
      <c r="E83" s="226"/>
      <c r="F83" s="226"/>
      <c r="G83" s="226"/>
      <c r="H83" s="226"/>
      <c r="I83" s="226"/>
      <c r="J83" s="502"/>
      <c r="K83" s="470"/>
      <c r="L83" s="226"/>
      <c r="M83" s="470"/>
      <c r="N83" s="226"/>
      <c r="O83" s="226"/>
      <c r="P83" s="226"/>
      <c r="Q83" s="226"/>
      <c r="R83" s="226"/>
    </row>
    <row r="84" spans="1:18">
      <c r="A84" s="470"/>
      <c r="B84" s="501"/>
      <c r="C84" s="226"/>
      <c r="D84" s="226"/>
      <c r="E84" s="226"/>
      <c r="F84" s="226"/>
      <c r="G84" s="226"/>
      <c r="H84" s="226"/>
      <c r="I84" s="226"/>
      <c r="J84" s="502"/>
      <c r="K84" s="470"/>
      <c r="L84" s="226"/>
      <c r="M84" s="470"/>
      <c r="N84" s="226"/>
      <c r="O84" s="226"/>
      <c r="P84" s="226"/>
      <c r="Q84" s="226"/>
      <c r="R84" s="226"/>
    </row>
    <row r="85" spans="1:18">
      <c r="A85" s="470"/>
      <c r="B85" s="501"/>
      <c r="C85" s="226"/>
      <c r="D85" s="226"/>
      <c r="E85" s="226"/>
      <c r="F85" s="226"/>
      <c r="G85" s="226"/>
      <c r="H85" s="226"/>
      <c r="I85" s="226"/>
      <c r="J85" s="502"/>
      <c r="K85" s="470"/>
      <c r="L85" s="226"/>
      <c r="M85" s="470"/>
      <c r="N85" s="226"/>
      <c r="O85" s="226"/>
      <c r="P85" s="226"/>
      <c r="Q85" s="226"/>
      <c r="R85" s="226"/>
    </row>
    <row r="86" spans="1:18">
      <c r="A86" s="470"/>
      <c r="B86" s="501"/>
      <c r="C86" s="226"/>
      <c r="D86" s="226"/>
      <c r="E86" s="226"/>
      <c r="F86" s="226"/>
      <c r="G86" s="226"/>
      <c r="H86" s="226"/>
      <c r="I86" s="226"/>
      <c r="J86" s="502"/>
      <c r="K86" s="470"/>
      <c r="L86" s="226"/>
      <c r="M86" s="470"/>
      <c r="N86" s="226"/>
      <c r="O86" s="226"/>
      <c r="P86" s="226"/>
      <c r="Q86" s="226"/>
      <c r="R86" s="226"/>
    </row>
    <row r="87" spans="1:18">
      <c r="A87" s="470"/>
      <c r="B87" s="501"/>
      <c r="C87" s="226"/>
      <c r="D87" s="226"/>
      <c r="E87" s="226"/>
      <c r="F87" s="226"/>
      <c r="G87" s="226"/>
      <c r="H87" s="226"/>
      <c r="I87" s="226"/>
      <c r="J87" s="502"/>
      <c r="K87" s="470"/>
      <c r="L87" s="226"/>
      <c r="M87" s="470"/>
      <c r="N87" s="226"/>
      <c r="O87" s="226"/>
      <c r="P87" s="226"/>
      <c r="Q87" s="226"/>
      <c r="R87" s="226"/>
    </row>
    <row r="88" spans="1:18">
      <c r="A88" s="470"/>
      <c r="B88" s="501"/>
      <c r="C88" s="226"/>
      <c r="D88" s="226"/>
      <c r="E88" s="226"/>
      <c r="F88" s="226"/>
      <c r="G88" s="226"/>
      <c r="H88" s="226"/>
      <c r="I88" s="226"/>
      <c r="J88" s="502"/>
      <c r="K88" s="470"/>
      <c r="L88" s="226"/>
      <c r="M88" s="470"/>
      <c r="N88" s="226"/>
      <c r="O88" s="226"/>
      <c r="P88" s="226"/>
      <c r="Q88" s="226"/>
      <c r="R88" s="226"/>
    </row>
    <row r="89" spans="1:18">
      <c r="A89" s="470"/>
      <c r="B89" s="501"/>
      <c r="C89" s="226"/>
      <c r="D89" s="226"/>
      <c r="E89" s="226"/>
      <c r="F89" s="226"/>
      <c r="G89" s="226"/>
      <c r="H89" s="226"/>
      <c r="I89" s="226"/>
      <c r="J89" s="502"/>
      <c r="K89" s="470"/>
      <c r="L89" s="226"/>
      <c r="M89" s="470"/>
      <c r="N89" s="226"/>
      <c r="O89" s="226"/>
      <c r="P89" s="226"/>
      <c r="Q89" s="226"/>
      <c r="R89" s="226"/>
    </row>
    <row r="90" spans="1:18">
      <c r="A90" s="470"/>
      <c r="B90" s="501"/>
      <c r="C90" s="226"/>
      <c r="D90" s="226"/>
      <c r="E90" s="226"/>
      <c r="F90" s="226"/>
      <c r="G90" s="226"/>
      <c r="H90" s="226"/>
      <c r="I90" s="226"/>
      <c r="J90" s="502"/>
      <c r="K90" s="470"/>
      <c r="L90" s="226"/>
      <c r="M90" s="470"/>
      <c r="N90" s="226"/>
      <c r="O90" s="226"/>
      <c r="P90" s="226"/>
      <c r="Q90" s="226"/>
      <c r="R90" s="226"/>
    </row>
    <row r="91" spans="1:18">
      <c r="A91" s="470"/>
      <c r="B91" s="501"/>
      <c r="C91" s="226"/>
      <c r="D91" s="226"/>
      <c r="E91" s="226"/>
      <c r="F91" s="226"/>
      <c r="G91" s="226"/>
      <c r="H91" s="226"/>
      <c r="I91" s="226"/>
      <c r="J91" s="502"/>
      <c r="K91" s="470"/>
      <c r="L91" s="226"/>
      <c r="M91" s="470"/>
      <c r="N91" s="226"/>
      <c r="O91" s="226"/>
      <c r="P91" s="226"/>
      <c r="Q91" s="226"/>
      <c r="R91" s="226"/>
    </row>
    <row r="92" spans="1:18">
      <c r="A92" s="470"/>
      <c r="B92" s="501"/>
      <c r="C92" s="226"/>
      <c r="D92" s="226"/>
      <c r="E92" s="226"/>
      <c r="F92" s="226"/>
      <c r="G92" s="226"/>
      <c r="H92" s="226"/>
      <c r="I92" s="226"/>
      <c r="J92" s="502"/>
      <c r="K92" s="470"/>
      <c r="L92" s="226"/>
      <c r="M92" s="470"/>
      <c r="N92" s="226"/>
      <c r="O92" s="226"/>
      <c r="P92" s="226"/>
      <c r="Q92" s="226"/>
      <c r="R92" s="226"/>
    </row>
    <row r="93" spans="1:18">
      <c r="A93" s="470"/>
      <c r="B93" s="501"/>
      <c r="C93" s="226"/>
      <c r="D93" s="226"/>
      <c r="E93" s="226"/>
      <c r="F93" s="226"/>
      <c r="G93" s="226"/>
      <c r="H93" s="226"/>
      <c r="I93" s="226"/>
      <c r="J93" s="502"/>
      <c r="K93" s="470"/>
      <c r="L93" s="226"/>
      <c r="M93" s="470"/>
      <c r="N93" s="226"/>
      <c r="O93" s="226"/>
      <c r="P93" s="226"/>
      <c r="Q93" s="226"/>
      <c r="R93" s="226"/>
    </row>
    <row r="94" spans="1:18">
      <c r="A94" s="470"/>
      <c r="B94" s="501"/>
      <c r="C94" s="226"/>
      <c r="D94" s="226"/>
      <c r="E94" s="226"/>
      <c r="F94" s="226"/>
      <c r="G94" s="226"/>
      <c r="H94" s="226"/>
      <c r="I94" s="226"/>
      <c r="J94" s="502"/>
      <c r="K94" s="470"/>
      <c r="L94" s="226"/>
      <c r="M94" s="470"/>
      <c r="N94" s="226"/>
      <c r="O94" s="226"/>
      <c r="P94" s="226"/>
      <c r="Q94" s="226"/>
      <c r="R94" s="226"/>
    </row>
    <row r="95" spans="1:18">
      <c r="A95" s="470"/>
      <c r="B95" s="501"/>
      <c r="C95" s="226"/>
      <c r="D95" s="226"/>
      <c r="E95" s="226"/>
      <c r="F95" s="226"/>
      <c r="G95" s="226"/>
      <c r="H95" s="226"/>
      <c r="I95" s="226"/>
      <c r="J95" s="502"/>
      <c r="K95" s="470"/>
      <c r="L95" s="226"/>
      <c r="M95" s="470"/>
      <c r="N95" s="226"/>
      <c r="O95" s="226"/>
      <c r="P95" s="226"/>
      <c r="Q95" s="226"/>
      <c r="R95" s="226"/>
    </row>
    <row r="96" spans="1:18">
      <c r="A96" s="470"/>
      <c r="B96" s="501"/>
      <c r="C96" s="226"/>
      <c r="D96" s="226"/>
      <c r="E96" s="226"/>
      <c r="F96" s="226"/>
      <c r="G96" s="226"/>
      <c r="H96" s="226"/>
      <c r="I96" s="226"/>
      <c r="J96" s="502"/>
      <c r="K96" s="470"/>
      <c r="L96" s="226"/>
      <c r="M96" s="470"/>
      <c r="N96" s="226"/>
      <c r="O96" s="226"/>
      <c r="P96" s="226"/>
      <c r="Q96" s="226"/>
      <c r="R96" s="226"/>
    </row>
    <row r="97" spans="1:18">
      <c r="A97" s="470"/>
      <c r="B97" s="501"/>
      <c r="C97" s="226"/>
      <c r="D97" s="226"/>
      <c r="E97" s="226"/>
      <c r="F97" s="226"/>
      <c r="G97" s="226"/>
      <c r="H97" s="226"/>
      <c r="I97" s="226"/>
      <c r="J97" s="502"/>
      <c r="K97" s="470"/>
      <c r="L97" s="226"/>
      <c r="M97" s="470"/>
      <c r="N97" s="226"/>
      <c r="O97" s="226"/>
      <c r="P97" s="226"/>
      <c r="Q97" s="226"/>
      <c r="R97" s="226"/>
    </row>
    <row r="98" spans="1:18">
      <c r="A98" s="470"/>
      <c r="B98" s="501"/>
      <c r="C98" s="226"/>
      <c r="D98" s="226"/>
      <c r="E98" s="226"/>
      <c r="F98" s="226"/>
      <c r="G98" s="226"/>
      <c r="H98" s="226"/>
      <c r="I98" s="226"/>
      <c r="J98" s="502"/>
      <c r="K98" s="470"/>
      <c r="L98" s="226"/>
      <c r="M98" s="470"/>
      <c r="N98" s="226"/>
      <c r="O98" s="226"/>
      <c r="P98" s="226"/>
      <c r="Q98" s="226"/>
      <c r="R98" s="226"/>
    </row>
    <row r="99" spans="1:18">
      <c r="A99" s="470"/>
      <c r="B99" s="501"/>
      <c r="C99" s="226"/>
      <c r="D99" s="226"/>
      <c r="E99" s="226"/>
      <c r="F99" s="226"/>
      <c r="G99" s="226"/>
      <c r="H99" s="226"/>
      <c r="I99" s="226"/>
      <c r="J99" s="502"/>
      <c r="K99" s="470"/>
      <c r="L99" s="226"/>
      <c r="M99" s="470"/>
      <c r="N99" s="226"/>
      <c r="O99" s="226"/>
      <c r="P99" s="226"/>
      <c r="Q99" s="226"/>
      <c r="R99" s="226"/>
    </row>
    <row r="100" spans="1:18">
      <c r="A100" s="470"/>
      <c r="B100" s="501"/>
      <c r="C100" s="226"/>
      <c r="D100" s="226"/>
      <c r="E100" s="226"/>
      <c r="F100" s="226"/>
      <c r="G100" s="226"/>
      <c r="H100" s="226"/>
      <c r="I100" s="226"/>
      <c r="J100" s="502"/>
      <c r="K100" s="470"/>
      <c r="L100" s="226"/>
      <c r="M100" s="470"/>
      <c r="N100" s="226"/>
      <c r="O100" s="226"/>
      <c r="P100" s="226"/>
      <c r="Q100" s="226"/>
      <c r="R100" s="226"/>
    </row>
    <row r="101" spans="1:18">
      <c r="A101" s="470"/>
      <c r="B101" s="501"/>
      <c r="C101" s="226"/>
      <c r="D101" s="226"/>
      <c r="E101" s="226"/>
      <c r="F101" s="226"/>
      <c r="G101" s="226"/>
      <c r="H101" s="226"/>
      <c r="I101" s="226"/>
      <c r="J101" s="502"/>
      <c r="K101" s="470"/>
      <c r="L101" s="226"/>
      <c r="M101" s="470"/>
      <c r="N101" s="226"/>
      <c r="O101" s="226"/>
      <c r="P101" s="226"/>
      <c r="Q101" s="226"/>
      <c r="R101" s="226"/>
    </row>
    <row r="102" spans="1:18">
      <c r="A102" s="470"/>
      <c r="B102" s="501"/>
      <c r="C102" s="226"/>
      <c r="D102" s="226"/>
      <c r="E102" s="226"/>
      <c r="F102" s="226"/>
      <c r="G102" s="226"/>
      <c r="H102" s="226"/>
      <c r="I102" s="226"/>
      <c r="J102" s="502"/>
      <c r="K102" s="470"/>
      <c r="L102" s="226"/>
      <c r="M102" s="470"/>
      <c r="N102" s="226"/>
      <c r="O102" s="226"/>
      <c r="P102" s="226"/>
      <c r="Q102" s="226"/>
      <c r="R102" s="226"/>
    </row>
    <row r="103" spans="1:18">
      <c r="A103" s="470"/>
      <c r="B103" s="501"/>
      <c r="C103" s="226"/>
      <c r="D103" s="226"/>
      <c r="E103" s="226"/>
      <c r="F103" s="226"/>
      <c r="G103" s="226"/>
      <c r="H103" s="226"/>
      <c r="I103" s="226"/>
      <c r="J103" s="502"/>
      <c r="K103" s="470"/>
      <c r="L103" s="226"/>
      <c r="M103" s="470"/>
      <c r="N103" s="226"/>
      <c r="O103" s="226"/>
      <c r="P103" s="226"/>
      <c r="Q103" s="226"/>
      <c r="R103" s="226"/>
    </row>
    <row r="104" spans="1:18">
      <c r="A104" s="470"/>
      <c r="B104" s="501"/>
      <c r="C104" s="226"/>
      <c r="D104" s="226"/>
      <c r="E104" s="226"/>
      <c r="F104" s="226"/>
      <c r="G104" s="226"/>
      <c r="H104" s="226"/>
      <c r="I104" s="226"/>
      <c r="J104" s="502"/>
      <c r="K104" s="470"/>
      <c r="L104" s="226"/>
      <c r="M104" s="470"/>
      <c r="N104" s="226"/>
      <c r="O104" s="226"/>
      <c r="P104" s="226"/>
      <c r="Q104" s="226"/>
      <c r="R104" s="226"/>
    </row>
    <row r="105" spans="1:18">
      <c r="A105" s="470"/>
      <c r="B105" s="501"/>
      <c r="C105" s="226"/>
      <c r="D105" s="226"/>
      <c r="E105" s="226"/>
      <c r="F105" s="226"/>
      <c r="G105" s="226"/>
      <c r="H105" s="226"/>
      <c r="I105" s="226"/>
      <c r="J105" s="502"/>
      <c r="K105" s="470"/>
      <c r="L105" s="226"/>
      <c r="M105" s="470"/>
      <c r="N105" s="226"/>
      <c r="O105" s="226"/>
      <c r="P105" s="226"/>
      <c r="Q105" s="226"/>
      <c r="R105" s="226"/>
    </row>
    <row r="106" spans="1:18">
      <c r="A106" s="470"/>
      <c r="B106" s="501"/>
      <c r="C106" s="226"/>
      <c r="D106" s="226"/>
      <c r="E106" s="226"/>
      <c r="F106" s="226"/>
      <c r="G106" s="226"/>
      <c r="H106" s="226"/>
      <c r="I106" s="226"/>
      <c r="J106" s="502"/>
      <c r="K106" s="470"/>
      <c r="L106" s="226"/>
      <c r="M106" s="470"/>
      <c r="N106" s="226"/>
      <c r="O106" s="226"/>
      <c r="P106" s="226"/>
      <c r="Q106" s="226"/>
      <c r="R106" s="226"/>
    </row>
    <row r="107" spans="1:18">
      <c r="A107" s="470"/>
      <c r="B107" s="501"/>
      <c r="C107" s="226"/>
      <c r="D107" s="226"/>
      <c r="E107" s="226"/>
      <c r="F107" s="226"/>
      <c r="G107" s="226"/>
      <c r="H107" s="226"/>
      <c r="I107" s="226"/>
      <c r="J107" s="502"/>
      <c r="K107" s="470"/>
      <c r="L107" s="226"/>
      <c r="M107" s="470"/>
      <c r="N107" s="226"/>
      <c r="O107" s="226"/>
      <c r="P107" s="226"/>
      <c r="Q107" s="226"/>
      <c r="R107" s="226"/>
    </row>
    <row r="108" spans="1:18">
      <c r="A108" s="470"/>
      <c r="B108" s="501"/>
      <c r="C108" s="226"/>
      <c r="D108" s="226"/>
      <c r="E108" s="226"/>
      <c r="F108" s="226"/>
      <c r="G108" s="226"/>
      <c r="H108" s="226"/>
      <c r="I108" s="226"/>
      <c r="J108" s="502"/>
      <c r="K108" s="470"/>
      <c r="L108" s="226"/>
      <c r="M108" s="470"/>
      <c r="N108" s="226"/>
      <c r="O108" s="226"/>
      <c r="P108" s="226"/>
      <c r="Q108" s="226"/>
      <c r="R108" s="226"/>
    </row>
    <row r="109" spans="1:18">
      <c r="A109" s="470"/>
      <c r="B109" s="501"/>
      <c r="C109" s="226"/>
      <c r="D109" s="226"/>
      <c r="E109" s="226"/>
      <c r="F109" s="226"/>
      <c r="G109" s="226"/>
      <c r="H109" s="226"/>
      <c r="I109" s="226"/>
      <c r="J109" s="502"/>
      <c r="K109" s="470"/>
      <c r="L109" s="226"/>
      <c r="M109" s="470"/>
      <c r="N109" s="226"/>
      <c r="O109" s="226"/>
      <c r="P109" s="226"/>
      <c r="Q109" s="226"/>
      <c r="R109" s="226"/>
    </row>
    <row r="110" spans="1:18">
      <c r="A110" s="470"/>
      <c r="B110" s="501"/>
      <c r="C110" s="226"/>
      <c r="D110" s="226"/>
      <c r="E110" s="226"/>
      <c r="F110" s="226"/>
      <c r="G110" s="226"/>
      <c r="H110" s="226"/>
      <c r="I110" s="226"/>
      <c r="J110" s="502"/>
      <c r="K110" s="470"/>
      <c r="L110" s="226"/>
      <c r="M110" s="470"/>
      <c r="N110" s="226"/>
      <c r="O110" s="226"/>
      <c r="P110" s="226"/>
      <c r="Q110" s="226"/>
      <c r="R110" s="226"/>
    </row>
    <row r="111" spans="1:18">
      <c r="A111" s="470"/>
      <c r="B111" s="501"/>
      <c r="C111" s="226"/>
      <c r="D111" s="226"/>
      <c r="E111" s="226"/>
      <c r="F111" s="226"/>
      <c r="G111" s="226"/>
      <c r="H111" s="226"/>
      <c r="I111" s="226"/>
      <c r="J111" s="502"/>
      <c r="K111" s="470"/>
      <c r="L111" s="226"/>
      <c r="M111" s="470"/>
      <c r="N111" s="226"/>
      <c r="O111" s="226"/>
      <c r="P111" s="226"/>
      <c r="Q111" s="226"/>
      <c r="R111" s="226"/>
    </row>
    <row r="112" spans="1:18">
      <c r="A112" s="470"/>
      <c r="B112" s="501"/>
      <c r="C112" s="226"/>
      <c r="D112" s="226"/>
      <c r="E112" s="226"/>
      <c r="F112" s="226"/>
      <c r="G112" s="226"/>
      <c r="H112" s="226"/>
      <c r="I112" s="226"/>
      <c r="J112" s="502"/>
      <c r="K112" s="470"/>
      <c r="L112" s="226"/>
      <c r="M112" s="470"/>
      <c r="N112" s="226"/>
      <c r="O112" s="226"/>
      <c r="P112" s="226"/>
      <c r="Q112" s="226"/>
      <c r="R112" s="226"/>
    </row>
    <row r="113" spans="1:18">
      <c r="A113" s="470"/>
      <c r="B113" s="501"/>
      <c r="C113" s="226"/>
      <c r="D113" s="226"/>
      <c r="E113" s="226"/>
      <c r="F113" s="226"/>
      <c r="G113" s="226"/>
      <c r="H113" s="226"/>
      <c r="I113" s="226"/>
      <c r="J113" s="502"/>
      <c r="K113" s="470"/>
      <c r="L113" s="226"/>
      <c r="M113" s="470"/>
      <c r="N113" s="226"/>
      <c r="O113" s="226"/>
      <c r="P113" s="226"/>
      <c r="Q113" s="226"/>
      <c r="R113" s="226"/>
    </row>
    <row r="114" spans="1:18">
      <c r="A114" s="470"/>
      <c r="B114" s="501"/>
      <c r="C114" s="226"/>
      <c r="D114" s="226"/>
      <c r="E114" s="226"/>
      <c r="F114" s="226"/>
      <c r="G114" s="226"/>
      <c r="H114" s="226"/>
      <c r="I114" s="226"/>
      <c r="J114" s="502"/>
      <c r="K114" s="470"/>
      <c r="L114" s="226"/>
      <c r="M114" s="470"/>
      <c r="N114" s="226"/>
      <c r="O114" s="226"/>
      <c r="P114" s="226"/>
      <c r="Q114" s="226"/>
      <c r="R114" s="226"/>
    </row>
    <row r="115" spans="1:18">
      <c r="A115" s="470"/>
      <c r="B115" s="501"/>
      <c r="C115" s="226"/>
      <c r="D115" s="226"/>
      <c r="E115" s="226"/>
      <c r="F115" s="226"/>
      <c r="G115" s="226"/>
      <c r="H115" s="226"/>
      <c r="I115" s="226"/>
      <c r="J115" s="502"/>
      <c r="K115" s="470"/>
      <c r="L115" s="226"/>
      <c r="M115" s="470"/>
      <c r="N115" s="226"/>
      <c r="O115" s="226"/>
      <c r="P115" s="226"/>
      <c r="Q115" s="226"/>
      <c r="R115" s="226"/>
    </row>
    <row r="116" spans="1:18">
      <c r="A116" s="470"/>
      <c r="B116" s="501"/>
      <c r="C116" s="226"/>
      <c r="D116" s="226"/>
      <c r="E116" s="226"/>
      <c r="F116" s="226"/>
      <c r="G116" s="226"/>
      <c r="H116" s="226"/>
      <c r="I116" s="226"/>
      <c r="J116" s="502"/>
      <c r="K116" s="470"/>
      <c r="L116" s="226"/>
      <c r="M116" s="470"/>
      <c r="N116" s="226"/>
      <c r="O116" s="226"/>
      <c r="P116" s="226"/>
      <c r="Q116" s="226"/>
      <c r="R116" s="226"/>
    </row>
    <row r="117" spans="1:18">
      <c r="A117" s="470"/>
      <c r="B117" s="501"/>
      <c r="C117" s="226"/>
      <c r="D117" s="226"/>
      <c r="E117" s="226"/>
      <c r="F117" s="226"/>
      <c r="G117" s="226"/>
      <c r="H117" s="226"/>
      <c r="I117" s="226"/>
      <c r="J117" s="502"/>
      <c r="K117" s="470"/>
      <c r="L117" s="226"/>
      <c r="M117" s="470"/>
      <c r="N117" s="226"/>
      <c r="O117" s="226"/>
      <c r="P117" s="226"/>
      <c r="Q117" s="226"/>
      <c r="R117" s="226"/>
    </row>
    <row r="118" spans="1:18">
      <c r="A118" s="470"/>
      <c r="B118" s="501"/>
      <c r="C118" s="226"/>
      <c r="D118" s="226"/>
      <c r="E118" s="226"/>
      <c r="F118" s="226"/>
      <c r="G118" s="226"/>
      <c r="H118" s="226"/>
      <c r="I118" s="226"/>
      <c r="J118" s="502"/>
      <c r="K118" s="470"/>
      <c r="L118" s="226"/>
      <c r="M118" s="470"/>
      <c r="N118" s="226"/>
      <c r="O118" s="226"/>
      <c r="P118" s="226"/>
      <c r="Q118" s="226"/>
      <c r="R118" s="226"/>
    </row>
    <row r="119" spans="1:18">
      <c r="A119" s="470"/>
      <c r="B119" s="501"/>
      <c r="C119" s="226"/>
      <c r="D119" s="226"/>
      <c r="E119" s="226"/>
      <c r="F119" s="226"/>
      <c r="G119" s="226"/>
      <c r="H119" s="226"/>
      <c r="I119" s="226"/>
      <c r="J119" s="502"/>
      <c r="K119" s="470"/>
      <c r="L119" s="226"/>
      <c r="M119" s="470"/>
      <c r="N119" s="226"/>
      <c r="O119" s="226"/>
      <c r="P119" s="226"/>
      <c r="Q119" s="226"/>
      <c r="R119" s="226"/>
    </row>
    <row r="120" spans="1:18">
      <c r="A120" s="470"/>
      <c r="B120" s="501"/>
      <c r="C120" s="226"/>
      <c r="D120" s="226"/>
      <c r="E120" s="226"/>
      <c r="F120" s="226"/>
      <c r="G120" s="226"/>
      <c r="H120" s="226"/>
      <c r="I120" s="226"/>
      <c r="J120" s="502"/>
      <c r="K120" s="470"/>
      <c r="L120" s="226"/>
      <c r="M120" s="470"/>
      <c r="N120" s="226"/>
      <c r="O120" s="226"/>
      <c r="P120" s="226"/>
      <c r="Q120" s="226"/>
      <c r="R120" s="226"/>
    </row>
    <row r="121" spans="1:18">
      <c r="A121" s="470"/>
      <c r="B121" s="501"/>
      <c r="C121" s="226"/>
      <c r="D121" s="226"/>
      <c r="E121" s="226"/>
      <c r="F121" s="226"/>
      <c r="G121" s="226"/>
      <c r="H121" s="226"/>
      <c r="I121" s="226"/>
      <c r="J121" s="502"/>
      <c r="K121" s="470"/>
      <c r="L121" s="226"/>
      <c r="M121" s="470"/>
      <c r="N121" s="226"/>
      <c r="O121" s="226"/>
      <c r="P121" s="226"/>
      <c r="Q121" s="226"/>
      <c r="R121" s="226"/>
    </row>
    <row r="122" spans="1:18">
      <c r="A122" s="470"/>
      <c r="B122" s="501"/>
      <c r="C122" s="226"/>
      <c r="D122" s="226"/>
      <c r="E122" s="226"/>
      <c r="F122" s="226"/>
      <c r="G122" s="226"/>
      <c r="H122" s="226"/>
      <c r="I122" s="226"/>
      <c r="J122" s="502"/>
      <c r="K122" s="470"/>
      <c r="L122" s="226"/>
      <c r="M122" s="470"/>
      <c r="N122" s="226"/>
      <c r="O122" s="226"/>
      <c r="P122" s="226"/>
      <c r="Q122" s="226"/>
      <c r="R122" s="226"/>
    </row>
    <row r="123" spans="1:18">
      <c r="A123" s="470"/>
      <c r="B123" s="501"/>
      <c r="C123" s="226"/>
      <c r="D123" s="226"/>
      <c r="E123" s="226"/>
      <c r="F123" s="226"/>
      <c r="G123" s="226"/>
      <c r="H123" s="226"/>
      <c r="I123" s="226"/>
      <c r="J123" s="502"/>
      <c r="K123" s="470"/>
      <c r="L123" s="226"/>
      <c r="M123" s="470"/>
      <c r="N123" s="226"/>
      <c r="O123" s="226"/>
      <c r="P123" s="226"/>
      <c r="Q123" s="226"/>
      <c r="R123" s="226"/>
    </row>
    <row r="124" spans="1:18">
      <c r="A124" s="470"/>
      <c r="B124" s="501"/>
      <c r="C124" s="226"/>
      <c r="D124" s="226"/>
      <c r="E124" s="226"/>
      <c r="F124" s="226"/>
      <c r="G124" s="226"/>
      <c r="H124" s="226"/>
      <c r="I124" s="226"/>
      <c r="J124" s="502"/>
      <c r="K124" s="470"/>
      <c r="L124" s="226"/>
      <c r="M124" s="470"/>
      <c r="N124" s="226"/>
      <c r="O124" s="226"/>
      <c r="P124" s="226"/>
      <c r="Q124" s="226"/>
      <c r="R124" s="226"/>
    </row>
    <row r="125" spans="1:18">
      <c r="A125" s="470"/>
      <c r="B125" s="501"/>
      <c r="C125" s="226"/>
      <c r="D125" s="226"/>
      <c r="E125" s="226"/>
      <c r="F125" s="226"/>
      <c r="G125" s="226"/>
      <c r="H125" s="226"/>
      <c r="I125" s="226"/>
      <c r="J125" s="502"/>
      <c r="K125" s="470"/>
      <c r="L125" s="226"/>
      <c r="M125" s="470"/>
      <c r="N125" s="226"/>
      <c r="O125" s="226"/>
      <c r="P125" s="226"/>
      <c r="Q125" s="226"/>
      <c r="R125" s="226"/>
    </row>
    <row r="126" spans="1:18">
      <c r="A126" s="470"/>
      <c r="B126" s="501"/>
      <c r="C126" s="226"/>
      <c r="D126" s="226"/>
      <c r="E126" s="226"/>
      <c r="F126" s="226"/>
      <c r="G126" s="226"/>
      <c r="H126" s="226"/>
      <c r="I126" s="226"/>
      <c r="J126" s="502"/>
      <c r="K126" s="470"/>
      <c r="L126" s="226"/>
      <c r="M126" s="470"/>
      <c r="N126" s="226"/>
      <c r="O126" s="226"/>
      <c r="P126" s="226"/>
      <c r="Q126" s="226"/>
      <c r="R126" s="226"/>
    </row>
    <row r="127" spans="1:18">
      <c r="A127" s="470"/>
      <c r="B127" s="501"/>
      <c r="C127" s="226"/>
      <c r="D127" s="226"/>
      <c r="E127" s="226"/>
      <c r="F127" s="226"/>
      <c r="G127" s="226"/>
      <c r="H127" s="226"/>
      <c r="I127" s="226"/>
      <c r="J127" s="502"/>
      <c r="K127" s="470"/>
      <c r="L127" s="226"/>
      <c r="M127" s="470"/>
      <c r="N127" s="226"/>
      <c r="O127" s="226"/>
      <c r="P127" s="226"/>
      <c r="Q127" s="226"/>
      <c r="R127" s="226"/>
    </row>
    <row r="128" spans="1:18">
      <c r="A128" s="470"/>
      <c r="B128" s="501"/>
      <c r="C128" s="226"/>
      <c r="D128" s="226"/>
      <c r="E128" s="226"/>
      <c r="F128" s="226"/>
      <c r="G128" s="226"/>
      <c r="H128" s="226"/>
      <c r="I128" s="226"/>
      <c r="J128" s="502"/>
      <c r="K128" s="470"/>
      <c r="L128" s="226"/>
      <c r="M128" s="470"/>
      <c r="N128" s="226"/>
      <c r="O128" s="226"/>
      <c r="P128" s="226"/>
      <c r="Q128" s="226"/>
      <c r="R128" s="226"/>
    </row>
    <row r="129" spans="1:18">
      <c r="A129" s="470"/>
      <c r="B129" s="501"/>
      <c r="C129" s="226"/>
      <c r="D129" s="226"/>
      <c r="E129" s="226"/>
      <c r="F129" s="226"/>
      <c r="G129" s="226"/>
      <c r="H129" s="226"/>
      <c r="I129" s="226"/>
      <c r="J129" s="502"/>
      <c r="K129" s="470"/>
      <c r="L129" s="226"/>
      <c r="M129" s="470"/>
      <c r="N129" s="226"/>
      <c r="O129" s="226"/>
      <c r="P129" s="226"/>
      <c r="Q129" s="226"/>
      <c r="R129" s="226"/>
    </row>
    <row r="130" spans="1:18">
      <c r="A130" s="470"/>
      <c r="B130" s="501"/>
      <c r="C130" s="226"/>
      <c r="D130" s="226"/>
      <c r="E130" s="226"/>
      <c r="F130" s="226"/>
      <c r="G130" s="226"/>
      <c r="H130" s="226"/>
      <c r="I130" s="226"/>
      <c r="J130" s="502"/>
      <c r="K130" s="470"/>
      <c r="L130" s="226"/>
      <c r="M130" s="470"/>
      <c r="N130" s="226"/>
      <c r="O130" s="226"/>
      <c r="P130" s="226"/>
      <c r="Q130" s="226"/>
      <c r="R130" s="226"/>
    </row>
    <row r="131" spans="1:18">
      <c r="A131" s="470"/>
      <c r="B131" s="501"/>
      <c r="C131" s="226"/>
      <c r="D131" s="226"/>
      <c r="E131" s="226"/>
      <c r="F131" s="226"/>
      <c r="G131" s="226"/>
      <c r="H131" s="226"/>
      <c r="I131" s="226"/>
      <c r="J131" s="502"/>
      <c r="K131" s="470"/>
      <c r="L131" s="226"/>
      <c r="M131" s="470"/>
      <c r="N131" s="226"/>
      <c r="O131" s="226"/>
      <c r="P131" s="226"/>
      <c r="Q131" s="226"/>
      <c r="R131" s="226"/>
    </row>
    <row r="132" spans="1:18">
      <c r="A132" s="470"/>
      <c r="B132" s="501"/>
      <c r="C132" s="226"/>
      <c r="D132" s="226"/>
      <c r="E132" s="226"/>
      <c r="F132" s="226"/>
      <c r="G132" s="226"/>
      <c r="H132" s="226"/>
      <c r="I132" s="226"/>
      <c r="J132" s="502"/>
      <c r="K132" s="470"/>
      <c r="L132" s="226"/>
      <c r="M132" s="470"/>
      <c r="N132" s="226"/>
      <c r="O132" s="226"/>
      <c r="P132" s="226"/>
      <c r="Q132" s="226"/>
      <c r="R132" s="226"/>
    </row>
    <row r="133" spans="1:18">
      <c r="A133" s="470"/>
      <c r="B133" s="501"/>
      <c r="C133" s="226"/>
      <c r="D133" s="226"/>
      <c r="E133" s="226"/>
      <c r="F133" s="226"/>
      <c r="G133" s="226"/>
      <c r="H133" s="226"/>
      <c r="I133" s="226"/>
      <c r="J133" s="502"/>
      <c r="K133" s="470"/>
      <c r="L133" s="226"/>
      <c r="M133" s="470"/>
      <c r="N133" s="226"/>
      <c r="O133" s="226"/>
      <c r="P133" s="226"/>
      <c r="Q133" s="226"/>
      <c r="R133" s="226"/>
    </row>
    <row r="134" spans="1:18">
      <c r="A134" s="470"/>
      <c r="B134" s="501"/>
      <c r="C134" s="226"/>
      <c r="D134" s="226"/>
      <c r="E134" s="226"/>
      <c r="F134" s="226"/>
      <c r="G134" s="226"/>
      <c r="H134" s="226"/>
      <c r="I134" s="226"/>
      <c r="J134" s="502"/>
      <c r="K134" s="470"/>
      <c r="L134" s="226"/>
      <c r="M134" s="470"/>
      <c r="N134" s="226"/>
      <c r="O134" s="226"/>
      <c r="P134" s="226"/>
      <c r="Q134" s="226"/>
      <c r="R134" s="226"/>
    </row>
    <row r="135" spans="1:18">
      <c r="A135" s="470"/>
      <c r="B135" s="501"/>
      <c r="C135" s="226"/>
      <c r="D135" s="226"/>
      <c r="E135" s="226"/>
      <c r="F135" s="226"/>
      <c r="G135" s="226"/>
      <c r="H135" s="226"/>
      <c r="I135" s="226"/>
      <c r="J135" s="502"/>
      <c r="K135" s="470"/>
      <c r="L135" s="226"/>
      <c r="M135" s="470"/>
      <c r="N135" s="226"/>
      <c r="O135" s="226"/>
      <c r="P135" s="226"/>
      <c r="Q135" s="226"/>
      <c r="R135" s="226"/>
    </row>
    <row r="136" spans="1:18">
      <c r="A136" s="470"/>
      <c r="B136" s="501"/>
      <c r="C136" s="226"/>
      <c r="D136" s="226"/>
      <c r="E136" s="226"/>
      <c r="F136" s="226"/>
      <c r="G136" s="226"/>
      <c r="H136" s="226"/>
      <c r="I136" s="226"/>
      <c r="J136" s="502"/>
      <c r="K136" s="470"/>
      <c r="L136" s="226"/>
      <c r="M136" s="470"/>
      <c r="N136" s="226"/>
      <c r="O136" s="226"/>
      <c r="P136" s="226"/>
      <c r="Q136" s="226"/>
      <c r="R136" s="226"/>
    </row>
    <row r="137" spans="1:18">
      <c r="A137" s="470"/>
      <c r="B137" s="501"/>
      <c r="C137" s="226"/>
      <c r="D137" s="226"/>
      <c r="E137" s="226"/>
      <c r="F137" s="226"/>
      <c r="G137" s="226"/>
      <c r="H137" s="226"/>
      <c r="I137" s="226"/>
      <c r="J137" s="502"/>
      <c r="K137" s="470"/>
      <c r="L137" s="226"/>
      <c r="M137" s="470"/>
      <c r="N137" s="226"/>
      <c r="O137" s="226"/>
      <c r="P137" s="226"/>
      <c r="Q137" s="226"/>
      <c r="R137" s="226"/>
    </row>
    <row r="138" spans="1:18">
      <c r="A138" s="470"/>
      <c r="B138" s="501"/>
      <c r="C138" s="226"/>
      <c r="D138" s="226"/>
      <c r="E138" s="226"/>
      <c r="F138" s="226"/>
      <c r="G138" s="226"/>
      <c r="H138" s="226"/>
      <c r="I138" s="226"/>
      <c r="J138" s="502"/>
      <c r="K138" s="470"/>
      <c r="L138" s="226"/>
      <c r="M138" s="470"/>
      <c r="N138" s="226"/>
      <c r="O138" s="226"/>
      <c r="P138" s="226"/>
      <c r="Q138" s="226"/>
      <c r="R138" s="226"/>
    </row>
    <row r="139" spans="1:18">
      <c r="A139" s="470"/>
      <c r="B139" s="501"/>
      <c r="C139" s="226"/>
      <c r="D139" s="226"/>
      <c r="E139" s="226"/>
      <c r="F139" s="226"/>
      <c r="G139" s="226"/>
      <c r="H139" s="226"/>
      <c r="I139" s="226"/>
      <c r="J139" s="502"/>
      <c r="K139" s="470"/>
      <c r="L139" s="226"/>
      <c r="M139" s="470"/>
      <c r="N139" s="226"/>
      <c r="O139" s="226"/>
      <c r="P139" s="226"/>
      <c r="Q139" s="226"/>
      <c r="R139" s="226"/>
    </row>
    <row r="140" spans="1:18">
      <c r="A140" s="470"/>
      <c r="B140" s="501"/>
      <c r="C140" s="226"/>
      <c r="D140" s="226"/>
      <c r="E140" s="226"/>
      <c r="F140" s="226"/>
      <c r="G140" s="226"/>
      <c r="H140" s="226"/>
      <c r="I140" s="226"/>
      <c r="J140" s="502"/>
      <c r="K140" s="470"/>
      <c r="L140" s="226"/>
      <c r="M140" s="470"/>
      <c r="N140" s="226"/>
      <c r="O140" s="226"/>
      <c r="P140" s="226"/>
      <c r="Q140" s="226"/>
      <c r="R140" s="226"/>
    </row>
    <row r="141" spans="1:18">
      <c r="A141" s="470"/>
      <c r="B141" s="501"/>
      <c r="C141" s="226"/>
      <c r="D141" s="226"/>
      <c r="E141" s="226"/>
      <c r="F141" s="226"/>
      <c r="G141" s="226"/>
      <c r="H141" s="226"/>
      <c r="I141" s="226"/>
      <c r="J141" s="502"/>
      <c r="K141" s="470"/>
      <c r="L141" s="226"/>
      <c r="M141" s="470"/>
      <c r="N141" s="226"/>
      <c r="O141" s="226"/>
      <c r="P141" s="226"/>
      <c r="Q141" s="226"/>
      <c r="R141" s="226"/>
    </row>
    <row r="142" spans="1:18">
      <c r="A142" s="470"/>
      <c r="B142" s="501"/>
      <c r="C142" s="226"/>
      <c r="D142" s="226"/>
      <c r="E142" s="226"/>
      <c r="F142" s="226"/>
      <c r="G142" s="226"/>
      <c r="H142" s="226"/>
      <c r="I142" s="226"/>
      <c r="J142" s="502"/>
      <c r="K142" s="470"/>
      <c r="L142" s="226"/>
      <c r="M142" s="470"/>
      <c r="N142" s="226"/>
      <c r="O142" s="226"/>
      <c r="P142" s="226"/>
      <c r="Q142" s="226"/>
      <c r="R142" s="226"/>
    </row>
    <row r="143" spans="1:18">
      <c r="A143" s="470"/>
      <c r="B143" s="501"/>
      <c r="C143" s="226"/>
      <c r="D143" s="226"/>
      <c r="E143" s="226"/>
      <c r="F143" s="226"/>
      <c r="G143" s="226"/>
      <c r="H143" s="226"/>
      <c r="I143" s="226"/>
      <c r="J143" s="502"/>
      <c r="K143" s="470"/>
      <c r="L143" s="226"/>
      <c r="M143" s="470"/>
      <c r="N143" s="226"/>
      <c r="O143" s="226"/>
      <c r="P143" s="226"/>
      <c r="Q143" s="226"/>
      <c r="R143" s="226"/>
    </row>
    <row r="144" spans="1:18">
      <c r="A144" s="470"/>
      <c r="B144" s="501"/>
      <c r="C144" s="226"/>
      <c r="D144" s="226"/>
      <c r="E144" s="226"/>
      <c r="F144" s="226"/>
      <c r="G144" s="226"/>
      <c r="H144" s="226"/>
      <c r="I144" s="226"/>
      <c r="J144" s="502"/>
      <c r="K144" s="470"/>
      <c r="L144" s="226"/>
      <c r="M144" s="470"/>
      <c r="N144" s="226"/>
      <c r="O144" s="226"/>
      <c r="P144" s="226"/>
      <c r="Q144" s="226"/>
      <c r="R144" s="226"/>
    </row>
    <row r="145" spans="1:18">
      <c r="A145" s="470"/>
      <c r="B145" s="501"/>
      <c r="C145" s="226"/>
      <c r="D145" s="226"/>
      <c r="E145" s="226"/>
      <c r="F145" s="226"/>
      <c r="G145" s="226"/>
      <c r="H145" s="226"/>
      <c r="I145" s="226"/>
      <c r="J145" s="502"/>
      <c r="K145" s="470"/>
      <c r="L145" s="226"/>
      <c r="M145" s="470"/>
      <c r="N145" s="226"/>
      <c r="O145" s="226"/>
      <c r="P145" s="226"/>
      <c r="Q145" s="226"/>
      <c r="R145" s="226"/>
    </row>
    <row r="146" spans="1:18">
      <c r="A146" s="470"/>
      <c r="B146" s="501"/>
      <c r="C146" s="226"/>
      <c r="D146" s="226"/>
      <c r="E146" s="226"/>
      <c r="F146" s="226"/>
      <c r="G146" s="226"/>
      <c r="H146" s="226"/>
      <c r="I146" s="226"/>
      <c r="J146" s="502"/>
      <c r="K146" s="470"/>
      <c r="L146" s="226"/>
      <c r="M146" s="470"/>
      <c r="N146" s="226"/>
      <c r="O146" s="226"/>
      <c r="P146" s="226"/>
      <c r="Q146" s="226"/>
      <c r="R146" s="226"/>
    </row>
    <row r="147" spans="1:18">
      <c r="A147" s="470"/>
      <c r="B147" s="501"/>
      <c r="C147" s="226"/>
      <c r="D147" s="226"/>
      <c r="E147" s="226"/>
      <c r="F147" s="226"/>
      <c r="G147" s="226"/>
      <c r="H147" s="226"/>
      <c r="I147" s="226"/>
      <c r="J147" s="502"/>
      <c r="K147" s="470"/>
      <c r="L147" s="226"/>
      <c r="M147" s="470"/>
      <c r="N147" s="226"/>
      <c r="O147" s="226"/>
      <c r="P147" s="226"/>
      <c r="Q147" s="226"/>
      <c r="R147" s="226"/>
    </row>
    <row r="148" spans="1:18">
      <c r="A148" s="470"/>
      <c r="B148" s="501"/>
      <c r="C148" s="226"/>
      <c r="D148" s="226"/>
      <c r="E148" s="226"/>
      <c r="F148" s="226"/>
      <c r="G148" s="226"/>
      <c r="H148" s="226"/>
      <c r="I148" s="226"/>
      <c r="J148" s="502"/>
      <c r="K148" s="470"/>
      <c r="L148" s="226"/>
      <c r="M148" s="470"/>
      <c r="N148" s="226"/>
      <c r="O148" s="226"/>
      <c r="P148" s="226"/>
      <c r="Q148" s="226"/>
      <c r="R148" s="226"/>
    </row>
    <row r="149" spans="1:18">
      <c r="A149" s="470"/>
      <c r="B149" s="501"/>
      <c r="C149" s="226"/>
      <c r="D149" s="226"/>
      <c r="E149" s="226"/>
      <c r="F149" s="226"/>
      <c r="G149" s="226"/>
      <c r="H149" s="226"/>
      <c r="I149" s="226"/>
      <c r="J149" s="502"/>
      <c r="K149" s="470"/>
      <c r="L149" s="226"/>
      <c r="M149" s="470"/>
      <c r="N149" s="226"/>
      <c r="O149" s="226"/>
      <c r="P149" s="226"/>
      <c r="Q149" s="226"/>
      <c r="R149" s="226"/>
    </row>
    <row r="150" spans="1:18">
      <c r="A150" s="470"/>
      <c r="B150" s="501"/>
      <c r="C150" s="226"/>
      <c r="D150" s="226"/>
      <c r="E150" s="226"/>
      <c r="F150" s="226"/>
      <c r="G150" s="226"/>
      <c r="H150" s="226"/>
      <c r="I150" s="226"/>
      <c r="J150" s="502"/>
      <c r="K150" s="470"/>
      <c r="L150" s="226"/>
      <c r="M150" s="470"/>
      <c r="N150" s="226"/>
      <c r="O150" s="226"/>
      <c r="P150" s="226"/>
      <c r="Q150" s="226"/>
      <c r="R150" s="226"/>
    </row>
    <row r="151" spans="1:18">
      <c r="A151" s="470"/>
      <c r="B151" s="501"/>
      <c r="C151" s="226"/>
      <c r="D151" s="226"/>
      <c r="E151" s="226"/>
      <c r="F151" s="226"/>
      <c r="G151" s="226"/>
      <c r="H151" s="226"/>
      <c r="I151" s="226"/>
      <c r="J151" s="502"/>
      <c r="K151" s="470"/>
      <c r="L151" s="226"/>
      <c r="M151" s="470"/>
      <c r="N151" s="226"/>
      <c r="O151" s="226"/>
      <c r="P151" s="226"/>
      <c r="Q151" s="226"/>
      <c r="R151" s="226"/>
    </row>
    <row r="152" spans="1:18">
      <c r="A152" s="470"/>
      <c r="B152" s="501"/>
      <c r="C152" s="226"/>
      <c r="D152" s="226"/>
      <c r="E152" s="226"/>
      <c r="F152" s="226"/>
      <c r="G152" s="226"/>
      <c r="H152" s="226"/>
      <c r="I152" s="226"/>
      <c r="J152" s="502"/>
      <c r="K152" s="470"/>
      <c r="L152" s="226"/>
      <c r="M152" s="470"/>
      <c r="N152" s="226"/>
      <c r="O152" s="226"/>
      <c r="P152" s="226"/>
      <c r="Q152" s="226"/>
      <c r="R152" s="226"/>
    </row>
    <row r="153" spans="1:18">
      <c r="A153" s="470"/>
      <c r="B153" s="501"/>
      <c r="C153" s="226"/>
      <c r="D153" s="226"/>
      <c r="E153" s="226"/>
      <c r="F153" s="226"/>
      <c r="G153" s="226"/>
      <c r="H153" s="226"/>
      <c r="I153" s="226"/>
      <c r="J153" s="502"/>
      <c r="K153" s="470"/>
      <c r="L153" s="226"/>
      <c r="M153" s="470"/>
      <c r="N153" s="226"/>
      <c r="O153" s="226"/>
      <c r="P153" s="226"/>
      <c r="Q153" s="226"/>
      <c r="R153" s="226"/>
    </row>
    <row r="154" spans="1:18">
      <c r="A154" s="470"/>
      <c r="B154" s="501"/>
      <c r="C154" s="226"/>
      <c r="D154" s="226"/>
      <c r="E154" s="226"/>
      <c r="F154" s="226"/>
      <c r="G154" s="226"/>
      <c r="H154" s="226"/>
      <c r="I154" s="226"/>
      <c r="J154" s="502"/>
      <c r="K154" s="470"/>
      <c r="L154" s="226"/>
      <c r="M154" s="470"/>
      <c r="N154" s="226"/>
      <c r="O154" s="226"/>
      <c r="P154" s="226"/>
      <c r="Q154" s="226"/>
      <c r="R154" s="226"/>
    </row>
    <row r="155" spans="1:18">
      <c r="A155" s="470"/>
      <c r="B155" s="501"/>
      <c r="C155" s="226"/>
      <c r="D155" s="226"/>
      <c r="E155" s="226"/>
      <c r="F155" s="226"/>
      <c r="G155" s="226"/>
      <c r="H155" s="226"/>
      <c r="I155" s="226"/>
      <c r="J155" s="502"/>
      <c r="K155" s="470"/>
      <c r="L155" s="226"/>
      <c r="M155" s="470"/>
      <c r="N155" s="226"/>
      <c r="O155" s="226"/>
      <c r="P155" s="226"/>
      <c r="Q155" s="226"/>
      <c r="R155" s="226"/>
    </row>
    <row r="156" spans="1:18">
      <c r="A156" s="470"/>
      <c r="B156" s="501"/>
      <c r="C156" s="226"/>
      <c r="D156" s="226"/>
      <c r="E156" s="226"/>
      <c r="F156" s="226"/>
      <c r="G156" s="226"/>
      <c r="H156" s="226"/>
      <c r="I156" s="226"/>
      <c r="J156" s="502"/>
      <c r="K156" s="470"/>
      <c r="L156" s="226"/>
      <c r="M156" s="470"/>
      <c r="N156" s="226"/>
      <c r="O156" s="226"/>
      <c r="P156" s="226"/>
      <c r="Q156" s="226"/>
      <c r="R156" s="226"/>
    </row>
    <row r="157" spans="1:18">
      <c r="A157" s="470"/>
      <c r="B157" s="501"/>
      <c r="C157" s="226"/>
      <c r="D157" s="226"/>
      <c r="E157" s="226"/>
      <c r="F157" s="226"/>
      <c r="G157" s="226"/>
      <c r="H157" s="226"/>
      <c r="I157" s="226"/>
      <c r="J157" s="502"/>
      <c r="K157" s="470"/>
      <c r="L157" s="226"/>
      <c r="M157" s="470"/>
      <c r="N157" s="226"/>
      <c r="O157" s="226"/>
      <c r="P157" s="226"/>
      <c r="Q157" s="226"/>
      <c r="R157" s="226"/>
    </row>
    <row r="158" spans="1:18">
      <c r="A158" s="470"/>
      <c r="B158" s="501"/>
      <c r="C158" s="226"/>
      <c r="D158" s="226"/>
      <c r="E158" s="226"/>
      <c r="F158" s="226"/>
      <c r="G158" s="226"/>
      <c r="H158" s="226"/>
      <c r="I158" s="226"/>
      <c r="J158" s="502"/>
      <c r="K158" s="470"/>
      <c r="L158" s="226"/>
      <c r="M158" s="470"/>
      <c r="N158" s="226"/>
      <c r="O158" s="226"/>
      <c r="P158" s="226"/>
      <c r="Q158" s="226"/>
      <c r="R158" s="226"/>
    </row>
    <row r="159" spans="1:18">
      <c r="A159" s="470"/>
      <c r="B159" s="501"/>
      <c r="C159" s="226"/>
      <c r="D159" s="226"/>
      <c r="E159" s="226"/>
      <c r="F159" s="226"/>
      <c r="G159" s="226"/>
      <c r="H159" s="226"/>
      <c r="I159" s="226"/>
      <c r="J159" s="502"/>
      <c r="K159" s="470"/>
      <c r="L159" s="226"/>
      <c r="M159" s="470"/>
      <c r="N159" s="226"/>
      <c r="O159" s="226"/>
      <c r="P159" s="226"/>
      <c r="Q159" s="226"/>
      <c r="R159" s="226"/>
    </row>
    <row r="160" spans="1:18">
      <c r="A160" s="470"/>
      <c r="B160" s="501"/>
      <c r="C160" s="226"/>
      <c r="D160" s="226"/>
      <c r="E160" s="226"/>
      <c r="F160" s="226"/>
      <c r="G160" s="226"/>
      <c r="H160" s="226"/>
      <c r="I160" s="226"/>
      <c r="J160" s="502"/>
      <c r="K160" s="470"/>
      <c r="L160" s="226"/>
      <c r="M160" s="470"/>
      <c r="N160" s="226"/>
      <c r="O160" s="226"/>
      <c r="P160" s="226"/>
      <c r="Q160" s="226"/>
      <c r="R160" s="226"/>
    </row>
    <row r="161" spans="1:18">
      <c r="A161" s="470"/>
      <c r="B161" s="501"/>
      <c r="C161" s="226"/>
      <c r="D161" s="226"/>
      <c r="E161" s="226"/>
      <c r="F161" s="226"/>
      <c r="G161" s="226"/>
      <c r="H161" s="226"/>
      <c r="I161" s="226"/>
      <c r="J161" s="502"/>
      <c r="K161" s="470"/>
      <c r="L161" s="226"/>
      <c r="M161" s="470"/>
      <c r="N161" s="226"/>
      <c r="O161" s="226"/>
      <c r="P161" s="226"/>
      <c r="Q161" s="226"/>
      <c r="R161" s="226"/>
    </row>
    <row r="162" spans="1:18">
      <c r="A162" s="470"/>
      <c r="B162" s="501"/>
      <c r="C162" s="226"/>
      <c r="D162" s="226"/>
      <c r="E162" s="226"/>
      <c r="F162" s="226"/>
      <c r="G162" s="226"/>
      <c r="H162" s="226"/>
      <c r="I162" s="226"/>
      <c r="J162" s="502"/>
      <c r="K162" s="470"/>
      <c r="L162" s="226"/>
      <c r="M162" s="470"/>
      <c r="N162" s="226"/>
      <c r="O162" s="226"/>
      <c r="P162" s="226"/>
      <c r="Q162" s="226"/>
      <c r="R162" s="226"/>
    </row>
    <row r="163" spans="1:18">
      <c r="A163" s="470"/>
      <c r="B163" s="501"/>
      <c r="C163" s="226"/>
      <c r="D163" s="226"/>
      <c r="E163" s="226"/>
      <c r="F163" s="226"/>
      <c r="G163" s="226"/>
      <c r="H163" s="226"/>
      <c r="I163" s="226"/>
      <c r="J163" s="502"/>
      <c r="K163" s="470"/>
      <c r="L163" s="226"/>
      <c r="M163" s="470"/>
      <c r="N163" s="226"/>
      <c r="O163" s="226"/>
      <c r="P163" s="226"/>
      <c r="Q163" s="226"/>
      <c r="R163" s="226"/>
    </row>
    <row r="164" spans="1:18">
      <c r="A164" s="470"/>
      <c r="B164" s="501"/>
      <c r="C164" s="226"/>
      <c r="D164" s="226"/>
      <c r="E164" s="226"/>
      <c r="F164" s="226"/>
      <c r="G164" s="226"/>
      <c r="H164" s="226"/>
      <c r="I164" s="226"/>
      <c r="J164" s="502"/>
      <c r="K164" s="470"/>
      <c r="L164" s="226"/>
      <c r="M164" s="470"/>
      <c r="N164" s="226"/>
      <c r="O164" s="226"/>
      <c r="P164" s="226"/>
      <c r="Q164" s="226"/>
      <c r="R164" s="226"/>
    </row>
    <row r="165" spans="1:18">
      <c r="A165" s="470"/>
      <c r="B165" s="501"/>
      <c r="C165" s="226"/>
      <c r="D165" s="226"/>
      <c r="E165" s="226"/>
      <c r="F165" s="226"/>
      <c r="G165" s="226"/>
      <c r="H165" s="226"/>
      <c r="I165" s="226"/>
      <c r="J165" s="502"/>
      <c r="K165" s="470"/>
      <c r="L165" s="226"/>
      <c r="M165" s="470"/>
      <c r="N165" s="226"/>
      <c r="O165" s="226"/>
      <c r="P165" s="226"/>
      <c r="Q165" s="226"/>
      <c r="R165" s="226"/>
    </row>
    <row r="166" spans="1:18">
      <c r="A166" s="470"/>
      <c r="B166" s="501"/>
      <c r="C166" s="226"/>
      <c r="D166" s="226"/>
      <c r="E166" s="226"/>
      <c r="F166" s="226"/>
      <c r="G166" s="226"/>
      <c r="H166" s="226"/>
      <c r="I166" s="226"/>
      <c r="J166" s="502"/>
      <c r="K166" s="470"/>
      <c r="L166" s="226"/>
      <c r="M166" s="470"/>
      <c r="N166" s="226"/>
      <c r="O166" s="226"/>
      <c r="P166" s="226"/>
      <c r="Q166" s="226"/>
      <c r="R166" s="226"/>
    </row>
    <row r="167" spans="1:18">
      <c r="A167" s="470"/>
      <c r="B167" s="501"/>
      <c r="C167" s="226"/>
      <c r="D167" s="226"/>
      <c r="E167" s="226"/>
      <c r="F167" s="226"/>
      <c r="G167" s="226"/>
      <c r="H167" s="226"/>
      <c r="I167" s="226"/>
      <c r="J167" s="502"/>
      <c r="K167" s="470"/>
      <c r="L167" s="226"/>
      <c r="M167" s="470"/>
      <c r="N167" s="226"/>
      <c r="O167" s="226"/>
      <c r="P167" s="226"/>
      <c r="Q167" s="226"/>
      <c r="R167" s="226"/>
    </row>
    <row r="168" spans="1:18">
      <c r="A168" s="470"/>
      <c r="B168" s="501"/>
      <c r="C168" s="226"/>
      <c r="D168" s="226"/>
      <c r="E168" s="226"/>
      <c r="F168" s="226"/>
      <c r="G168" s="226"/>
      <c r="H168" s="226"/>
      <c r="I168" s="226"/>
      <c r="J168" s="502"/>
      <c r="K168" s="470"/>
      <c r="L168" s="226"/>
      <c r="M168" s="470"/>
      <c r="N168" s="226"/>
      <c r="O168" s="226"/>
      <c r="P168" s="226"/>
      <c r="Q168" s="226"/>
      <c r="R168" s="226"/>
    </row>
    <row r="169" spans="1:18">
      <c r="A169" s="470"/>
      <c r="B169" s="501"/>
      <c r="C169" s="226"/>
      <c r="D169" s="226"/>
      <c r="E169" s="226"/>
      <c r="F169" s="226"/>
      <c r="G169" s="226"/>
      <c r="H169" s="226"/>
      <c r="I169" s="226"/>
      <c r="J169" s="502"/>
      <c r="K169" s="470"/>
      <c r="L169" s="226"/>
      <c r="M169" s="470"/>
      <c r="N169" s="226"/>
      <c r="O169" s="226"/>
      <c r="P169" s="226"/>
      <c r="Q169" s="226"/>
      <c r="R169" s="226"/>
    </row>
    <row r="170" spans="1:18">
      <c r="A170" s="470"/>
      <c r="B170" s="501"/>
      <c r="C170" s="226"/>
      <c r="D170" s="226"/>
      <c r="E170" s="226"/>
      <c r="F170" s="226"/>
      <c r="G170" s="226"/>
      <c r="H170" s="226"/>
      <c r="I170" s="226"/>
      <c r="J170" s="502"/>
      <c r="K170" s="470"/>
      <c r="L170" s="226"/>
      <c r="M170" s="470"/>
      <c r="N170" s="226"/>
      <c r="O170" s="226"/>
      <c r="P170" s="226"/>
      <c r="Q170" s="226"/>
      <c r="R170" s="226"/>
    </row>
    <row r="171" spans="1:18">
      <c r="A171" s="470"/>
      <c r="B171" s="501"/>
      <c r="C171" s="226"/>
      <c r="D171" s="226"/>
      <c r="E171" s="226"/>
      <c r="F171" s="226"/>
      <c r="G171" s="226"/>
      <c r="H171" s="226"/>
      <c r="I171" s="226"/>
      <c r="J171" s="502"/>
      <c r="K171" s="470"/>
      <c r="L171" s="226"/>
      <c r="M171" s="470"/>
      <c r="N171" s="226"/>
      <c r="O171" s="226"/>
      <c r="P171" s="226"/>
      <c r="Q171" s="226"/>
      <c r="R171" s="226"/>
    </row>
    <row r="172" spans="1:18">
      <c r="A172" s="470"/>
      <c r="B172" s="501"/>
      <c r="C172" s="226"/>
      <c r="D172" s="226"/>
      <c r="E172" s="226"/>
      <c r="F172" s="226"/>
      <c r="G172" s="226"/>
      <c r="H172" s="226"/>
      <c r="I172" s="226"/>
      <c r="J172" s="502"/>
      <c r="K172" s="470"/>
      <c r="L172" s="226"/>
      <c r="M172" s="470"/>
      <c r="N172" s="226"/>
      <c r="O172" s="226"/>
      <c r="P172" s="226"/>
      <c r="Q172" s="226"/>
      <c r="R172" s="226"/>
    </row>
    <row r="173" spans="1:18">
      <c r="A173" s="470"/>
      <c r="B173" s="501"/>
      <c r="C173" s="226"/>
      <c r="D173" s="226"/>
      <c r="E173" s="226"/>
      <c r="F173" s="226"/>
      <c r="G173" s="226"/>
      <c r="H173" s="226"/>
      <c r="I173" s="226"/>
      <c r="J173" s="502"/>
      <c r="K173" s="470"/>
      <c r="L173" s="226"/>
      <c r="M173" s="470"/>
      <c r="N173" s="226"/>
      <c r="O173" s="226"/>
      <c r="P173" s="226"/>
      <c r="Q173" s="226"/>
      <c r="R173" s="226"/>
    </row>
    <row r="174" spans="1:18">
      <c r="A174" s="470"/>
      <c r="B174" s="501"/>
      <c r="C174" s="226"/>
      <c r="D174" s="226"/>
      <c r="E174" s="226"/>
      <c r="F174" s="226"/>
      <c r="G174" s="226"/>
      <c r="H174" s="226"/>
      <c r="I174" s="226"/>
      <c r="J174" s="502"/>
      <c r="K174" s="470"/>
      <c r="L174" s="226"/>
      <c r="M174" s="470"/>
      <c r="N174" s="226"/>
      <c r="O174" s="226"/>
      <c r="P174" s="226"/>
      <c r="Q174" s="226"/>
      <c r="R174" s="226"/>
    </row>
    <row r="175" spans="1:18">
      <c r="A175" s="470"/>
      <c r="B175" s="501"/>
      <c r="C175" s="226"/>
      <c r="D175" s="226"/>
      <c r="E175" s="226"/>
      <c r="F175" s="226"/>
      <c r="G175" s="226"/>
      <c r="H175" s="226"/>
      <c r="I175" s="226"/>
      <c r="J175" s="502"/>
      <c r="K175" s="470"/>
      <c r="L175" s="226"/>
      <c r="M175" s="470"/>
      <c r="N175" s="226"/>
      <c r="O175" s="226"/>
      <c r="P175" s="226"/>
      <c r="Q175" s="226"/>
      <c r="R175" s="226"/>
    </row>
    <row r="176" spans="1:18">
      <c r="A176" s="470"/>
      <c r="B176" s="501"/>
      <c r="C176" s="226"/>
      <c r="D176" s="226"/>
      <c r="E176" s="226"/>
      <c r="F176" s="226"/>
      <c r="G176" s="226"/>
      <c r="H176" s="226"/>
      <c r="I176" s="226"/>
      <c r="J176" s="502"/>
      <c r="K176" s="470"/>
      <c r="L176" s="226"/>
      <c r="M176" s="470"/>
      <c r="N176" s="226"/>
      <c r="O176" s="226"/>
      <c r="P176" s="226"/>
      <c r="Q176" s="226"/>
      <c r="R176" s="226"/>
    </row>
    <row r="177" spans="1:18">
      <c r="A177" s="470"/>
      <c r="B177" s="501"/>
      <c r="C177" s="226"/>
      <c r="D177" s="226"/>
      <c r="E177" s="226"/>
      <c r="F177" s="226"/>
      <c r="G177" s="226"/>
      <c r="H177" s="226"/>
      <c r="I177" s="226"/>
      <c r="J177" s="502"/>
      <c r="K177" s="470"/>
      <c r="L177" s="226"/>
      <c r="M177" s="470"/>
      <c r="N177" s="226"/>
      <c r="O177" s="226"/>
      <c r="P177" s="226"/>
      <c r="Q177" s="226"/>
      <c r="R177" s="226"/>
    </row>
    <row r="178" spans="1:18">
      <c r="A178" s="470"/>
      <c r="B178" s="501"/>
      <c r="C178" s="226"/>
      <c r="D178" s="226"/>
      <c r="E178" s="226"/>
      <c r="F178" s="226"/>
      <c r="G178" s="226"/>
      <c r="H178" s="226"/>
      <c r="I178" s="226"/>
      <c r="J178" s="502"/>
      <c r="K178" s="470"/>
      <c r="L178" s="226"/>
      <c r="M178" s="470"/>
      <c r="N178" s="226"/>
      <c r="O178" s="226"/>
      <c r="P178" s="226"/>
      <c r="Q178" s="226"/>
      <c r="R178" s="226"/>
    </row>
    <row r="179" spans="1:18">
      <c r="A179" s="470"/>
      <c r="B179" s="501"/>
      <c r="C179" s="226"/>
      <c r="D179" s="226"/>
      <c r="E179" s="226"/>
      <c r="F179" s="226"/>
      <c r="G179" s="226"/>
      <c r="H179" s="226"/>
      <c r="I179" s="226"/>
      <c r="J179" s="502"/>
      <c r="K179" s="470"/>
      <c r="L179" s="226"/>
      <c r="M179" s="470"/>
      <c r="N179" s="226"/>
      <c r="O179" s="226"/>
      <c r="P179" s="226"/>
      <c r="Q179" s="226"/>
      <c r="R179" s="226"/>
    </row>
    <row r="180" spans="1:18">
      <c r="A180" s="470"/>
      <c r="B180" s="501"/>
      <c r="C180" s="226"/>
      <c r="D180" s="226"/>
      <c r="E180" s="226"/>
      <c r="F180" s="226"/>
      <c r="G180" s="226"/>
      <c r="H180" s="226"/>
      <c r="I180" s="226"/>
      <c r="J180" s="502"/>
      <c r="K180" s="470"/>
      <c r="L180" s="226"/>
      <c r="M180" s="470"/>
      <c r="N180" s="226"/>
      <c r="O180" s="226"/>
      <c r="P180" s="226"/>
      <c r="Q180" s="226"/>
      <c r="R180" s="226"/>
    </row>
    <row r="181" spans="1:18">
      <c r="A181" s="470"/>
      <c r="B181" s="501"/>
      <c r="C181" s="226"/>
      <c r="D181" s="226"/>
      <c r="E181" s="226"/>
      <c r="F181" s="226"/>
      <c r="G181" s="226"/>
      <c r="H181" s="226"/>
      <c r="I181" s="226"/>
      <c r="J181" s="502"/>
      <c r="K181" s="470"/>
      <c r="L181" s="226"/>
      <c r="M181" s="470"/>
      <c r="N181" s="226"/>
      <c r="O181" s="226"/>
      <c r="P181" s="226"/>
      <c r="Q181" s="226"/>
      <c r="R181" s="226"/>
    </row>
    <row r="182" spans="1:18">
      <c r="A182" s="470"/>
      <c r="B182" s="501"/>
      <c r="C182" s="226"/>
      <c r="D182" s="226"/>
      <c r="E182" s="226"/>
      <c r="F182" s="226"/>
      <c r="G182" s="226"/>
      <c r="H182" s="226"/>
      <c r="I182" s="226"/>
      <c r="J182" s="502"/>
      <c r="K182" s="470"/>
      <c r="L182" s="226"/>
      <c r="M182" s="470"/>
      <c r="N182" s="226"/>
      <c r="O182" s="226"/>
      <c r="P182" s="226"/>
      <c r="Q182" s="226"/>
      <c r="R182" s="226"/>
    </row>
    <row r="183" spans="1:18">
      <c r="A183" s="470"/>
      <c r="B183" s="501"/>
      <c r="C183" s="226"/>
      <c r="D183" s="226"/>
      <c r="E183" s="226"/>
      <c r="F183" s="226"/>
      <c r="G183" s="226"/>
      <c r="H183" s="226"/>
      <c r="I183" s="226"/>
      <c r="J183" s="502"/>
      <c r="K183" s="470"/>
      <c r="L183" s="226"/>
      <c r="M183" s="470"/>
      <c r="N183" s="226"/>
      <c r="O183" s="226"/>
      <c r="P183" s="226"/>
      <c r="Q183" s="226"/>
      <c r="R183" s="226"/>
    </row>
    <row r="184" spans="1:18">
      <c r="A184" s="470"/>
      <c r="B184" s="501"/>
      <c r="C184" s="226"/>
      <c r="D184" s="226"/>
      <c r="E184" s="226"/>
      <c r="F184" s="226"/>
      <c r="G184" s="226"/>
      <c r="H184" s="226"/>
      <c r="I184" s="226"/>
      <c r="J184" s="502"/>
      <c r="K184" s="470"/>
      <c r="L184" s="226"/>
      <c r="M184" s="470"/>
      <c r="N184" s="226"/>
      <c r="O184" s="226"/>
      <c r="P184" s="226"/>
      <c r="Q184" s="226"/>
      <c r="R184" s="226"/>
    </row>
    <row r="185" spans="1:18">
      <c r="A185" s="470"/>
      <c r="B185" s="501"/>
      <c r="C185" s="226"/>
      <c r="D185" s="226"/>
      <c r="E185" s="226"/>
      <c r="F185" s="226"/>
      <c r="G185" s="226"/>
      <c r="H185" s="226"/>
      <c r="I185" s="226"/>
      <c r="J185" s="502"/>
      <c r="K185" s="470"/>
      <c r="L185" s="226"/>
      <c r="M185" s="470"/>
      <c r="N185" s="226"/>
      <c r="O185" s="226"/>
      <c r="P185" s="226"/>
      <c r="Q185" s="226"/>
      <c r="R185" s="226"/>
    </row>
    <row r="186" spans="1:18">
      <c r="A186" s="470"/>
      <c r="B186" s="501"/>
      <c r="C186" s="226"/>
      <c r="D186" s="226"/>
      <c r="E186" s="226"/>
      <c r="F186" s="226"/>
      <c r="G186" s="226"/>
      <c r="H186" s="226"/>
      <c r="I186" s="226"/>
      <c r="J186" s="502"/>
      <c r="K186" s="470"/>
      <c r="L186" s="226"/>
      <c r="M186" s="470"/>
      <c r="N186" s="226"/>
      <c r="O186" s="226"/>
      <c r="P186" s="226"/>
      <c r="Q186" s="226"/>
      <c r="R186" s="226"/>
    </row>
    <row r="187" spans="1:18">
      <c r="A187" s="470"/>
      <c r="B187" s="501"/>
      <c r="C187" s="226"/>
      <c r="D187" s="226"/>
      <c r="E187" s="226"/>
      <c r="F187" s="226"/>
      <c r="G187" s="226"/>
      <c r="H187" s="226"/>
      <c r="I187" s="226"/>
      <c r="J187" s="502"/>
      <c r="K187" s="470"/>
      <c r="L187" s="226"/>
      <c r="M187" s="470"/>
      <c r="N187" s="226"/>
      <c r="O187" s="226"/>
      <c r="P187" s="226"/>
      <c r="Q187" s="226"/>
      <c r="R187" s="226"/>
    </row>
    <row r="188" spans="1:18">
      <c r="A188" s="470"/>
      <c r="B188" s="501"/>
      <c r="C188" s="226"/>
      <c r="D188" s="226"/>
      <c r="E188" s="226"/>
      <c r="F188" s="226"/>
      <c r="G188" s="226"/>
      <c r="H188" s="226"/>
      <c r="I188" s="226"/>
      <c r="J188" s="502"/>
      <c r="K188" s="470"/>
      <c r="L188" s="226"/>
      <c r="M188" s="470"/>
      <c r="N188" s="226"/>
      <c r="O188" s="226"/>
      <c r="P188" s="226"/>
      <c r="Q188" s="226"/>
      <c r="R188" s="226"/>
    </row>
    <row r="189" spans="1:18">
      <c r="A189" s="470"/>
      <c r="B189" s="501"/>
      <c r="C189" s="226"/>
      <c r="D189" s="226"/>
      <c r="E189" s="226"/>
      <c r="F189" s="226"/>
      <c r="G189" s="226"/>
      <c r="H189" s="226"/>
      <c r="I189" s="226"/>
      <c r="J189" s="502"/>
      <c r="K189" s="470"/>
      <c r="L189" s="226"/>
      <c r="M189" s="470"/>
      <c r="N189" s="226"/>
      <c r="O189" s="226"/>
      <c r="P189" s="226"/>
      <c r="Q189" s="226"/>
      <c r="R189" s="226"/>
    </row>
    <row r="190" spans="1:18">
      <c r="A190" s="470"/>
      <c r="B190" s="501"/>
      <c r="C190" s="226"/>
      <c r="D190" s="226"/>
      <c r="E190" s="226"/>
      <c r="F190" s="226"/>
      <c r="G190" s="226"/>
      <c r="H190" s="226"/>
      <c r="I190" s="226"/>
      <c r="J190" s="502"/>
      <c r="K190" s="470"/>
      <c r="L190" s="226"/>
      <c r="M190" s="470"/>
      <c r="N190" s="226"/>
      <c r="O190" s="226"/>
      <c r="P190" s="226"/>
      <c r="Q190" s="226"/>
      <c r="R190" s="226"/>
    </row>
    <row r="191" spans="1:18">
      <c r="A191" s="470"/>
      <c r="B191" s="501"/>
      <c r="C191" s="226"/>
      <c r="D191" s="226"/>
      <c r="E191" s="226"/>
      <c r="F191" s="226"/>
      <c r="G191" s="226"/>
      <c r="H191" s="226"/>
      <c r="I191" s="226"/>
      <c r="J191" s="502"/>
      <c r="K191" s="470"/>
      <c r="L191" s="226"/>
      <c r="M191" s="470"/>
      <c r="N191" s="226"/>
      <c r="O191" s="226"/>
      <c r="P191" s="226"/>
      <c r="Q191" s="226"/>
      <c r="R191" s="226"/>
    </row>
    <row r="192" spans="1:18">
      <c r="A192" s="470"/>
      <c r="B192" s="501"/>
      <c r="C192" s="226"/>
      <c r="D192" s="226"/>
      <c r="E192" s="226"/>
      <c r="F192" s="226"/>
      <c r="G192" s="226"/>
      <c r="H192" s="226"/>
      <c r="I192" s="226"/>
      <c r="J192" s="502"/>
      <c r="K192" s="470"/>
      <c r="L192" s="226"/>
      <c r="M192" s="470"/>
      <c r="N192" s="226"/>
      <c r="O192" s="226"/>
      <c r="P192" s="226"/>
      <c r="Q192" s="226"/>
      <c r="R192" s="226"/>
    </row>
    <row r="193" spans="1:18">
      <c r="A193" s="470"/>
      <c r="B193" s="501"/>
      <c r="C193" s="226"/>
      <c r="D193" s="226"/>
      <c r="E193" s="226"/>
      <c r="F193" s="226"/>
      <c r="G193" s="226"/>
      <c r="H193" s="226"/>
      <c r="I193" s="226"/>
      <c r="J193" s="502"/>
      <c r="K193" s="470"/>
      <c r="L193" s="226"/>
      <c r="M193" s="470"/>
      <c r="N193" s="226"/>
      <c r="O193" s="226"/>
      <c r="P193" s="226"/>
      <c r="Q193" s="226"/>
      <c r="R193" s="226"/>
    </row>
    <row r="194" spans="1:18">
      <c r="A194" s="470"/>
      <c r="B194" s="501"/>
      <c r="C194" s="226"/>
      <c r="D194" s="226"/>
      <c r="E194" s="226"/>
      <c r="F194" s="226"/>
      <c r="G194" s="226"/>
      <c r="H194" s="226"/>
      <c r="I194" s="226"/>
      <c r="J194" s="502"/>
      <c r="K194" s="470"/>
      <c r="L194" s="226"/>
      <c r="M194" s="470"/>
      <c r="N194" s="226"/>
      <c r="O194" s="226"/>
      <c r="P194" s="226"/>
      <c r="Q194" s="226"/>
      <c r="R194" s="226"/>
    </row>
    <row r="195" spans="1:18">
      <c r="A195" s="470"/>
      <c r="B195" s="501"/>
      <c r="C195" s="226"/>
      <c r="D195" s="226"/>
      <c r="E195" s="226"/>
      <c r="F195" s="226"/>
      <c r="G195" s="226"/>
      <c r="H195" s="226"/>
      <c r="I195" s="226"/>
      <c r="J195" s="502"/>
      <c r="K195" s="470"/>
      <c r="L195" s="226"/>
      <c r="M195" s="470"/>
      <c r="N195" s="226"/>
      <c r="O195" s="226"/>
      <c r="P195" s="226"/>
      <c r="Q195" s="226"/>
      <c r="R195" s="226"/>
    </row>
    <row r="196" spans="1:18">
      <c r="A196" s="470"/>
      <c r="B196" s="501"/>
      <c r="C196" s="226"/>
      <c r="D196" s="226"/>
      <c r="E196" s="226"/>
      <c r="F196" s="226"/>
      <c r="G196" s="226"/>
      <c r="H196" s="226"/>
      <c r="I196" s="226"/>
      <c r="J196" s="502"/>
      <c r="K196" s="470"/>
      <c r="L196" s="226"/>
      <c r="M196" s="470"/>
      <c r="N196" s="226"/>
      <c r="O196" s="226"/>
      <c r="P196" s="226"/>
      <c r="Q196" s="226"/>
      <c r="R196" s="226"/>
    </row>
    <row r="197" spans="1:18">
      <c r="A197" s="470"/>
      <c r="B197" s="501"/>
      <c r="C197" s="226"/>
      <c r="D197" s="226"/>
      <c r="E197" s="226"/>
      <c r="F197" s="226"/>
      <c r="G197" s="226"/>
      <c r="H197" s="226"/>
      <c r="I197" s="226"/>
      <c r="J197" s="502"/>
      <c r="K197" s="470"/>
      <c r="L197" s="226"/>
      <c r="M197" s="470"/>
      <c r="N197" s="226"/>
      <c r="O197" s="226"/>
      <c r="P197" s="226"/>
      <c r="Q197" s="226"/>
      <c r="R197" s="226"/>
    </row>
    <row r="198" spans="1:18">
      <c r="A198" s="470"/>
      <c r="B198" s="501"/>
      <c r="C198" s="226"/>
      <c r="D198" s="226"/>
      <c r="E198" s="226"/>
      <c r="F198" s="226"/>
      <c r="G198" s="226"/>
      <c r="H198" s="226"/>
      <c r="I198" s="226"/>
      <c r="J198" s="502"/>
      <c r="K198" s="470"/>
      <c r="L198" s="226"/>
      <c r="M198" s="470"/>
      <c r="N198" s="226"/>
      <c r="O198" s="226"/>
      <c r="P198" s="226"/>
      <c r="Q198" s="226"/>
      <c r="R198" s="226"/>
    </row>
    <row r="199" spans="1:18">
      <c r="A199" s="470"/>
      <c r="B199" s="501"/>
      <c r="C199" s="226"/>
      <c r="D199" s="226"/>
      <c r="E199" s="226"/>
      <c r="F199" s="226"/>
      <c r="G199" s="226"/>
      <c r="H199" s="226"/>
      <c r="I199" s="226"/>
      <c r="J199" s="502"/>
      <c r="K199" s="470"/>
      <c r="L199" s="226"/>
      <c r="M199" s="470"/>
      <c r="N199" s="226"/>
      <c r="O199" s="226"/>
      <c r="P199" s="226"/>
      <c r="Q199" s="226"/>
      <c r="R199" s="226"/>
    </row>
    <row r="200" spans="1:18">
      <c r="A200" s="470"/>
      <c r="B200" s="501"/>
      <c r="C200" s="226"/>
      <c r="D200" s="226"/>
      <c r="E200" s="226"/>
      <c r="F200" s="226"/>
      <c r="G200" s="226"/>
      <c r="H200" s="226"/>
      <c r="I200" s="226"/>
      <c r="J200" s="502"/>
      <c r="K200" s="470"/>
      <c r="L200" s="226"/>
      <c r="M200" s="470"/>
      <c r="N200" s="226"/>
      <c r="O200" s="226"/>
      <c r="P200" s="226"/>
      <c r="Q200" s="226"/>
      <c r="R200" s="226"/>
    </row>
    <row r="201" spans="1:18">
      <c r="A201" s="470"/>
      <c r="B201" s="501"/>
      <c r="C201" s="226"/>
      <c r="D201" s="226"/>
      <c r="E201" s="226"/>
      <c r="F201" s="226"/>
      <c r="G201" s="226"/>
      <c r="H201" s="226"/>
      <c r="I201" s="226"/>
      <c r="J201" s="502"/>
      <c r="K201" s="470"/>
      <c r="L201" s="226"/>
      <c r="M201" s="470"/>
      <c r="N201" s="226"/>
      <c r="O201" s="226"/>
      <c r="P201" s="226"/>
      <c r="Q201" s="226"/>
      <c r="R201" s="226"/>
    </row>
    <row r="202" spans="1:18">
      <c r="A202" s="470"/>
      <c r="B202" s="501"/>
      <c r="C202" s="226"/>
      <c r="D202" s="226"/>
      <c r="E202" s="226"/>
      <c r="F202" s="226"/>
      <c r="G202" s="226"/>
      <c r="H202" s="226"/>
      <c r="I202" s="226"/>
      <c r="J202" s="502"/>
      <c r="K202" s="470"/>
      <c r="L202" s="226"/>
      <c r="M202" s="470"/>
      <c r="N202" s="226"/>
      <c r="O202" s="226"/>
      <c r="P202" s="226"/>
      <c r="Q202" s="226"/>
      <c r="R202" s="226"/>
    </row>
    <row r="203" spans="1:18">
      <c r="A203" s="470"/>
      <c r="B203" s="501"/>
      <c r="C203" s="226"/>
      <c r="D203" s="226"/>
      <c r="E203" s="226"/>
      <c r="F203" s="226"/>
      <c r="G203" s="226"/>
      <c r="H203" s="226"/>
      <c r="I203" s="226"/>
      <c r="J203" s="502"/>
      <c r="K203" s="470"/>
      <c r="L203" s="226"/>
      <c r="M203" s="470"/>
      <c r="N203" s="226"/>
      <c r="O203" s="226"/>
      <c r="P203" s="226"/>
      <c r="Q203" s="226"/>
      <c r="R203" s="226"/>
    </row>
    <row r="204" spans="1:18">
      <c r="A204" s="470"/>
      <c r="B204" s="501"/>
      <c r="C204" s="226"/>
      <c r="D204" s="226"/>
      <c r="E204" s="226"/>
      <c r="F204" s="226"/>
      <c r="G204" s="226"/>
      <c r="H204" s="226"/>
      <c r="I204" s="226"/>
      <c r="J204" s="502"/>
      <c r="K204" s="470"/>
      <c r="L204" s="226"/>
      <c r="M204" s="470"/>
      <c r="N204" s="226"/>
      <c r="O204" s="226"/>
      <c r="P204" s="226"/>
      <c r="Q204" s="226"/>
      <c r="R204" s="226"/>
    </row>
    <row r="205" spans="1:18">
      <c r="A205" s="470"/>
      <c r="B205" s="501"/>
      <c r="C205" s="226"/>
      <c r="D205" s="226"/>
      <c r="E205" s="226"/>
      <c r="F205" s="226"/>
      <c r="G205" s="226"/>
      <c r="H205" s="226"/>
      <c r="I205" s="226"/>
      <c r="J205" s="502"/>
      <c r="K205" s="470"/>
      <c r="L205" s="226"/>
      <c r="M205" s="470"/>
      <c r="N205" s="226"/>
      <c r="O205" s="226"/>
      <c r="P205" s="226"/>
      <c r="Q205" s="226"/>
      <c r="R205" s="226"/>
    </row>
    <row r="206" spans="1:18">
      <c r="A206" s="470"/>
      <c r="B206" s="501"/>
      <c r="C206" s="226"/>
      <c r="D206" s="226"/>
      <c r="E206" s="226"/>
      <c r="F206" s="226"/>
      <c r="G206" s="226"/>
      <c r="H206" s="226"/>
      <c r="I206" s="226"/>
      <c r="J206" s="502"/>
      <c r="K206" s="470"/>
      <c r="L206" s="226"/>
      <c r="M206" s="470"/>
      <c r="N206" s="226"/>
      <c r="O206" s="226"/>
      <c r="P206" s="226"/>
      <c r="Q206" s="226"/>
      <c r="R206" s="226"/>
    </row>
    <row r="207" spans="1:18">
      <c r="A207" s="470"/>
      <c r="B207" s="501"/>
      <c r="C207" s="226"/>
      <c r="D207" s="226"/>
      <c r="E207" s="226"/>
      <c r="F207" s="226"/>
      <c r="G207" s="226"/>
      <c r="H207" s="226"/>
      <c r="I207" s="226"/>
      <c r="J207" s="502"/>
      <c r="K207" s="470"/>
      <c r="L207" s="226"/>
      <c r="M207" s="470"/>
      <c r="N207" s="226"/>
      <c r="O207" s="226"/>
      <c r="P207" s="226"/>
      <c r="Q207" s="226"/>
      <c r="R207" s="226"/>
    </row>
    <row r="208" spans="1:18">
      <c r="A208" s="470"/>
      <c r="B208" s="501"/>
      <c r="C208" s="226"/>
      <c r="D208" s="226"/>
      <c r="E208" s="226"/>
      <c r="F208" s="226"/>
      <c r="G208" s="226"/>
      <c r="H208" s="226"/>
      <c r="I208" s="226"/>
      <c r="J208" s="502"/>
      <c r="K208" s="470"/>
      <c r="L208" s="226"/>
      <c r="M208" s="470"/>
      <c r="N208" s="226"/>
      <c r="O208" s="226"/>
      <c r="P208" s="226"/>
      <c r="Q208" s="226"/>
      <c r="R208" s="226"/>
    </row>
    <row r="209" spans="1:18">
      <c r="A209" s="470"/>
      <c r="B209" s="501"/>
      <c r="C209" s="226"/>
      <c r="D209" s="226"/>
      <c r="E209" s="226"/>
      <c r="F209" s="226"/>
      <c r="G209" s="226"/>
      <c r="H209" s="226"/>
      <c r="I209" s="226"/>
      <c r="J209" s="502"/>
      <c r="K209" s="470"/>
      <c r="L209" s="226"/>
      <c r="M209" s="470"/>
      <c r="N209" s="226"/>
      <c r="O209" s="226"/>
      <c r="P209" s="226"/>
      <c r="Q209" s="226"/>
      <c r="R209" s="226"/>
    </row>
    <row r="210" spans="1:18">
      <c r="A210" s="470"/>
      <c r="B210" s="501"/>
      <c r="C210" s="226"/>
      <c r="D210" s="226"/>
      <c r="E210" s="226"/>
      <c r="F210" s="226"/>
      <c r="G210" s="226"/>
      <c r="H210" s="226"/>
      <c r="I210" s="226"/>
      <c r="J210" s="502"/>
      <c r="K210" s="470"/>
      <c r="L210" s="226"/>
      <c r="M210" s="470"/>
      <c r="N210" s="226"/>
      <c r="O210" s="226"/>
      <c r="P210" s="226"/>
      <c r="Q210" s="226"/>
      <c r="R210" s="226"/>
    </row>
    <row r="211" spans="1:18">
      <c r="A211" s="470"/>
      <c r="B211" s="501"/>
      <c r="C211" s="226"/>
      <c r="D211" s="226"/>
      <c r="E211" s="226"/>
      <c r="F211" s="226"/>
      <c r="G211" s="226"/>
      <c r="H211" s="226"/>
      <c r="I211" s="226"/>
      <c r="J211" s="502"/>
      <c r="K211" s="470"/>
      <c r="L211" s="226"/>
      <c r="M211" s="470"/>
      <c r="N211" s="226"/>
      <c r="O211" s="226"/>
      <c r="P211" s="226"/>
      <c r="Q211" s="226"/>
      <c r="R211" s="226"/>
    </row>
    <row r="212" spans="1:18">
      <c r="A212" s="470"/>
      <c r="B212" s="501"/>
      <c r="C212" s="226"/>
      <c r="D212" s="226"/>
      <c r="E212" s="226"/>
      <c r="F212" s="226"/>
      <c r="G212" s="226"/>
      <c r="H212" s="226"/>
      <c r="I212" s="226"/>
      <c r="J212" s="502"/>
      <c r="K212" s="470"/>
      <c r="L212" s="226"/>
      <c r="M212" s="470"/>
      <c r="N212" s="226"/>
      <c r="O212" s="226"/>
      <c r="P212" s="226"/>
      <c r="Q212" s="226"/>
      <c r="R212" s="226"/>
    </row>
    <row r="213" spans="1:18">
      <c r="A213" s="470"/>
      <c r="B213" s="501"/>
      <c r="C213" s="226"/>
      <c r="D213" s="226"/>
      <c r="E213" s="226"/>
      <c r="F213" s="226"/>
      <c r="G213" s="226"/>
      <c r="H213" s="226"/>
      <c r="I213" s="226"/>
      <c r="J213" s="502"/>
      <c r="K213" s="470"/>
      <c r="L213" s="226"/>
      <c r="M213" s="470"/>
      <c r="N213" s="226"/>
      <c r="O213" s="226"/>
      <c r="P213" s="226"/>
      <c r="Q213" s="226"/>
      <c r="R213" s="226"/>
    </row>
    <row r="214" spans="1:18">
      <c r="A214" s="470"/>
      <c r="B214" s="501"/>
      <c r="C214" s="226"/>
      <c r="D214" s="226"/>
      <c r="E214" s="226"/>
      <c r="F214" s="226"/>
      <c r="G214" s="226"/>
      <c r="H214" s="226"/>
      <c r="I214" s="226"/>
      <c r="J214" s="502"/>
      <c r="K214" s="470"/>
      <c r="L214" s="226"/>
      <c r="M214" s="470"/>
      <c r="N214" s="226"/>
      <c r="O214" s="226"/>
      <c r="P214" s="226"/>
      <c r="Q214" s="226"/>
      <c r="R214" s="226"/>
    </row>
    <row r="215" spans="1:18">
      <c r="A215" s="470"/>
      <c r="B215" s="501"/>
      <c r="C215" s="226"/>
      <c r="D215" s="226"/>
      <c r="E215" s="226"/>
      <c r="F215" s="226"/>
      <c r="G215" s="226"/>
      <c r="H215" s="226"/>
      <c r="I215" s="226"/>
      <c r="J215" s="502"/>
      <c r="K215" s="470"/>
      <c r="L215" s="226"/>
      <c r="M215" s="470"/>
      <c r="N215" s="226"/>
      <c r="O215" s="226"/>
      <c r="P215" s="226"/>
      <c r="Q215" s="226"/>
      <c r="R215" s="226"/>
    </row>
    <row r="216" spans="1:18">
      <c r="A216" s="470"/>
      <c r="B216" s="501"/>
      <c r="C216" s="226"/>
      <c r="D216" s="226"/>
      <c r="E216" s="226"/>
      <c r="F216" s="226"/>
      <c r="G216" s="226"/>
      <c r="H216" s="226"/>
      <c r="I216" s="226"/>
      <c r="J216" s="502"/>
      <c r="K216" s="470"/>
      <c r="L216" s="226"/>
      <c r="M216" s="470"/>
      <c r="N216" s="226"/>
      <c r="O216" s="226"/>
      <c r="P216" s="226"/>
      <c r="Q216" s="226"/>
      <c r="R216" s="226"/>
    </row>
    <row r="217" spans="1:18">
      <c r="A217" s="470"/>
      <c r="B217" s="501"/>
      <c r="C217" s="226"/>
      <c r="D217" s="226"/>
      <c r="E217" s="226"/>
      <c r="F217" s="226"/>
      <c r="G217" s="226"/>
      <c r="H217" s="226"/>
      <c r="I217" s="226"/>
      <c r="J217" s="502"/>
      <c r="K217" s="470"/>
      <c r="L217" s="226"/>
      <c r="M217" s="470"/>
      <c r="N217" s="226"/>
      <c r="O217" s="226"/>
      <c r="P217" s="226"/>
      <c r="Q217" s="226"/>
      <c r="R217" s="226"/>
    </row>
    <row r="218" spans="1:18">
      <c r="A218" s="470"/>
      <c r="B218" s="501"/>
      <c r="C218" s="226"/>
      <c r="D218" s="226"/>
      <c r="E218" s="226"/>
      <c r="F218" s="226"/>
      <c r="G218" s="226"/>
      <c r="H218" s="226"/>
      <c r="I218" s="226"/>
      <c r="J218" s="502"/>
      <c r="K218" s="470"/>
      <c r="L218" s="226"/>
      <c r="M218" s="470"/>
      <c r="N218" s="226"/>
      <c r="O218" s="226"/>
      <c r="P218" s="226"/>
      <c r="Q218" s="226"/>
      <c r="R218" s="226"/>
    </row>
    <row r="219" spans="1:18">
      <c r="A219" s="470"/>
      <c r="B219" s="501"/>
      <c r="C219" s="226"/>
      <c r="D219" s="226"/>
      <c r="E219" s="226"/>
      <c r="F219" s="226"/>
      <c r="G219" s="226"/>
      <c r="H219" s="226"/>
      <c r="I219" s="226"/>
      <c r="J219" s="502"/>
      <c r="K219" s="470"/>
      <c r="L219" s="226"/>
      <c r="M219" s="470"/>
      <c r="N219" s="226"/>
      <c r="O219" s="226"/>
      <c r="P219" s="226"/>
      <c r="Q219" s="226"/>
      <c r="R219" s="226"/>
    </row>
    <row r="220" spans="1:18">
      <c r="A220" s="470"/>
      <c r="B220" s="501"/>
      <c r="C220" s="226"/>
      <c r="D220" s="226"/>
      <c r="E220" s="226"/>
      <c r="F220" s="226"/>
      <c r="G220" s="226"/>
      <c r="H220" s="226"/>
      <c r="I220" s="226"/>
      <c r="J220" s="502"/>
      <c r="K220" s="470"/>
      <c r="L220" s="226"/>
      <c r="M220" s="470"/>
      <c r="N220" s="226"/>
      <c r="O220" s="226"/>
      <c r="P220" s="226"/>
      <c r="Q220" s="226"/>
      <c r="R220" s="226"/>
    </row>
    <row r="221" spans="1:18">
      <c r="A221" s="470"/>
      <c r="B221" s="501"/>
      <c r="C221" s="226"/>
      <c r="D221" s="226"/>
      <c r="E221" s="226"/>
      <c r="F221" s="226"/>
      <c r="G221" s="226"/>
      <c r="H221" s="226"/>
      <c r="I221" s="226"/>
      <c r="J221" s="502"/>
      <c r="K221" s="470"/>
      <c r="L221" s="226"/>
      <c r="M221" s="470"/>
      <c r="N221" s="226"/>
      <c r="O221" s="226"/>
      <c r="P221" s="226"/>
      <c r="Q221" s="226"/>
      <c r="R221" s="226"/>
    </row>
    <row r="222" spans="1:18">
      <c r="A222" s="470"/>
      <c r="B222" s="501"/>
      <c r="C222" s="226"/>
      <c r="D222" s="226"/>
      <c r="E222" s="226"/>
      <c r="F222" s="226"/>
      <c r="G222" s="226"/>
      <c r="H222" s="226"/>
      <c r="I222" s="226"/>
      <c r="J222" s="502"/>
      <c r="K222" s="470"/>
      <c r="L222" s="226"/>
      <c r="M222" s="470"/>
      <c r="N222" s="226"/>
      <c r="O222" s="226"/>
      <c r="P222" s="226"/>
      <c r="Q222" s="226"/>
      <c r="R222" s="226"/>
    </row>
    <row r="223" spans="1:18">
      <c r="A223" s="470"/>
      <c r="B223" s="501"/>
      <c r="C223" s="226"/>
      <c r="D223" s="226"/>
      <c r="E223" s="226"/>
      <c r="F223" s="226"/>
      <c r="G223" s="226"/>
      <c r="H223" s="226"/>
      <c r="I223" s="226"/>
      <c r="J223" s="502"/>
      <c r="K223" s="470"/>
      <c r="L223" s="226"/>
      <c r="M223" s="470"/>
      <c r="N223" s="226"/>
      <c r="O223" s="226"/>
      <c r="P223" s="226"/>
      <c r="Q223" s="226"/>
      <c r="R223" s="226"/>
    </row>
    <row r="224" spans="1:18">
      <c r="A224" s="470"/>
      <c r="B224" s="501"/>
      <c r="C224" s="226"/>
      <c r="D224" s="226"/>
      <c r="E224" s="226"/>
      <c r="F224" s="226"/>
      <c r="G224" s="226"/>
      <c r="H224" s="226"/>
      <c r="I224" s="226"/>
      <c r="J224" s="502"/>
      <c r="K224" s="470"/>
      <c r="L224" s="226"/>
      <c r="M224" s="470"/>
      <c r="N224" s="226"/>
      <c r="O224" s="226"/>
      <c r="P224" s="226"/>
      <c r="Q224" s="226"/>
      <c r="R224" s="226"/>
    </row>
    <row r="225" spans="1:18">
      <c r="A225" s="470"/>
      <c r="B225" s="501"/>
      <c r="C225" s="226"/>
      <c r="D225" s="226"/>
      <c r="E225" s="226"/>
      <c r="F225" s="226"/>
      <c r="G225" s="226"/>
      <c r="H225" s="226"/>
      <c r="I225" s="226"/>
      <c r="J225" s="502"/>
      <c r="K225" s="470"/>
      <c r="L225" s="226"/>
      <c r="M225" s="470"/>
      <c r="N225" s="226"/>
      <c r="O225" s="226"/>
      <c r="P225" s="226"/>
      <c r="Q225" s="226"/>
      <c r="R225" s="226"/>
    </row>
    <row r="226" spans="1:18">
      <c r="A226" s="470"/>
      <c r="B226" s="501"/>
      <c r="C226" s="226"/>
      <c r="D226" s="226"/>
      <c r="E226" s="226"/>
      <c r="F226" s="226"/>
      <c r="G226" s="226"/>
      <c r="H226" s="226"/>
      <c r="I226" s="226"/>
      <c r="J226" s="502"/>
      <c r="K226" s="470"/>
      <c r="L226" s="226"/>
      <c r="M226" s="470"/>
      <c r="N226" s="226"/>
      <c r="O226" s="226"/>
      <c r="P226" s="226"/>
      <c r="Q226" s="226"/>
      <c r="R226" s="226"/>
    </row>
    <row r="227" spans="1:18">
      <c r="A227" s="470"/>
      <c r="B227" s="501"/>
      <c r="C227" s="226"/>
      <c r="D227" s="226"/>
      <c r="E227" s="226"/>
      <c r="F227" s="226"/>
      <c r="G227" s="226"/>
      <c r="H227" s="226"/>
      <c r="I227" s="226"/>
      <c r="J227" s="502"/>
      <c r="K227" s="470"/>
      <c r="L227" s="226"/>
      <c r="M227" s="470"/>
      <c r="N227" s="226"/>
      <c r="O227" s="226"/>
      <c r="P227" s="226"/>
      <c r="Q227" s="226"/>
      <c r="R227" s="226"/>
    </row>
    <row r="228" spans="1:18">
      <c r="A228" s="470"/>
      <c r="B228" s="501"/>
      <c r="C228" s="226"/>
      <c r="D228" s="226"/>
      <c r="E228" s="226"/>
      <c r="F228" s="226"/>
      <c r="G228" s="226"/>
      <c r="H228" s="226"/>
      <c r="I228" s="226"/>
      <c r="J228" s="502"/>
      <c r="K228" s="470"/>
      <c r="L228" s="226"/>
      <c r="M228" s="470"/>
      <c r="N228" s="226"/>
      <c r="O228" s="226"/>
      <c r="P228" s="226"/>
      <c r="Q228" s="226"/>
      <c r="R228" s="226"/>
    </row>
    <row r="229" spans="1:18">
      <c r="A229" s="470"/>
      <c r="B229" s="501"/>
      <c r="C229" s="226"/>
      <c r="D229" s="226"/>
      <c r="E229" s="226"/>
      <c r="F229" s="226"/>
      <c r="G229" s="226"/>
      <c r="H229" s="226"/>
      <c r="I229" s="226"/>
      <c r="J229" s="502"/>
      <c r="K229" s="470"/>
      <c r="L229" s="226"/>
      <c r="M229" s="470"/>
      <c r="N229" s="226"/>
      <c r="O229" s="226"/>
      <c r="P229" s="226"/>
      <c r="Q229" s="226"/>
      <c r="R229" s="226"/>
    </row>
    <row r="230" spans="1:18">
      <c r="A230" s="470"/>
      <c r="B230" s="501"/>
      <c r="C230" s="226"/>
      <c r="D230" s="226"/>
      <c r="E230" s="226"/>
      <c r="F230" s="226"/>
      <c r="G230" s="226"/>
      <c r="H230" s="226"/>
      <c r="I230" s="226"/>
      <c r="J230" s="502"/>
      <c r="K230" s="470"/>
      <c r="L230" s="226"/>
      <c r="M230" s="470"/>
      <c r="N230" s="226"/>
      <c r="O230" s="226"/>
      <c r="P230" s="226"/>
      <c r="Q230" s="226"/>
      <c r="R230" s="226"/>
    </row>
    <row r="231" spans="1:18">
      <c r="A231" s="470"/>
      <c r="B231" s="501"/>
      <c r="C231" s="226"/>
      <c r="D231" s="226"/>
      <c r="E231" s="226"/>
      <c r="F231" s="226"/>
      <c r="G231" s="226"/>
      <c r="H231" s="226"/>
      <c r="I231" s="226"/>
      <c r="J231" s="502"/>
      <c r="K231" s="470"/>
      <c r="L231" s="226"/>
      <c r="M231" s="470"/>
      <c r="N231" s="226"/>
      <c r="O231" s="226"/>
      <c r="P231" s="226"/>
      <c r="Q231" s="226"/>
      <c r="R231" s="226"/>
    </row>
    <row r="232" spans="1:18">
      <c r="A232" s="470"/>
      <c r="B232" s="501"/>
      <c r="C232" s="226"/>
      <c r="D232" s="226"/>
      <c r="E232" s="226"/>
      <c r="F232" s="226"/>
      <c r="G232" s="226"/>
      <c r="H232" s="226"/>
      <c r="I232" s="226"/>
      <c r="J232" s="502"/>
      <c r="K232" s="470"/>
      <c r="L232" s="226"/>
      <c r="M232" s="470"/>
      <c r="N232" s="226"/>
      <c r="O232" s="226"/>
      <c r="P232" s="226"/>
      <c r="Q232" s="226"/>
      <c r="R232" s="226"/>
    </row>
    <row r="233" spans="1:18">
      <c r="A233" s="470"/>
      <c r="B233" s="501"/>
      <c r="C233" s="226"/>
      <c r="D233" s="226"/>
      <c r="E233" s="226"/>
      <c r="F233" s="226"/>
      <c r="G233" s="226"/>
      <c r="H233" s="226"/>
      <c r="I233" s="226"/>
      <c r="J233" s="502"/>
      <c r="K233" s="470"/>
      <c r="L233" s="226"/>
      <c r="M233" s="470"/>
      <c r="N233" s="226"/>
      <c r="O233" s="226"/>
      <c r="P233" s="226"/>
      <c r="Q233" s="226"/>
      <c r="R233" s="226"/>
    </row>
    <row r="234" spans="1:18">
      <c r="A234" s="470"/>
      <c r="B234" s="501"/>
      <c r="C234" s="226"/>
      <c r="D234" s="226"/>
      <c r="E234" s="226"/>
      <c r="F234" s="226"/>
      <c r="G234" s="226"/>
      <c r="H234" s="226"/>
      <c r="I234" s="226"/>
      <c r="J234" s="502"/>
      <c r="K234" s="470"/>
      <c r="L234" s="226"/>
      <c r="M234" s="470"/>
      <c r="N234" s="226"/>
      <c r="O234" s="226"/>
      <c r="P234" s="226"/>
      <c r="Q234" s="226"/>
      <c r="R234" s="226"/>
    </row>
    <row r="235" spans="1:18">
      <c r="A235" s="470"/>
      <c r="B235" s="501"/>
      <c r="C235" s="226"/>
      <c r="D235" s="226"/>
      <c r="E235" s="226"/>
      <c r="F235" s="226"/>
      <c r="G235" s="226"/>
      <c r="H235" s="226"/>
      <c r="I235" s="226"/>
      <c r="J235" s="502"/>
      <c r="K235" s="470"/>
      <c r="L235" s="226"/>
      <c r="M235" s="470"/>
      <c r="N235" s="226"/>
      <c r="O235" s="226"/>
      <c r="P235" s="226"/>
      <c r="Q235" s="226"/>
      <c r="R235" s="226"/>
    </row>
    <row r="236" spans="1:18">
      <c r="A236" s="470"/>
      <c r="B236" s="501"/>
      <c r="C236" s="226"/>
      <c r="D236" s="226"/>
      <c r="E236" s="226"/>
      <c r="F236" s="226"/>
      <c r="G236" s="226"/>
      <c r="H236" s="226"/>
      <c r="I236" s="226"/>
      <c r="J236" s="502"/>
      <c r="K236" s="470"/>
      <c r="L236" s="226"/>
      <c r="M236" s="470"/>
      <c r="N236" s="226"/>
      <c r="O236" s="226"/>
      <c r="P236" s="226"/>
      <c r="Q236" s="226"/>
      <c r="R236" s="226"/>
    </row>
    <row r="237" spans="1:18">
      <c r="A237" s="470"/>
      <c r="B237" s="501"/>
      <c r="C237" s="226"/>
      <c r="D237" s="226"/>
      <c r="E237" s="226"/>
      <c r="F237" s="226"/>
      <c r="G237" s="226"/>
      <c r="H237" s="226"/>
      <c r="I237" s="226"/>
      <c r="J237" s="502"/>
      <c r="K237" s="470"/>
      <c r="L237" s="226"/>
      <c r="M237" s="470"/>
      <c r="N237" s="226"/>
      <c r="O237" s="226"/>
      <c r="P237" s="226"/>
      <c r="Q237" s="226"/>
      <c r="R237" s="226"/>
    </row>
    <row r="238" spans="1:18">
      <c r="A238" s="470"/>
      <c r="B238" s="501"/>
      <c r="C238" s="226"/>
      <c r="D238" s="226"/>
      <c r="E238" s="226"/>
      <c r="F238" s="226"/>
      <c r="G238" s="226"/>
      <c r="H238" s="226"/>
      <c r="I238" s="226"/>
      <c r="J238" s="502"/>
      <c r="K238" s="470"/>
      <c r="L238" s="226"/>
      <c r="M238" s="470"/>
      <c r="N238" s="226"/>
      <c r="O238" s="226"/>
      <c r="P238" s="226"/>
      <c r="Q238" s="226"/>
      <c r="R238" s="226"/>
    </row>
    <row r="239" spans="1:18">
      <c r="A239" s="470"/>
      <c r="B239" s="501"/>
      <c r="C239" s="226"/>
      <c r="D239" s="226"/>
      <c r="E239" s="226"/>
      <c r="F239" s="226"/>
      <c r="G239" s="226"/>
      <c r="H239" s="226"/>
      <c r="I239" s="226"/>
      <c r="J239" s="502"/>
      <c r="K239" s="470"/>
      <c r="L239" s="226"/>
      <c r="M239" s="470"/>
      <c r="N239" s="226"/>
      <c r="O239" s="226"/>
      <c r="P239" s="226"/>
      <c r="Q239" s="226"/>
      <c r="R239" s="226"/>
    </row>
    <row r="240" spans="1:18">
      <c r="A240" s="470"/>
      <c r="B240" s="501"/>
      <c r="C240" s="226"/>
      <c r="D240" s="226"/>
      <c r="E240" s="226"/>
      <c r="F240" s="226"/>
      <c r="G240" s="226"/>
      <c r="H240" s="226"/>
      <c r="I240" s="226"/>
      <c r="J240" s="502"/>
      <c r="K240" s="470"/>
      <c r="L240" s="226"/>
      <c r="M240" s="470"/>
      <c r="N240" s="226"/>
      <c r="O240" s="226"/>
      <c r="P240" s="226"/>
      <c r="Q240" s="226"/>
      <c r="R240" s="226"/>
    </row>
    <row r="241" spans="1:18">
      <c r="A241" s="470"/>
      <c r="B241" s="501"/>
      <c r="C241" s="226"/>
      <c r="D241" s="226"/>
      <c r="E241" s="226"/>
      <c r="F241" s="226"/>
      <c r="G241" s="226"/>
      <c r="H241" s="226"/>
      <c r="I241" s="226"/>
      <c r="J241" s="502"/>
      <c r="K241" s="470"/>
      <c r="L241" s="226"/>
      <c r="M241" s="470"/>
      <c r="N241" s="226"/>
      <c r="O241" s="226"/>
      <c r="P241" s="226"/>
      <c r="Q241" s="226"/>
      <c r="R241" s="226"/>
    </row>
    <row r="242" spans="1:18">
      <c r="A242" s="470"/>
      <c r="B242" s="501"/>
      <c r="C242" s="226"/>
      <c r="D242" s="226"/>
      <c r="E242" s="226"/>
      <c r="F242" s="226"/>
      <c r="G242" s="226"/>
      <c r="H242" s="226"/>
      <c r="I242" s="226"/>
      <c r="J242" s="502"/>
      <c r="K242" s="470"/>
      <c r="L242" s="226"/>
      <c r="M242" s="470"/>
      <c r="N242" s="226"/>
      <c r="O242" s="226"/>
      <c r="P242" s="226"/>
      <c r="Q242" s="226"/>
      <c r="R242" s="226"/>
    </row>
    <row r="243" spans="1:18">
      <c r="A243" s="470"/>
      <c r="B243" s="501"/>
      <c r="C243" s="226"/>
      <c r="D243" s="226"/>
      <c r="E243" s="226"/>
      <c r="F243" s="226"/>
      <c r="G243" s="226"/>
      <c r="H243" s="226"/>
      <c r="I243" s="226"/>
      <c r="J243" s="502"/>
      <c r="K243" s="470"/>
      <c r="L243" s="226"/>
      <c r="M243" s="470"/>
      <c r="N243" s="226"/>
      <c r="O243" s="226"/>
      <c r="P243" s="226"/>
      <c r="Q243" s="226"/>
      <c r="R243" s="226"/>
    </row>
    <row r="244" spans="1:18">
      <c r="A244" s="470"/>
      <c r="B244" s="501"/>
      <c r="C244" s="226"/>
      <c r="D244" s="226"/>
      <c r="E244" s="226"/>
      <c r="F244" s="226"/>
      <c r="G244" s="226"/>
      <c r="H244" s="226"/>
      <c r="I244" s="226"/>
      <c r="J244" s="502"/>
      <c r="K244" s="470"/>
      <c r="L244" s="226"/>
      <c r="M244" s="470"/>
      <c r="N244" s="226"/>
      <c r="O244" s="226"/>
      <c r="P244" s="226"/>
      <c r="Q244" s="226"/>
      <c r="R244" s="226"/>
    </row>
    <row r="245" spans="1:18">
      <c r="A245" s="470"/>
      <c r="B245" s="501"/>
      <c r="C245" s="226"/>
      <c r="D245" s="226"/>
      <c r="E245" s="226"/>
      <c r="F245" s="226"/>
      <c r="G245" s="226"/>
      <c r="H245" s="226"/>
      <c r="I245" s="226"/>
      <c r="J245" s="502"/>
      <c r="K245" s="470"/>
      <c r="L245" s="226"/>
      <c r="M245" s="470"/>
      <c r="N245" s="226"/>
      <c r="O245" s="226"/>
      <c r="P245" s="226"/>
      <c r="Q245" s="226"/>
      <c r="R245" s="226"/>
    </row>
    <row r="246" spans="1:18">
      <c r="A246" s="470"/>
      <c r="B246" s="501"/>
      <c r="C246" s="226"/>
      <c r="D246" s="226"/>
      <c r="E246" s="226"/>
      <c r="F246" s="226"/>
      <c r="G246" s="226"/>
      <c r="H246" s="226"/>
      <c r="I246" s="226"/>
      <c r="J246" s="502"/>
      <c r="K246" s="470"/>
      <c r="L246" s="226"/>
      <c r="M246" s="470"/>
      <c r="N246" s="226"/>
      <c r="O246" s="226"/>
      <c r="P246" s="226"/>
      <c r="Q246" s="226"/>
      <c r="R246" s="226"/>
    </row>
    <row r="247" spans="1:18">
      <c r="A247" s="470"/>
      <c r="B247" s="501"/>
      <c r="C247" s="226"/>
      <c r="D247" s="226"/>
      <c r="E247" s="226"/>
      <c r="F247" s="226"/>
      <c r="G247" s="226"/>
      <c r="H247" s="226"/>
      <c r="I247" s="226"/>
      <c r="J247" s="502"/>
      <c r="K247" s="470"/>
      <c r="L247" s="226"/>
      <c r="M247" s="470"/>
      <c r="N247" s="226"/>
      <c r="O247" s="226"/>
      <c r="P247" s="226"/>
      <c r="Q247" s="226"/>
      <c r="R247" s="226"/>
    </row>
    <row r="248" spans="1:18">
      <c r="A248" s="470"/>
      <c r="B248" s="501"/>
      <c r="C248" s="226"/>
      <c r="D248" s="226"/>
      <c r="E248" s="226"/>
      <c r="F248" s="226"/>
      <c r="G248" s="226"/>
      <c r="H248" s="226"/>
      <c r="I248" s="226"/>
      <c r="J248" s="502"/>
      <c r="K248" s="470"/>
      <c r="L248" s="226"/>
      <c r="M248" s="470"/>
      <c r="N248" s="226"/>
      <c r="O248" s="226"/>
      <c r="P248" s="226"/>
      <c r="Q248" s="226"/>
      <c r="R248" s="226"/>
    </row>
    <row r="249" spans="1:18">
      <c r="A249" s="470"/>
      <c r="B249" s="501"/>
      <c r="C249" s="226"/>
      <c r="D249" s="226"/>
      <c r="E249" s="226"/>
      <c r="F249" s="226"/>
      <c r="G249" s="226"/>
      <c r="H249" s="226"/>
      <c r="I249" s="226"/>
      <c r="J249" s="502"/>
      <c r="K249" s="470"/>
      <c r="L249" s="226"/>
      <c r="M249" s="470"/>
      <c r="N249" s="226"/>
      <c r="O249" s="226"/>
      <c r="P249" s="226"/>
      <c r="Q249" s="226"/>
      <c r="R249" s="226"/>
    </row>
    <row r="250" spans="1:18">
      <c r="A250" s="470"/>
      <c r="B250" s="501"/>
      <c r="C250" s="226"/>
      <c r="D250" s="226"/>
      <c r="E250" s="226"/>
      <c r="F250" s="226"/>
      <c r="G250" s="226"/>
      <c r="H250" s="226"/>
      <c r="I250" s="226"/>
      <c r="J250" s="502"/>
      <c r="K250" s="470"/>
      <c r="L250" s="226"/>
      <c r="M250" s="470"/>
      <c r="N250" s="226"/>
      <c r="O250" s="226"/>
      <c r="P250" s="226"/>
      <c r="Q250" s="226"/>
      <c r="R250" s="226"/>
    </row>
    <row r="251" spans="1:18">
      <c r="A251" s="470"/>
      <c r="B251" s="501"/>
      <c r="C251" s="226"/>
      <c r="D251" s="226"/>
      <c r="E251" s="226"/>
      <c r="F251" s="226"/>
      <c r="G251" s="226"/>
      <c r="H251" s="226"/>
      <c r="I251" s="226"/>
      <c r="J251" s="502"/>
      <c r="K251" s="470"/>
      <c r="L251" s="226"/>
      <c r="M251" s="470"/>
      <c r="N251" s="226"/>
      <c r="O251" s="226"/>
      <c r="P251" s="226"/>
      <c r="Q251" s="226"/>
      <c r="R251" s="226"/>
    </row>
    <row r="252" spans="1:18">
      <c r="A252" s="470"/>
      <c r="B252" s="501"/>
      <c r="C252" s="226"/>
      <c r="D252" s="226"/>
      <c r="E252" s="226"/>
      <c r="F252" s="226"/>
      <c r="G252" s="226"/>
      <c r="H252" s="226"/>
      <c r="I252" s="226"/>
      <c r="J252" s="502"/>
      <c r="K252" s="470"/>
      <c r="L252" s="226"/>
      <c r="M252" s="470"/>
      <c r="N252" s="226"/>
      <c r="O252" s="226"/>
      <c r="P252" s="226"/>
      <c r="Q252" s="226"/>
      <c r="R252" s="226"/>
    </row>
    <row r="253" spans="1:18">
      <c r="A253" s="470"/>
      <c r="B253" s="501"/>
      <c r="C253" s="226"/>
      <c r="D253" s="226"/>
      <c r="E253" s="226"/>
      <c r="F253" s="226"/>
      <c r="G253" s="226"/>
      <c r="H253" s="226"/>
      <c r="I253" s="226"/>
      <c r="J253" s="502"/>
      <c r="K253" s="470"/>
      <c r="L253" s="226"/>
      <c r="M253" s="470"/>
      <c r="N253" s="226"/>
      <c r="O253" s="226"/>
      <c r="P253" s="226"/>
      <c r="Q253" s="226"/>
      <c r="R253" s="226"/>
    </row>
    <row r="254" spans="1:18">
      <c r="A254" s="470"/>
      <c r="B254" s="501"/>
      <c r="C254" s="226"/>
      <c r="D254" s="226"/>
      <c r="E254" s="226"/>
      <c r="F254" s="226"/>
      <c r="G254" s="226"/>
      <c r="H254" s="226"/>
      <c r="I254" s="226"/>
      <c r="J254" s="502"/>
      <c r="K254" s="470"/>
      <c r="L254" s="226"/>
      <c r="M254" s="470"/>
      <c r="N254" s="226"/>
      <c r="O254" s="226"/>
      <c r="P254" s="226"/>
      <c r="Q254" s="226"/>
      <c r="R254" s="226"/>
    </row>
    <row r="255" spans="1:18">
      <c r="A255" s="470"/>
      <c r="B255" s="501"/>
      <c r="C255" s="226"/>
      <c r="D255" s="226"/>
      <c r="E255" s="226"/>
      <c r="F255" s="226"/>
      <c r="G255" s="226"/>
      <c r="H255" s="226"/>
      <c r="I255" s="226"/>
      <c r="J255" s="502"/>
      <c r="K255" s="470"/>
      <c r="L255" s="226"/>
      <c r="M255" s="470"/>
      <c r="N255" s="226"/>
      <c r="O255" s="226"/>
      <c r="P255" s="226"/>
      <c r="Q255" s="226"/>
      <c r="R255" s="226"/>
    </row>
    <row r="256" spans="1:18">
      <c r="A256" s="470"/>
      <c r="B256" s="501"/>
      <c r="C256" s="226"/>
      <c r="D256" s="226"/>
      <c r="E256" s="226"/>
      <c r="F256" s="226"/>
      <c r="G256" s="226"/>
      <c r="H256" s="226"/>
      <c r="I256" s="226"/>
      <c r="J256" s="502"/>
      <c r="K256" s="470"/>
      <c r="L256" s="226"/>
      <c r="M256" s="470"/>
      <c r="N256" s="226"/>
      <c r="O256" s="226"/>
      <c r="P256" s="226"/>
      <c r="Q256" s="226"/>
      <c r="R256" s="226"/>
    </row>
    <row r="257" spans="1:18">
      <c r="A257" s="470"/>
      <c r="B257" s="501"/>
      <c r="C257" s="226"/>
      <c r="D257" s="226"/>
      <c r="E257" s="226"/>
      <c r="F257" s="226"/>
      <c r="G257" s="226"/>
      <c r="H257" s="226"/>
      <c r="I257" s="226"/>
      <c r="J257" s="502"/>
      <c r="K257" s="470"/>
      <c r="L257" s="226"/>
      <c r="M257" s="470"/>
      <c r="N257" s="226"/>
      <c r="O257" s="226"/>
      <c r="P257" s="226"/>
      <c r="Q257" s="226"/>
      <c r="R257" s="226"/>
    </row>
    <row r="258" spans="1:18">
      <c r="A258" s="470"/>
      <c r="B258" s="501"/>
      <c r="C258" s="226"/>
      <c r="D258" s="226"/>
      <c r="E258" s="226"/>
      <c r="F258" s="226"/>
      <c r="G258" s="226"/>
      <c r="H258" s="226"/>
      <c r="I258" s="226"/>
      <c r="J258" s="502"/>
      <c r="K258" s="470"/>
      <c r="L258" s="226"/>
      <c r="M258" s="470"/>
      <c r="N258" s="226"/>
      <c r="O258" s="226"/>
      <c r="P258" s="226"/>
      <c r="Q258" s="226"/>
      <c r="R258" s="226"/>
    </row>
    <row r="259" spans="1:18">
      <c r="A259" s="470"/>
      <c r="B259" s="501"/>
      <c r="C259" s="226"/>
      <c r="D259" s="226"/>
      <c r="E259" s="226"/>
      <c r="F259" s="226"/>
      <c r="G259" s="226"/>
      <c r="H259" s="226"/>
      <c r="I259" s="226"/>
      <c r="J259" s="502"/>
      <c r="K259" s="470"/>
      <c r="L259" s="226"/>
      <c r="M259" s="470"/>
      <c r="N259" s="226"/>
      <c r="O259" s="226"/>
      <c r="P259" s="226"/>
      <c r="Q259" s="226"/>
      <c r="R259" s="226"/>
    </row>
    <row r="260" spans="1:18">
      <c r="A260" s="470"/>
      <c r="B260" s="501"/>
      <c r="C260" s="226"/>
      <c r="D260" s="226"/>
      <c r="E260" s="226"/>
      <c r="F260" s="226"/>
      <c r="G260" s="226"/>
      <c r="H260" s="226"/>
      <c r="I260" s="226"/>
      <c r="J260" s="502"/>
      <c r="K260" s="470"/>
      <c r="L260" s="226"/>
      <c r="M260" s="470"/>
      <c r="N260" s="226"/>
      <c r="O260" s="226"/>
      <c r="P260" s="226"/>
      <c r="Q260" s="226"/>
      <c r="R260" s="226"/>
    </row>
    <row r="261" spans="1:18">
      <c r="A261" s="470"/>
      <c r="B261" s="501"/>
      <c r="C261" s="226"/>
      <c r="D261" s="226"/>
      <c r="E261" s="226"/>
      <c r="F261" s="226"/>
      <c r="G261" s="226"/>
      <c r="H261" s="226"/>
      <c r="I261" s="226"/>
      <c r="J261" s="502"/>
      <c r="K261" s="470"/>
      <c r="L261" s="226"/>
      <c r="M261" s="470"/>
      <c r="N261" s="226"/>
      <c r="O261" s="226"/>
      <c r="P261" s="226"/>
      <c r="Q261" s="226"/>
      <c r="R261" s="226"/>
    </row>
    <row r="262" spans="1:18">
      <c r="A262" s="470"/>
      <c r="B262" s="501"/>
      <c r="C262" s="226"/>
      <c r="D262" s="226"/>
      <c r="E262" s="226"/>
      <c r="F262" s="226"/>
      <c r="G262" s="226"/>
      <c r="H262" s="226"/>
      <c r="I262" s="226"/>
      <c r="J262" s="502"/>
      <c r="K262" s="470"/>
      <c r="L262" s="226"/>
      <c r="M262" s="470"/>
      <c r="N262" s="226"/>
      <c r="O262" s="226"/>
      <c r="P262" s="226"/>
      <c r="Q262" s="226"/>
      <c r="R262" s="226"/>
    </row>
    <row r="263" spans="1:18">
      <c r="A263" s="470"/>
      <c r="B263" s="501"/>
      <c r="C263" s="226"/>
      <c r="D263" s="226"/>
      <c r="E263" s="226"/>
      <c r="F263" s="226"/>
      <c r="G263" s="226"/>
      <c r="H263" s="226"/>
      <c r="I263" s="226"/>
      <c r="J263" s="502"/>
      <c r="K263" s="470"/>
      <c r="L263" s="226"/>
      <c r="M263" s="470"/>
      <c r="N263" s="226"/>
      <c r="O263" s="226"/>
      <c r="P263" s="226"/>
      <c r="Q263" s="226"/>
      <c r="R263" s="226"/>
    </row>
    <row r="264" spans="1:18">
      <c r="A264" s="470"/>
      <c r="B264" s="501"/>
      <c r="C264" s="226"/>
      <c r="D264" s="226"/>
      <c r="E264" s="226"/>
      <c r="F264" s="226"/>
      <c r="G264" s="226"/>
      <c r="H264" s="226"/>
      <c r="I264" s="226"/>
      <c r="J264" s="502"/>
      <c r="K264" s="470"/>
      <c r="L264" s="226"/>
      <c r="M264" s="470"/>
      <c r="N264" s="226"/>
      <c r="O264" s="226"/>
      <c r="P264" s="226"/>
      <c r="Q264" s="226"/>
      <c r="R264" s="226"/>
    </row>
    <row r="265" spans="1:18">
      <c r="A265" s="470"/>
      <c r="B265" s="501"/>
      <c r="C265" s="226"/>
      <c r="D265" s="226"/>
      <c r="E265" s="226"/>
      <c r="F265" s="226"/>
      <c r="G265" s="226"/>
      <c r="H265" s="226"/>
      <c r="I265" s="226"/>
      <c r="J265" s="502"/>
      <c r="K265" s="470"/>
      <c r="L265" s="226"/>
      <c r="M265" s="470"/>
      <c r="N265" s="226"/>
      <c r="O265" s="226"/>
      <c r="P265" s="226"/>
      <c r="Q265" s="226"/>
      <c r="R265" s="226"/>
    </row>
    <row r="266" spans="1:18">
      <c r="A266" s="470"/>
      <c r="B266" s="501"/>
      <c r="C266" s="226"/>
      <c r="D266" s="226"/>
      <c r="E266" s="226"/>
      <c r="F266" s="226"/>
      <c r="G266" s="226"/>
      <c r="H266" s="226"/>
      <c r="I266" s="226"/>
      <c r="J266" s="502"/>
      <c r="K266" s="470"/>
      <c r="L266" s="226"/>
      <c r="M266" s="470"/>
      <c r="N266" s="226"/>
      <c r="O266" s="226"/>
      <c r="P266" s="226"/>
      <c r="Q266" s="226"/>
      <c r="R266" s="226"/>
    </row>
    <row r="267" spans="1:18">
      <c r="A267" s="470"/>
      <c r="B267" s="501"/>
      <c r="C267" s="226"/>
      <c r="D267" s="226"/>
      <c r="E267" s="226"/>
      <c r="F267" s="226"/>
      <c r="G267" s="226"/>
      <c r="H267" s="226"/>
      <c r="I267" s="226"/>
      <c r="J267" s="502"/>
      <c r="K267" s="470"/>
      <c r="L267" s="226"/>
      <c r="M267" s="470"/>
      <c r="N267" s="226"/>
      <c r="O267" s="226"/>
      <c r="P267" s="226"/>
      <c r="Q267" s="226"/>
      <c r="R267" s="226"/>
    </row>
    <row r="268" spans="1:18">
      <c r="A268" s="470"/>
      <c r="B268" s="501"/>
      <c r="C268" s="226"/>
      <c r="D268" s="226"/>
      <c r="E268" s="226"/>
      <c r="F268" s="226"/>
      <c r="G268" s="226"/>
      <c r="H268" s="226"/>
      <c r="I268" s="226"/>
      <c r="J268" s="502"/>
      <c r="K268" s="470"/>
      <c r="L268" s="226"/>
      <c r="M268" s="470"/>
      <c r="N268" s="226"/>
      <c r="O268" s="226"/>
      <c r="P268" s="226"/>
      <c r="Q268" s="226"/>
      <c r="R268" s="226"/>
    </row>
    <row r="269" spans="1:18">
      <c r="A269" s="470"/>
      <c r="B269" s="501"/>
      <c r="C269" s="226"/>
      <c r="D269" s="226"/>
      <c r="E269" s="226"/>
      <c r="F269" s="226"/>
      <c r="G269" s="226"/>
      <c r="H269" s="226"/>
      <c r="I269" s="226"/>
      <c r="J269" s="502"/>
      <c r="K269" s="470"/>
      <c r="L269" s="226"/>
      <c r="M269" s="470"/>
      <c r="N269" s="226"/>
      <c r="O269" s="226"/>
      <c r="P269" s="226"/>
      <c r="Q269" s="226"/>
      <c r="R269" s="226"/>
    </row>
    <row r="270" spans="1:18">
      <c r="A270" s="470"/>
      <c r="B270" s="501"/>
      <c r="C270" s="226"/>
      <c r="D270" s="226"/>
      <c r="E270" s="226"/>
      <c r="F270" s="226"/>
      <c r="G270" s="226"/>
      <c r="H270" s="226"/>
      <c r="I270" s="226"/>
      <c r="J270" s="502"/>
      <c r="K270" s="470"/>
      <c r="L270" s="226"/>
      <c r="M270" s="470"/>
      <c r="N270" s="226"/>
      <c r="O270" s="226"/>
      <c r="P270" s="226"/>
      <c r="Q270" s="226"/>
      <c r="R270" s="226"/>
    </row>
    <row r="271" spans="1:18">
      <c r="A271" s="470"/>
      <c r="B271" s="501"/>
      <c r="C271" s="226"/>
      <c r="D271" s="226"/>
      <c r="E271" s="226"/>
      <c r="F271" s="226"/>
      <c r="G271" s="226"/>
      <c r="H271" s="226"/>
      <c r="I271" s="226"/>
      <c r="J271" s="502"/>
      <c r="K271" s="470"/>
      <c r="L271" s="226"/>
      <c r="M271" s="470"/>
      <c r="N271" s="226"/>
      <c r="O271" s="226"/>
      <c r="P271" s="226"/>
      <c r="Q271" s="226"/>
      <c r="R271" s="226"/>
    </row>
    <row r="272" spans="1:18">
      <c r="A272" s="470"/>
      <c r="B272" s="501"/>
      <c r="C272" s="226"/>
      <c r="D272" s="226"/>
      <c r="E272" s="226"/>
      <c r="F272" s="226"/>
      <c r="G272" s="226"/>
      <c r="H272" s="226"/>
      <c r="I272" s="226"/>
      <c r="J272" s="502"/>
      <c r="K272" s="470"/>
      <c r="L272" s="226"/>
      <c r="M272" s="470"/>
      <c r="N272" s="226"/>
      <c r="O272" s="226"/>
      <c r="P272" s="226"/>
      <c r="Q272" s="226"/>
      <c r="R272" s="226"/>
    </row>
    <row r="273" spans="1:18">
      <c r="A273" s="470"/>
      <c r="B273" s="501"/>
      <c r="C273" s="226"/>
      <c r="D273" s="226"/>
      <c r="E273" s="226"/>
      <c r="F273" s="226"/>
      <c r="G273" s="226"/>
      <c r="H273" s="226"/>
      <c r="I273" s="226"/>
      <c r="J273" s="502"/>
      <c r="K273" s="470"/>
      <c r="L273" s="226"/>
      <c r="M273" s="470"/>
      <c r="N273" s="226"/>
      <c r="O273" s="226"/>
      <c r="P273" s="226"/>
      <c r="Q273" s="226"/>
      <c r="R273" s="226"/>
    </row>
    <row r="274" spans="1:18">
      <c r="A274" s="470"/>
      <c r="B274" s="501"/>
      <c r="C274" s="226"/>
      <c r="D274" s="226"/>
      <c r="E274" s="226"/>
      <c r="F274" s="226"/>
      <c r="G274" s="226"/>
      <c r="H274" s="226"/>
      <c r="I274" s="226"/>
      <c r="J274" s="502"/>
      <c r="K274" s="470"/>
      <c r="L274" s="226"/>
      <c r="M274" s="470"/>
      <c r="N274" s="226"/>
      <c r="O274" s="226"/>
      <c r="P274" s="226"/>
      <c r="Q274" s="226"/>
      <c r="R274" s="226"/>
    </row>
    <row r="275" spans="1:18">
      <c r="A275" s="470"/>
      <c r="B275" s="501"/>
      <c r="C275" s="226"/>
      <c r="D275" s="226"/>
      <c r="E275" s="226"/>
      <c r="F275" s="226"/>
      <c r="G275" s="226"/>
      <c r="H275" s="226"/>
      <c r="I275" s="226"/>
      <c r="J275" s="502"/>
      <c r="K275" s="470"/>
      <c r="L275" s="226"/>
      <c r="M275" s="470"/>
      <c r="N275" s="226"/>
      <c r="O275" s="226"/>
      <c r="P275" s="226"/>
      <c r="Q275" s="226"/>
      <c r="R275" s="226"/>
    </row>
    <row r="276" spans="1:18">
      <c r="A276" s="470"/>
      <c r="B276" s="501"/>
      <c r="C276" s="226"/>
      <c r="D276" s="226"/>
      <c r="E276" s="226"/>
      <c r="F276" s="226"/>
      <c r="G276" s="226"/>
      <c r="H276" s="226"/>
      <c r="I276" s="226"/>
      <c r="J276" s="502"/>
      <c r="K276" s="470"/>
      <c r="L276" s="226"/>
      <c r="M276" s="470"/>
      <c r="N276" s="226"/>
      <c r="O276" s="226"/>
      <c r="P276" s="226"/>
      <c r="Q276" s="226"/>
      <c r="R276" s="226"/>
    </row>
    <row r="277" spans="1:18">
      <c r="A277" s="470"/>
      <c r="B277" s="501"/>
      <c r="C277" s="226"/>
      <c r="D277" s="226"/>
      <c r="E277" s="226"/>
      <c r="F277" s="226"/>
      <c r="G277" s="226"/>
      <c r="H277" s="226"/>
      <c r="I277" s="226"/>
      <c r="J277" s="502"/>
      <c r="K277" s="470"/>
      <c r="L277" s="226"/>
      <c r="M277" s="470"/>
      <c r="N277" s="226"/>
      <c r="O277" s="226"/>
      <c r="P277" s="226"/>
      <c r="Q277" s="226"/>
      <c r="R277" s="226"/>
    </row>
    <row r="278" spans="1:18">
      <c r="A278" s="470"/>
      <c r="B278" s="501"/>
      <c r="C278" s="226"/>
      <c r="D278" s="226"/>
      <c r="E278" s="226"/>
      <c r="F278" s="226"/>
      <c r="G278" s="226"/>
      <c r="H278" s="226"/>
      <c r="I278" s="226"/>
      <c r="J278" s="502"/>
      <c r="K278" s="470"/>
      <c r="L278" s="226"/>
      <c r="M278" s="470"/>
      <c r="N278" s="226"/>
      <c r="O278" s="226"/>
      <c r="P278" s="226"/>
      <c r="Q278" s="226"/>
      <c r="R278" s="226"/>
    </row>
    <row r="279" spans="1:18">
      <c r="A279" s="470"/>
      <c r="B279" s="501"/>
      <c r="C279" s="226"/>
      <c r="D279" s="226"/>
      <c r="E279" s="226"/>
      <c r="F279" s="226"/>
      <c r="G279" s="226"/>
      <c r="H279" s="226"/>
      <c r="I279" s="226"/>
      <c r="J279" s="502"/>
      <c r="K279" s="470"/>
      <c r="L279" s="226"/>
      <c r="M279" s="470"/>
      <c r="N279" s="226"/>
      <c r="O279" s="226"/>
      <c r="P279" s="226"/>
      <c r="Q279" s="226"/>
      <c r="R279" s="226"/>
    </row>
    <row r="280" spans="1:18">
      <c r="A280" s="470"/>
      <c r="B280" s="501"/>
      <c r="C280" s="226"/>
      <c r="D280" s="226"/>
      <c r="E280" s="226"/>
      <c r="F280" s="226"/>
      <c r="G280" s="226"/>
      <c r="H280" s="226"/>
      <c r="I280" s="226"/>
      <c r="J280" s="502"/>
      <c r="K280" s="470"/>
      <c r="L280" s="226"/>
      <c r="M280" s="470"/>
      <c r="N280" s="226"/>
      <c r="O280" s="226"/>
      <c r="P280" s="226"/>
      <c r="Q280" s="226"/>
      <c r="R280" s="226"/>
    </row>
    <row r="281" spans="1:18">
      <c r="A281" s="470"/>
      <c r="B281" s="501"/>
      <c r="C281" s="226"/>
      <c r="D281" s="226"/>
      <c r="E281" s="226"/>
      <c r="F281" s="226"/>
      <c r="G281" s="226"/>
      <c r="H281" s="226"/>
      <c r="I281" s="226"/>
      <c r="J281" s="502"/>
      <c r="K281" s="470"/>
      <c r="L281" s="226"/>
      <c r="M281" s="470"/>
      <c r="N281" s="226"/>
      <c r="O281" s="226"/>
      <c r="P281" s="226"/>
      <c r="Q281" s="226"/>
      <c r="R281" s="226"/>
    </row>
    <row r="282" spans="1:18">
      <c r="A282" s="470"/>
      <c r="B282" s="501"/>
      <c r="C282" s="226"/>
      <c r="D282" s="226"/>
      <c r="E282" s="226"/>
      <c r="F282" s="226"/>
      <c r="G282" s="226"/>
      <c r="H282" s="226"/>
      <c r="I282" s="226"/>
      <c r="J282" s="502"/>
      <c r="K282" s="470"/>
      <c r="L282" s="226"/>
      <c r="M282" s="470"/>
      <c r="N282" s="226"/>
      <c r="O282" s="226"/>
      <c r="P282" s="226"/>
      <c r="Q282" s="226"/>
      <c r="R282" s="226"/>
    </row>
    <row r="283" spans="1:18">
      <c r="A283" s="470"/>
      <c r="B283" s="501"/>
      <c r="C283" s="226"/>
      <c r="D283" s="226"/>
      <c r="E283" s="226"/>
      <c r="F283" s="226"/>
      <c r="G283" s="226"/>
      <c r="H283" s="226"/>
      <c r="I283" s="226"/>
      <c r="J283" s="502"/>
      <c r="K283" s="470"/>
      <c r="L283" s="226"/>
      <c r="M283" s="470"/>
      <c r="N283" s="226"/>
      <c r="O283" s="226"/>
      <c r="P283" s="226"/>
      <c r="Q283" s="226"/>
      <c r="R283" s="226"/>
    </row>
    <row r="284" spans="1:18">
      <c r="A284" s="470"/>
      <c r="B284" s="501"/>
      <c r="C284" s="226"/>
      <c r="D284" s="226"/>
      <c r="E284" s="226"/>
      <c r="F284" s="226"/>
      <c r="G284" s="226"/>
      <c r="H284" s="226"/>
      <c r="I284" s="226"/>
      <c r="J284" s="502"/>
      <c r="K284" s="470"/>
      <c r="L284" s="226"/>
      <c r="M284" s="470"/>
      <c r="N284" s="226"/>
      <c r="O284" s="226"/>
      <c r="P284" s="226"/>
      <c r="Q284" s="226"/>
      <c r="R284" s="226"/>
    </row>
    <row r="285" spans="1:18">
      <c r="A285" s="470"/>
      <c r="B285" s="501"/>
      <c r="C285" s="226"/>
      <c r="D285" s="226"/>
      <c r="E285" s="226"/>
      <c r="F285" s="226"/>
      <c r="G285" s="226"/>
      <c r="H285" s="226"/>
      <c r="I285" s="226"/>
      <c r="J285" s="502"/>
      <c r="K285" s="470"/>
      <c r="L285" s="226"/>
      <c r="M285" s="470"/>
      <c r="N285" s="226"/>
      <c r="O285" s="226"/>
      <c r="P285" s="226"/>
      <c r="Q285" s="226"/>
      <c r="R285" s="226"/>
    </row>
    <row r="286" spans="1:18">
      <c r="A286" s="470"/>
      <c r="B286" s="501"/>
      <c r="C286" s="226"/>
      <c r="D286" s="226"/>
      <c r="E286" s="226"/>
      <c r="F286" s="226"/>
      <c r="G286" s="226"/>
      <c r="H286" s="226"/>
      <c r="I286" s="226"/>
      <c r="J286" s="502"/>
      <c r="K286" s="470"/>
      <c r="L286" s="226"/>
      <c r="M286" s="470"/>
      <c r="N286" s="226"/>
      <c r="O286" s="226"/>
      <c r="P286" s="226"/>
      <c r="Q286" s="226"/>
      <c r="R286" s="226"/>
    </row>
    <row r="287" spans="1:18">
      <c r="A287" s="470"/>
      <c r="B287" s="501"/>
      <c r="C287" s="226"/>
      <c r="D287" s="226"/>
      <c r="E287" s="226"/>
      <c r="F287" s="226"/>
      <c r="G287" s="226"/>
      <c r="H287" s="226"/>
      <c r="I287" s="226"/>
      <c r="J287" s="502"/>
      <c r="K287" s="470"/>
      <c r="L287" s="226"/>
      <c r="M287" s="470"/>
      <c r="N287" s="226"/>
      <c r="O287" s="226"/>
      <c r="P287" s="226"/>
      <c r="Q287" s="226"/>
      <c r="R287" s="226"/>
    </row>
    <row r="288" spans="1:18">
      <c r="A288" s="470"/>
      <c r="B288" s="501"/>
      <c r="C288" s="226"/>
      <c r="D288" s="226"/>
      <c r="E288" s="226"/>
      <c r="F288" s="226"/>
      <c r="G288" s="226"/>
      <c r="H288" s="226"/>
      <c r="I288" s="226"/>
      <c r="J288" s="502"/>
      <c r="K288" s="470"/>
      <c r="L288" s="226"/>
      <c r="M288" s="470"/>
      <c r="N288" s="226"/>
      <c r="O288" s="226"/>
      <c r="P288" s="226"/>
      <c r="Q288" s="226"/>
      <c r="R288" s="226"/>
    </row>
    <row r="289" spans="1:18">
      <c r="A289" s="470"/>
      <c r="B289" s="501"/>
      <c r="C289" s="226"/>
      <c r="D289" s="226"/>
      <c r="E289" s="226"/>
      <c r="F289" s="226"/>
      <c r="G289" s="226"/>
      <c r="H289" s="226"/>
      <c r="I289" s="226"/>
      <c r="J289" s="502"/>
      <c r="K289" s="470"/>
      <c r="L289" s="226"/>
      <c r="M289" s="470"/>
      <c r="N289" s="226"/>
      <c r="O289" s="226"/>
      <c r="P289" s="226"/>
      <c r="Q289" s="226"/>
      <c r="R289" s="226"/>
    </row>
    <row r="290" spans="1:18">
      <c r="A290" s="470"/>
      <c r="B290" s="501"/>
      <c r="C290" s="226"/>
      <c r="D290" s="226"/>
      <c r="E290" s="226"/>
      <c r="F290" s="226"/>
      <c r="G290" s="226"/>
      <c r="H290" s="226"/>
      <c r="I290" s="226"/>
      <c r="J290" s="502"/>
      <c r="K290" s="470"/>
      <c r="L290" s="226"/>
      <c r="M290" s="470"/>
      <c r="N290" s="226"/>
      <c r="O290" s="226"/>
      <c r="P290" s="226"/>
      <c r="Q290" s="226"/>
      <c r="R290" s="226"/>
    </row>
    <row r="291" spans="1:18">
      <c r="A291" s="470"/>
      <c r="B291" s="501"/>
      <c r="C291" s="226"/>
      <c r="D291" s="226"/>
      <c r="E291" s="226"/>
      <c r="F291" s="226"/>
      <c r="G291" s="226"/>
      <c r="H291" s="226"/>
      <c r="I291" s="226"/>
      <c r="J291" s="502"/>
      <c r="K291" s="470"/>
      <c r="L291" s="226"/>
      <c r="M291" s="470"/>
      <c r="N291" s="226"/>
      <c r="O291" s="226"/>
      <c r="P291" s="226"/>
      <c r="Q291" s="226"/>
      <c r="R291" s="226"/>
    </row>
    <row r="292" spans="1:18">
      <c r="A292" s="470"/>
      <c r="B292" s="501"/>
      <c r="C292" s="226"/>
      <c r="D292" s="226"/>
      <c r="E292" s="226"/>
      <c r="F292" s="226"/>
      <c r="G292" s="226"/>
      <c r="H292" s="226"/>
      <c r="I292" s="226"/>
      <c r="J292" s="502"/>
      <c r="K292" s="470"/>
      <c r="L292" s="226"/>
      <c r="M292" s="470"/>
      <c r="N292" s="226"/>
      <c r="O292" s="226"/>
      <c r="P292" s="226"/>
      <c r="Q292" s="226"/>
      <c r="R292" s="226"/>
    </row>
    <row r="293" spans="1:18">
      <c r="A293" s="470"/>
      <c r="B293" s="501"/>
      <c r="C293" s="226"/>
      <c r="D293" s="226"/>
      <c r="E293" s="226"/>
      <c r="F293" s="226"/>
      <c r="G293" s="226"/>
      <c r="H293" s="226"/>
      <c r="I293" s="226"/>
      <c r="J293" s="502"/>
      <c r="K293" s="470"/>
      <c r="L293" s="226"/>
      <c r="M293" s="470"/>
      <c r="N293" s="226"/>
      <c r="O293" s="226"/>
      <c r="P293" s="226"/>
      <c r="Q293" s="226"/>
      <c r="R293" s="226"/>
    </row>
    <row r="294" spans="1:18">
      <c r="A294" s="470"/>
      <c r="B294" s="501"/>
      <c r="C294" s="226"/>
      <c r="D294" s="226"/>
      <c r="E294" s="226"/>
      <c r="F294" s="226"/>
      <c r="G294" s="226"/>
      <c r="H294" s="226"/>
      <c r="I294" s="226"/>
      <c r="J294" s="502"/>
      <c r="K294" s="470"/>
      <c r="L294" s="226"/>
      <c r="M294" s="470"/>
      <c r="N294" s="226"/>
      <c r="O294" s="226"/>
      <c r="P294" s="226"/>
      <c r="Q294" s="226"/>
      <c r="R294" s="226"/>
    </row>
    <row r="295" spans="1:18">
      <c r="A295" s="470"/>
      <c r="B295" s="501"/>
      <c r="C295" s="226"/>
      <c r="D295" s="226"/>
      <c r="E295" s="226"/>
      <c r="F295" s="226"/>
      <c r="G295" s="226"/>
      <c r="H295" s="226"/>
      <c r="I295" s="226"/>
      <c r="J295" s="502"/>
      <c r="K295" s="470"/>
      <c r="L295" s="226"/>
      <c r="M295" s="470"/>
      <c r="N295" s="226"/>
      <c r="O295" s="226"/>
      <c r="P295" s="226"/>
      <c r="Q295" s="226"/>
      <c r="R295" s="226"/>
    </row>
    <row r="296" spans="1:18">
      <c r="A296" s="470"/>
      <c r="B296" s="501"/>
      <c r="C296" s="226"/>
      <c r="D296" s="226"/>
      <c r="E296" s="226"/>
      <c r="F296" s="226"/>
      <c r="G296" s="226"/>
      <c r="H296" s="226"/>
      <c r="I296" s="226"/>
      <c r="J296" s="502"/>
      <c r="K296" s="470"/>
      <c r="L296" s="226"/>
      <c r="M296" s="470"/>
      <c r="N296" s="226"/>
      <c r="O296" s="226"/>
      <c r="P296" s="226"/>
      <c r="Q296" s="226"/>
      <c r="R296" s="226"/>
    </row>
    <row r="297" spans="1:18">
      <c r="A297" s="470"/>
      <c r="B297" s="501"/>
      <c r="C297" s="226"/>
      <c r="D297" s="226"/>
      <c r="E297" s="226"/>
      <c r="F297" s="226"/>
      <c r="G297" s="226"/>
      <c r="H297" s="226"/>
      <c r="I297" s="226"/>
      <c r="J297" s="502"/>
      <c r="K297" s="470"/>
      <c r="L297" s="226"/>
      <c r="M297" s="470"/>
      <c r="N297" s="226"/>
      <c r="O297" s="226"/>
      <c r="P297" s="226"/>
      <c r="Q297" s="226"/>
      <c r="R297" s="226"/>
    </row>
    <row r="298" spans="1:18">
      <c r="A298" s="470"/>
      <c r="B298" s="501"/>
      <c r="C298" s="226"/>
      <c r="D298" s="226"/>
      <c r="E298" s="226"/>
      <c r="F298" s="226"/>
      <c r="G298" s="226"/>
      <c r="H298" s="226"/>
      <c r="I298" s="226"/>
      <c r="J298" s="502"/>
      <c r="K298" s="470"/>
      <c r="L298" s="226"/>
      <c r="M298" s="470"/>
      <c r="N298" s="226"/>
      <c r="O298" s="226"/>
      <c r="P298" s="226"/>
      <c r="Q298" s="226"/>
      <c r="R298" s="226"/>
    </row>
    <row r="299" spans="1:18">
      <c r="A299" s="470"/>
      <c r="B299" s="501"/>
      <c r="C299" s="226"/>
      <c r="D299" s="226"/>
      <c r="E299" s="226"/>
      <c r="F299" s="226"/>
      <c r="G299" s="226"/>
      <c r="H299" s="226"/>
      <c r="I299" s="226"/>
      <c r="J299" s="502"/>
      <c r="K299" s="470"/>
      <c r="L299" s="226"/>
      <c r="M299" s="470"/>
      <c r="N299" s="226"/>
      <c r="O299" s="226"/>
      <c r="P299" s="226"/>
      <c r="Q299" s="226"/>
      <c r="R299" s="226"/>
    </row>
    <row r="300" spans="1:18">
      <c r="A300" s="470"/>
      <c r="B300" s="501"/>
      <c r="C300" s="226"/>
      <c r="D300" s="226"/>
      <c r="E300" s="226"/>
      <c r="F300" s="226"/>
      <c r="G300" s="226"/>
      <c r="H300" s="226"/>
      <c r="I300" s="226"/>
      <c r="J300" s="502"/>
      <c r="K300" s="470"/>
      <c r="L300" s="226"/>
      <c r="M300" s="470"/>
      <c r="N300" s="226"/>
      <c r="O300" s="226"/>
      <c r="P300" s="226"/>
      <c r="Q300" s="226"/>
      <c r="R300" s="226"/>
    </row>
    <row r="301" spans="1:18">
      <c r="A301" s="470"/>
      <c r="B301" s="501"/>
      <c r="C301" s="226"/>
      <c r="D301" s="226"/>
      <c r="E301" s="226"/>
      <c r="F301" s="226"/>
      <c r="G301" s="226"/>
      <c r="H301" s="226"/>
      <c r="I301" s="226"/>
      <c r="J301" s="502"/>
      <c r="K301" s="470"/>
      <c r="L301" s="226"/>
      <c r="M301" s="470"/>
      <c r="N301" s="226"/>
      <c r="O301" s="226"/>
      <c r="P301" s="226"/>
      <c r="Q301" s="226"/>
      <c r="R301" s="226"/>
    </row>
    <row r="302" spans="1:18">
      <c r="A302" s="470"/>
      <c r="B302" s="501"/>
      <c r="C302" s="226"/>
      <c r="D302" s="226"/>
      <c r="E302" s="226"/>
      <c r="F302" s="226"/>
      <c r="G302" s="226"/>
      <c r="H302" s="226"/>
      <c r="I302" s="226"/>
      <c r="J302" s="502"/>
      <c r="K302" s="470"/>
      <c r="L302" s="226"/>
      <c r="M302" s="470"/>
      <c r="N302" s="226"/>
      <c r="O302" s="226"/>
      <c r="P302" s="226"/>
      <c r="Q302" s="226"/>
      <c r="R302" s="226"/>
    </row>
    <row r="303" spans="1:18">
      <c r="A303" s="470"/>
      <c r="B303" s="501"/>
      <c r="C303" s="226"/>
      <c r="D303" s="226"/>
      <c r="E303" s="226"/>
      <c r="F303" s="226"/>
      <c r="G303" s="226"/>
      <c r="H303" s="226"/>
      <c r="I303" s="226"/>
      <c r="J303" s="502"/>
      <c r="K303" s="470"/>
      <c r="L303" s="226"/>
      <c r="M303" s="470"/>
      <c r="N303" s="226"/>
      <c r="O303" s="226"/>
      <c r="P303" s="226"/>
      <c r="Q303" s="226"/>
      <c r="R303" s="226"/>
    </row>
    <row r="304" spans="1:18">
      <c r="A304" s="470"/>
      <c r="B304" s="501"/>
      <c r="C304" s="226"/>
      <c r="D304" s="226"/>
      <c r="E304" s="226"/>
      <c r="F304" s="226"/>
      <c r="G304" s="226"/>
      <c r="H304" s="226"/>
      <c r="I304" s="226"/>
      <c r="J304" s="502"/>
      <c r="K304" s="470"/>
      <c r="L304" s="226"/>
      <c r="M304" s="470"/>
      <c r="N304" s="226"/>
      <c r="O304" s="226"/>
      <c r="P304" s="226"/>
      <c r="Q304" s="226"/>
      <c r="R304" s="226"/>
    </row>
    <row r="305" spans="1:18">
      <c r="A305" s="470"/>
      <c r="B305" s="501"/>
      <c r="C305" s="226"/>
      <c r="D305" s="226"/>
      <c r="E305" s="226"/>
      <c r="F305" s="226"/>
      <c r="G305" s="226"/>
      <c r="H305" s="226"/>
      <c r="I305" s="226"/>
      <c r="J305" s="502"/>
      <c r="K305" s="470"/>
      <c r="L305" s="226"/>
      <c r="M305" s="470"/>
      <c r="N305" s="226"/>
      <c r="O305" s="226"/>
      <c r="P305" s="226"/>
      <c r="Q305" s="226"/>
      <c r="R305" s="226"/>
    </row>
    <row r="306" spans="1:18">
      <c r="A306" s="470"/>
      <c r="B306" s="501"/>
      <c r="C306" s="226"/>
      <c r="D306" s="226"/>
      <c r="E306" s="226"/>
      <c r="F306" s="226"/>
      <c r="G306" s="226"/>
      <c r="H306" s="226"/>
      <c r="I306" s="226"/>
      <c r="J306" s="502"/>
      <c r="K306" s="470"/>
      <c r="L306" s="226"/>
      <c r="M306" s="470"/>
      <c r="N306" s="226"/>
      <c r="O306" s="226"/>
      <c r="P306" s="226"/>
      <c r="Q306" s="226"/>
      <c r="R306" s="226"/>
    </row>
    <row r="307" spans="1:18">
      <c r="A307" s="470"/>
      <c r="B307" s="501"/>
      <c r="C307" s="226"/>
      <c r="D307" s="226"/>
      <c r="E307" s="226"/>
      <c r="F307" s="226"/>
      <c r="G307" s="226"/>
      <c r="H307" s="226"/>
      <c r="I307" s="226"/>
      <c r="J307" s="502"/>
      <c r="K307" s="470"/>
      <c r="L307" s="226"/>
      <c r="M307" s="470"/>
      <c r="N307" s="226"/>
      <c r="O307" s="226"/>
      <c r="P307" s="226"/>
      <c r="Q307" s="226"/>
      <c r="R307" s="226"/>
    </row>
    <row r="308" spans="1:18">
      <c r="A308" s="470"/>
      <c r="B308" s="501"/>
      <c r="C308" s="226"/>
      <c r="D308" s="226"/>
      <c r="E308" s="226"/>
      <c r="F308" s="226"/>
      <c r="G308" s="226"/>
      <c r="H308" s="226"/>
      <c r="I308" s="226"/>
      <c r="J308" s="502"/>
      <c r="K308" s="470"/>
      <c r="L308" s="226"/>
      <c r="M308" s="470"/>
      <c r="N308" s="226"/>
      <c r="O308" s="226"/>
      <c r="P308" s="226"/>
      <c r="Q308" s="226"/>
      <c r="R308" s="226"/>
    </row>
    <row r="309" spans="1:18">
      <c r="A309" s="470"/>
      <c r="B309" s="501"/>
      <c r="C309" s="226"/>
      <c r="D309" s="226"/>
      <c r="E309" s="226"/>
      <c r="F309" s="226"/>
      <c r="G309" s="226"/>
      <c r="H309" s="226"/>
      <c r="I309" s="226"/>
      <c r="J309" s="502"/>
      <c r="K309" s="470"/>
      <c r="L309" s="226"/>
      <c r="M309" s="470"/>
      <c r="N309" s="226"/>
      <c r="O309" s="226"/>
      <c r="P309" s="226"/>
      <c r="Q309" s="226"/>
      <c r="R309" s="226"/>
    </row>
    <row r="310" spans="1:18">
      <c r="A310" s="470"/>
      <c r="B310" s="501"/>
      <c r="C310" s="226"/>
      <c r="D310" s="226"/>
      <c r="E310" s="226"/>
      <c r="F310" s="226"/>
      <c r="G310" s="226"/>
      <c r="H310" s="226"/>
      <c r="I310" s="226"/>
      <c r="J310" s="502"/>
      <c r="K310" s="470"/>
      <c r="L310" s="226"/>
      <c r="M310" s="470"/>
      <c r="N310" s="226"/>
      <c r="O310" s="226"/>
      <c r="P310" s="226"/>
      <c r="Q310" s="226"/>
      <c r="R310" s="226"/>
    </row>
    <row r="311" spans="1:18">
      <c r="A311" s="470"/>
      <c r="B311" s="501"/>
      <c r="C311" s="226"/>
      <c r="D311" s="226"/>
      <c r="E311" s="226"/>
      <c r="F311" s="226"/>
      <c r="G311" s="226"/>
      <c r="H311" s="226"/>
      <c r="I311" s="226"/>
      <c r="J311" s="502"/>
      <c r="K311" s="470"/>
      <c r="L311" s="226"/>
      <c r="M311" s="470"/>
      <c r="N311" s="226"/>
      <c r="O311" s="226"/>
      <c r="P311" s="226"/>
      <c r="Q311" s="226"/>
      <c r="R311" s="226"/>
    </row>
    <row r="312" spans="1:18">
      <c r="A312" s="470"/>
      <c r="B312" s="501"/>
      <c r="C312" s="226"/>
      <c r="D312" s="226"/>
      <c r="E312" s="226"/>
      <c r="F312" s="226"/>
      <c r="G312" s="226"/>
      <c r="H312" s="226"/>
      <c r="I312" s="226"/>
      <c r="J312" s="502"/>
      <c r="K312" s="470"/>
      <c r="L312" s="226"/>
      <c r="M312" s="470"/>
      <c r="N312" s="226"/>
      <c r="O312" s="226"/>
      <c r="P312" s="226"/>
      <c r="Q312" s="226"/>
      <c r="R312" s="226"/>
    </row>
    <row r="313" spans="1:18">
      <c r="A313" s="470"/>
      <c r="B313" s="501"/>
      <c r="C313" s="226"/>
      <c r="D313" s="226"/>
      <c r="E313" s="226"/>
      <c r="F313" s="226"/>
      <c r="G313" s="226"/>
      <c r="H313" s="226"/>
      <c r="I313" s="226"/>
      <c r="J313" s="502"/>
      <c r="K313" s="470"/>
      <c r="L313" s="226"/>
      <c r="M313" s="470"/>
      <c r="N313" s="226"/>
      <c r="O313" s="226"/>
      <c r="P313" s="226"/>
      <c r="Q313" s="226"/>
      <c r="R313" s="226"/>
    </row>
    <row r="314" spans="1:18">
      <c r="A314" s="470"/>
      <c r="B314" s="501"/>
      <c r="C314" s="226"/>
      <c r="D314" s="226"/>
      <c r="E314" s="226"/>
      <c r="F314" s="226"/>
      <c r="G314" s="226"/>
      <c r="H314" s="226"/>
      <c r="I314" s="226"/>
      <c r="J314" s="502"/>
      <c r="K314" s="470"/>
      <c r="L314" s="226"/>
      <c r="M314" s="470"/>
      <c r="N314" s="226"/>
      <c r="O314" s="226"/>
      <c r="P314" s="226"/>
      <c r="Q314" s="226"/>
      <c r="R314" s="226"/>
    </row>
    <row r="315" spans="1:18">
      <c r="A315" s="470"/>
      <c r="B315" s="501"/>
      <c r="C315" s="226"/>
      <c r="D315" s="226"/>
      <c r="E315" s="226"/>
      <c r="F315" s="226"/>
      <c r="G315" s="226"/>
      <c r="H315" s="226"/>
      <c r="I315" s="226"/>
      <c r="J315" s="502"/>
      <c r="K315" s="470"/>
      <c r="L315" s="226"/>
      <c r="M315" s="470"/>
      <c r="N315" s="226"/>
      <c r="O315" s="226"/>
      <c r="P315" s="226"/>
      <c r="Q315" s="226"/>
      <c r="R315" s="226"/>
    </row>
    <row r="316" spans="1:18">
      <c r="A316" s="470"/>
      <c r="B316" s="501"/>
      <c r="C316" s="226"/>
      <c r="D316" s="226"/>
      <c r="E316" s="226"/>
      <c r="F316" s="226"/>
      <c r="G316" s="226"/>
      <c r="H316" s="226"/>
      <c r="I316" s="226"/>
      <c r="J316" s="502"/>
      <c r="K316" s="470"/>
      <c r="L316" s="226"/>
      <c r="M316" s="470"/>
      <c r="N316" s="226"/>
      <c r="O316" s="226"/>
      <c r="P316" s="226"/>
      <c r="Q316" s="226"/>
      <c r="R316" s="226"/>
    </row>
    <row r="317" spans="1:18">
      <c r="A317" s="470"/>
      <c r="B317" s="501"/>
      <c r="C317" s="226"/>
      <c r="D317" s="226"/>
      <c r="E317" s="226"/>
      <c r="F317" s="226"/>
      <c r="G317" s="226"/>
      <c r="H317" s="226"/>
      <c r="I317" s="226"/>
      <c r="J317" s="502"/>
      <c r="K317" s="470"/>
      <c r="L317" s="226"/>
      <c r="M317" s="470"/>
      <c r="N317" s="226"/>
      <c r="O317" s="226"/>
      <c r="P317" s="226"/>
      <c r="Q317" s="226"/>
      <c r="R317" s="226"/>
    </row>
    <row r="318" spans="1:18">
      <c r="A318" s="470"/>
      <c r="B318" s="501"/>
      <c r="C318" s="226"/>
      <c r="D318" s="226"/>
      <c r="E318" s="226"/>
      <c r="F318" s="226"/>
      <c r="G318" s="226"/>
      <c r="H318" s="226"/>
      <c r="I318" s="226"/>
      <c r="J318" s="502"/>
      <c r="K318" s="470"/>
      <c r="L318" s="226"/>
      <c r="M318" s="470"/>
      <c r="N318" s="226"/>
      <c r="O318" s="226"/>
      <c r="P318" s="226"/>
      <c r="Q318" s="226"/>
      <c r="R318" s="226"/>
    </row>
    <row r="319" spans="1:18">
      <c r="A319" s="470"/>
      <c r="B319" s="501"/>
      <c r="C319" s="226"/>
      <c r="D319" s="226"/>
      <c r="E319" s="226"/>
      <c r="F319" s="226"/>
      <c r="G319" s="226"/>
      <c r="H319" s="226"/>
      <c r="I319" s="226"/>
      <c r="J319" s="502"/>
      <c r="K319" s="470"/>
      <c r="L319" s="226"/>
      <c r="M319" s="470"/>
      <c r="N319" s="226"/>
      <c r="O319" s="226"/>
      <c r="P319" s="226"/>
      <c r="Q319" s="226"/>
      <c r="R319" s="226"/>
    </row>
    <row r="320" spans="1:18">
      <c r="A320" s="470"/>
      <c r="B320" s="501"/>
      <c r="C320" s="226"/>
      <c r="D320" s="226"/>
      <c r="E320" s="226"/>
      <c r="F320" s="226"/>
      <c r="G320" s="226"/>
      <c r="H320" s="226"/>
      <c r="I320" s="226"/>
      <c r="J320" s="502"/>
      <c r="K320" s="470"/>
      <c r="L320" s="226"/>
      <c r="M320" s="470"/>
      <c r="N320" s="226"/>
      <c r="O320" s="226"/>
      <c r="P320" s="226"/>
      <c r="Q320" s="226"/>
      <c r="R320" s="226"/>
    </row>
    <row r="321" spans="1:18">
      <c r="A321" s="470"/>
      <c r="B321" s="501"/>
      <c r="C321" s="226"/>
      <c r="D321" s="226"/>
      <c r="E321" s="226"/>
      <c r="F321" s="226"/>
      <c r="G321" s="226"/>
      <c r="H321" s="226"/>
      <c r="I321" s="226"/>
      <c r="J321" s="502"/>
      <c r="K321" s="470"/>
      <c r="L321" s="226"/>
      <c r="M321" s="470"/>
      <c r="N321" s="226"/>
      <c r="O321" s="226"/>
      <c r="P321" s="226"/>
      <c r="Q321" s="226"/>
      <c r="R321" s="226"/>
    </row>
    <row r="322" spans="1:18">
      <c r="A322" s="470"/>
      <c r="B322" s="501"/>
      <c r="C322" s="226"/>
      <c r="D322" s="226"/>
      <c r="E322" s="226"/>
      <c r="F322" s="226"/>
      <c r="G322" s="226"/>
      <c r="H322" s="226"/>
      <c r="I322" s="226"/>
      <c r="J322" s="502"/>
      <c r="K322" s="470"/>
      <c r="L322" s="226"/>
      <c r="M322" s="470"/>
      <c r="N322" s="226"/>
      <c r="O322" s="226"/>
      <c r="P322" s="226"/>
      <c r="Q322" s="226"/>
      <c r="R322" s="226"/>
    </row>
    <row r="323" spans="1:18">
      <c r="A323" s="470"/>
      <c r="B323" s="501"/>
      <c r="C323" s="226"/>
      <c r="D323" s="226"/>
      <c r="E323" s="226"/>
      <c r="F323" s="226"/>
      <c r="G323" s="226"/>
      <c r="H323" s="226"/>
      <c r="I323" s="226"/>
      <c r="J323" s="502"/>
      <c r="K323" s="470"/>
      <c r="L323" s="226"/>
      <c r="M323" s="470"/>
      <c r="N323" s="226"/>
      <c r="O323" s="226"/>
      <c r="P323" s="226"/>
      <c r="Q323" s="226"/>
      <c r="R323" s="226"/>
    </row>
    <row r="324" spans="1:18">
      <c r="A324" s="470"/>
      <c r="B324" s="501"/>
      <c r="C324" s="226"/>
      <c r="D324" s="226"/>
      <c r="E324" s="226"/>
      <c r="F324" s="226"/>
      <c r="G324" s="226"/>
      <c r="H324" s="226"/>
      <c r="I324" s="226"/>
      <c r="J324" s="502"/>
      <c r="K324" s="470"/>
      <c r="L324" s="226"/>
      <c r="M324" s="470"/>
      <c r="N324" s="226"/>
      <c r="O324" s="226"/>
      <c r="P324" s="226"/>
      <c r="Q324" s="226"/>
      <c r="R324" s="226"/>
    </row>
    <row r="325" spans="1:18">
      <c r="A325" s="470"/>
      <c r="B325" s="501"/>
      <c r="C325" s="226"/>
      <c r="D325" s="226"/>
      <c r="E325" s="226"/>
      <c r="F325" s="226"/>
      <c r="G325" s="226"/>
      <c r="H325" s="226"/>
      <c r="I325" s="226"/>
      <c r="J325" s="502"/>
      <c r="K325" s="470"/>
      <c r="L325" s="226"/>
      <c r="M325" s="470"/>
      <c r="N325" s="226"/>
      <c r="O325" s="226"/>
      <c r="P325" s="226"/>
      <c r="Q325" s="226"/>
      <c r="R325" s="226"/>
    </row>
    <row r="326" spans="1:18">
      <c r="A326" s="470"/>
      <c r="B326" s="501"/>
      <c r="C326" s="226"/>
      <c r="D326" s="226"/>
      <c r="E326" s="226"/>
      <c r="F326" s="226"/>
      <c r="G326" s="226"/>
      <c r="H326" s="226"/>
      <c r="I326" s="226"/>
      <c r="J326" s="502"/>
      <c r="K326" s="470"/>
      <c r="L326" s="226"/>
      <c r="M326" s="470"/>
      <c r="N326" s="226"/>
      <c r="O326" s="226"/>
      <c r="P326" s="226"/>
      <c r="Q326" s="226"/>
      <c r="R326" s="226"/>
    </row>
    <row r="327" spans="1:18">
      <c r="A327" s="470"/>
      <c r="B327" s="501"/>
      <c r="C327" s="226"/>
      <c r="D327" s="226"/>
      <c r="E327" s="226"/>
      <c r="F327" s="226"/>
      <c r="G327" s="226"/>
      <c r="H327" s="226"/>
      <c r="I327" s="226"/>
      <c r="J327" s="502"/>
      <c r="K327" s="470"/>
      <c r="L327" s="226"/>
      <c r="M327" s="470"/>
      <c r="N327" s="226"/>
      <c r="O327" s="226"/>
      <c r="P327" s="226"/>
      <c r="Q327" s="226"/>
      <c r="R327" s="226"/>
    </row>
    <row r="328" spans="1:18">
      <c r="A328" s="470"/>
      <c r="B328" s="501"/>
      <c r="C328" s="226"/>
      <c r="D328" s="226"/>
      <c r="E328" s="226"/>
      <c r="F328" s="226"/>
      <c r="G328" s="226"/>
      <c r="H328" s="226"/>
      <c r="I328" s="226"/>
      <c r="J328" s="502"/>
      <c r="K328" s="470"/>
      <c r="L328" s="226"/>
      <c r="M328" s="470"/>
      <c r="N328" s="226"/>
      <c r="O328" s="226"/>
      <c r="P328" s="226"/>
      <c r="Q328" s="226"/>
      <c r="R328" s="226"/>
    </row>
    <row r="329" spans="1:18">
      <c r="A329" s="470"/>
      <c r="B329" s="501"/>
      <c r="C329" s="226"/>
      <c r="D329" s="226"/>
      <c r="E329" s="226"/>
      <c r="F329" s="226"/>
      <c r="G329" s="226"/>
      <c r="H329" s="226"/>
      <c r="I329" s="226"/>
      <c r="J329" s="502"/>
      <c r="K329" s="470"/>
      <c r="L329" s="226"/>
      <c r="M329" s="470"/>
      <c r="N329" s="226"/>
      <c r="O329" s="226"/>
      <c r="P329" s="226"/>
      <c r="Q329" s="226"/>
      <c r="R329" s="226"/>
    </row>
    <row r="330" spans="1:18">
      <c r="A330" s="470"/>
      <c r="B330" s="501"/>
      <c r="C330" s="226"/>
      <c r="D330" s="226"/>
      <c r="E330" s="226"/>
      <c r="F330" s="226"/>
      <c r="G330" s="226"/>
      <c r="H330" s="226"/>
      <c r="I330" s="226"/>
      <c r="J330" s="502"/>
      <c r="K330" s="470"/>
      <c r="L330" s="226"/>
      <c r="M330" s="470"/>
      <c r="N330" s="226"/>
      <c r="O330" s="226"/>
      <c r="P330" s="226"/>
      <c r="Q330" s="226"/>
      <c r="R330" s="226"/>
    </row>
    <row r="331" spans="1:18">
      <c r="A331" s="470"/>
      <c r="B331" s="501"/>
      <c r="C331" s="226"/>
      <c r="D331" s="226"/>
      <c r="E331" s="226"/>
      <c r="F331" s="226"/>
      <c r="G331" s="226"/>
      <c r="H331" s="226"/>
      <c r="I331" s="226"/>
      <c r="J331" s="502"/>
      <c r="K331" s="470"/>
      <c r="L331" s="226"/>
      <c r="M331" s="470"/>
      <c r="N331" s="226"/>
      <c r="O331" s="226"/>
      <c r="P331" s="226"/>
      <c r="Q331" s="226"/>
      <c r="R331" s="226"/>
    </row>
    <row r="332" spans="1:18">
      <c r="A332" s="470"/>
      <c r="B332" s="501"/>
      <c r="C332" s="226"/>
      <c r="D332" s="226"/>
      <c r="E332" s="226"/>
      <c r="F332" s="226"/>
      <c r="G332" s="226"/>
      <c r="H332" s="226"/>
      <c r="I332" s="226"/>
      <c r="J332" s="502"/>
      <c r="K332" s="470"/>
      <c r="L332" s="226"/>
      <c r="M332" s="470"/>
      <c r="N332" s="226"/>
      <c r="O332" s="226"/>
      <c r="P332" s="226"/>
      <c r="Q332" s="226"/>
      <c r="R332" s="226"/>
    </row>
    <row r="333" spans="1:18">
      <c r="A333" s="470"/>
      <c r="B333" s="501"/>
      <c r="C333" s="226"/>
      <c r="D333" s="226"/>
      <c r="E333" s="226"/>
      <c r="F333" s="226"/>
      <c r="G333" s="226"/>
      <c r="H333" s="226"/>
      <c r="I333" s="226"/>
      <c r="J333" s="502"/>
      <c r="K333" s="470"/>
      <c r="L333" s="226"/>
      <c r="M333" s="470"/>
      <c r="N333" s="226"/>
      <c r="O333" s="226"/>
      <c r="P333" s="226"/>
      <c r="Q333" s="226"/>
      <c r="R333" s="226"/>
    </row>
    <row r="334" spans="1:18">
      <c r="A334" s="470"/>
      <c r="B334" s="501"/>
      <c r="C334" s="226"/>
      <c r="D334" s="226"/>
      <c r="E334" s="226"/>
      <c r="F334" s="226"/>
      <c r="G334" s="226"/>
      <c r="H334" s="226"/>
      <c r="I334" s="226"/>
      <c r="J334" s="502"/>
      <c r="K334" s="470"/>
      <c r="L334" s="226"/>
      <c r="M334" s="470"/>
      <c r="N334" s="226"/>
      <c r="O334" s="226"/>
      <c r="P334" s="226"/>
      <c r="Q334" s="226"/>
      <c r="R334" s="226"/>
    </row>
    <row r="335" spans="1:18">
      <c r="A335" s="470"/>
      <c r="B335" s="501"/>
      <c r="C335" s="226"/>
      <c r="D335" s="226"/>
      <c r="E335" s="226"/>
      <c r="F335" s="226"/>
      <c r="G335" s="226"/>
      <c r="H335" s="226"/>
      <c r="I335" s="226"/>
      <c r="J335" s="502"/>
      <c r="K335" s="470"/>
      <c r="L335" s="226"/>
      <c r="M335" s="470"/>
      <c r="N335" s="226"/>
      <c r="O335" s="226"/>
      <c r="P335" s="226"/>
      <c r="Q335" s="226"/>
      <c r="R335" s="226"/>
    </row>
    <row r="336" spans="1:18">
      <c r="A336" s="470"/>
      <c r="B336" s="501"/>
      <c r="C336" s="226"/>
      <c r="D336" s="226"/>
      <c r="E336" s="226"/>
      <c r="F336" s="226"/>
      <c r="G336" s="226"/>
      <c r="H336" s="226"/>
      <c r="I336" s="226"/>
      <c r="J336" s="502"/>
      <c r="K336" s="470"/>
      <c r="L336" s="226"/>
      <c r="M336" s="470"/>
      <c r="N336" s="226"/>
      <c r="O336" s="226"/>
      <c r="P336" s="226"/>
      <c r="Q336" s="226"/>
      <c r="R336" s="226"/>
    </row>
    <row r="337" spans="1:18">
      <c r="A337" s="470"/>
      <c r="B337" s="501"/>
      <c r="C337" s="226"/>
      <c r="D337" s="226"/>
      <c r="E337" s="226"/>
      <c r="F337" s="226"/>
      <c r="G337" s="226"/>
      <c r="H337" s="226"/>
      <c r="I337" s="226"/>
      <c r="J337" s="502"/>
      <c r="K337" s="470"/>
      <c r="L337" s="226"/>
      <c r="M337" s="470"/>
      <c r="N337" s="226"/>
      <c r="O337" s="226"/>
      <c r="P337" s="226"/>
      <c r="Q337" s="226"/>
      <c r="R337" s="226"/>
    </row>
    <row r="338" spans="1:18">
      <c r="A338" s="470"/>
      <c r="B338" s="501"/>
      <c r="C338" s="226"/>
      <c r="D338" s="226"/>
      <c r="E338" s="226"/>
      <c r="F338" s="226"/>
      <c r="G338" s="226"/>
      <c r="H338" s="226"/>
      <c r="I338" s="226"/>
      <c r="J338" s="502"/>
      <c r="K338" s="470"/>
      <c r="L338" s="226"/>
      <c r="M338" s="470"/>
      <c r="N338" s="226"/>
      <c r="O338" s="226"/>
      <c r="P338" s="226"/>
      <c r="Q338" s="226"/>
      <c r="R338" s="226"/>
    </row>
    <row r="339" spans="1:18">
      <c r="A339" s="470"/>
      <c r="B339" s="501"/>
      <c r="C339" s="226"/>
      <c r="D339" s="226"/>
      <c r="E339" s="226"/>
      <c r="F339" s="226"/>
      <c r="G339" s="226"/>
      <c r="H339" s="226"/>
      <c r="I339" s="226"/>
      <c r="J339" s="502"/>
      <c r="K339" s="470"/>
      <c r="L339" s="226"/>
      <c r="M339" s="470"/>
      <c r="N339" s="226"/>
      <c r="O339" s="226"/>
      <c r="P339" s="226"/>
      <c r="Q339" s="226"/>
      <c r="R339" s="226"/>
    </row>
    <row r="340" spans="1:18">
      <c r="A340" s="470"/>
      <c r="B340" s="501"/>
      <c r="C340" s="226"/>
      <c r="D340" s="226"/>
      <c r="E340" s="226"/>
      <c r="F340" s="226"/>
      <c r="G340" s="226"/>
      <c r="H340" s="226"/>
      <c r="I340" s="226"/>
      <c r="J340" s="502"/>
      <c r="K340" s="470"/>
      <c r="L340" s="226"/>
      <c r="M340" s="470"/>
      <c r="N340" s="226"/>
      <c r="O340" s="226"/>
      <c r="P340" s="226"/>
      <c r="Q340" s="226"/>
      <c r="R340" s="226"/>
    </row>
    <row r="341" spans="1:18">
      <c r="A341" s="470"/>
      <c r="B341" s="501"/>
      <c r="C341" s="226"/>
      <c r="D341" s="226"/>
      <c r="E341" s="226"/>
      <c r="F341" s="226"/>
      <c r="G341" s="226"/>
      <c r="H341" s="226"/>
      <c r="I341" s="226"/>
      <c r="J341" s="502"/>
      <c r="K341" s="470"/>
      <c r="L341" s="226"/>
      <c r="M341" s="470"/>
      <c r="N341" s="226"/>
      <c r="O341" s="226"/>
      <c r="P341" s="226"/>
      <c r="Q341" s="226"/>
      <c r="R341" s="226"/>
    </row>
    <row r="342" spans="1:18">
      <c r="A342" s="470"/>
      <c r="B342" s="501"/>
      <c r="C342" s="226"/>
      <c r="D342" s="226"/>
      <c r="E342" s="226"/>
      <c r="F342" s="226"/>
      <c r="G342" s="226"/>
      <c r="H342" s="226"/>
      <c r="I342" s="226"/>
      <c r="J342" s="502"/>
      <c r="K342" s="470"/>
      <c r="L342" s="226"/>
      <c r="M342" s="470"/>
      <c r="N342" s="226"/>
      <c r="O342" s="226"/>
      <c r="P342" s="226"/>
      <c r="Q342" s="226"/>
      <c r="R342" s="226"/>
    </row>
    <row r="343" spans="1:18">
      <c r="A343" s="470"/>
      <c r="B343" s="501"/>
      <c r="C343" s="226"/>
      <c r="D343" s="226"/>
      <c r="E343" s="226"/>
      <c r="F343" s="226"/>
      <c r="G343" s="226"/>
      <c r="H343" s="226"/>
      <c r="I343" s="226"/>
      <c r="J343" s="502"/>
      <c r="K343" s="470"/>
      <c r="L343" s="226"/>
      <c r="M343" s="470"/>
      <c r="N343" s="226"/>
      <c r="O343" s="226"/>
      <c r="P343" s="226"/>
      <c r="Q343" s="226"/>
      <c r="R343" s="226"/>
    </row>
    <row r="344" spans="1:18">
      <c r="A344" s="470"/>
      <c r="B344" s="501"/>
      <c r="C344" s="226"/>
      <c r="D344" s="226"/>
      <c r="E344" s="226"/>
      <c r="F344" s="226"/>
      <c r="G344" s="226"/>
      <c r="H344" s="226"/>
      <c r="I344" s="226"/>
      <c r="J344" s="502"/>
      <c r="K344" s="470"/>
      <c r="L344" s="226"/>
      <c r="M344" s="470"/>
      <c r="N344" s="226"/>
      <c r="O344" s="226"/>
      <c r="P344" s="226"/>
      <c r="Q344" s="226"/>
      <c r="R344" s="226"/>
    </row>
    <row r="345" spans="1:18">
      <c r="A345" s="470"/>
      <c r="B345" s="501"/>
      <c r="C345" s="226"/>
      <c r="D345" s="226"/>
      <c r="E345" s="226"/>
      <c r="F345" s="226"/>
      <c r="G345" s="226"/>
      <c r="H345" s="226"/>
      <c r="I345" s="226"/>
      <c r="J345" s="502"/>
      <c r="K345" s="470"/>
      <c r="L345" s="226"/>
      <c r="M345" s="470"/>
      <c r="N345" s="226"/>
      <c r="O345" s="226"/>
      <c r="P345" s="226"/>
      <c r="Q345" s="226"/>
      <c r="R345" s="226"/>
    </row>
    <row r="346" spans="1:18">
      <c r="A346" s="470"/>
      <c r="B346" s="501"/>
      <c r="C346" s="226"/>
      <c r="D346" s="226"/>
      <c r="E346" s="226"/>
      <c r="F346" s="226"/>
      <c r="G346" s="226"/>
      <c r="H346" s="226"/>
      <c r="I346" s="226"/>
      <c r="J346" s="502"/>
      <c r="K346" s="470"/>
      <c r="L346" s="226"/>
      <c r="M346" s="470"/>
      <c r="N346" s="226"/>
      <c r="O346" s="226"/>
      <c r="P346" s="226"/>
      <c r="Q346" s="226"/>
      <c r="R346" s="226"/>
    </row>
    <row r="347" spans="1:18">
      <c r="A347" s="470"/>
      <c r="B347" s="501"/>
      <c r="C347" s="226"/>
      <c r="D347" s="226"/>
      <c r="E347" s="226"/>
      <c r="F347" s="226"/>
      <c r="G347" s="226"/>
      <c r="H347" s="226"/>
      <c r="I347" s="226"/>
      <c r="J347" s="502"/>
      <c r="K347" s="470"/>
      <c r="L347" s="226"/>
      <c r="M347" s="470"/>
      <c r="N347" s="226"/>
      <c r="O347" s="226"/>
      <c r="P347" s="226"/>
      <c r="Q347" s="226"/>
      <c r="R347" s="226"/>
    </row>
    <row r="348" spans="1:18">
      <c r="A348" s="470"/>
      <c r="B348" s="501"/>
      <c r="C348" s="226"/>
      <c r="D348" s="226"/>
      <c r="E348" s="226"/>
      <c r="F348" s="226"/>
      <c r="G348" s="226"/>
      <c r="H348" s="226"/>
      <c r="I348" s="226"/>
      <c r="J348" s="502"/>
      <c r="K348" s="470"/>
      <c r="L348" s="226"/>
      <c r="M348" s="470"/>
      <c r="N348" s="226"/>
      <c r="O348" s="226"/>
      <c r="P348" s="226"/>
      <c r="Q348" s="226"/>
      <c r="R348" s="226"/>
    </row>
    <row r="349" spans="1:18">
      <c r="A349" s="470"/>
      <c r="B349" s="501"/>
      <c r="C349" s="226"/>
      <c r="D349" s="226"/>
      <c r="E349" s="226"/>
      <c r="F349" s="226"/>
      <c r="G349" s="226"/>
      <c r="H349" s="226"/>
      <c r="I349" s="226"/>
      <c r="J349" s="502"/>
      <c r="K349" s="470"/>
      <c r="L349" s="226"/>
      <c r="M349" s="470"/>
      <c r="N349" s="226"/>
      <c r="O349" s="226"/>
      <c r="P349" s="226"/>
      <c r="Q349" s="226"/>
      <c r="R349" s="226"/>
    </row>
    <row r="350" spans="1:18">
      <c r="A350" s="470"/>
      <c r="B350" s="501"/>
      <c r="C350" s="226"/>
      <c r="D350" s="226"/>
      <c r="E350" s="226"/>
      <c r="F350" s="226"/>
      <c r="G350" s="226"/>
      <c r="H350" s="226"/>
      <c r="I350" s="226"/>
      <c r="J350" s="502"/>
      <c r="K350" s="470"/>
      <c r="L350" s="226"/>
      <c r="M350" s="470"/>
      <c r="N350" s="226"/>
      <c r="O350" s="226"/>
      <c r="P350" s="226"/>
      <c r="Q350" s="226"/>
      <c r="R350" s="226"/>
    </row>
    <row r="351" spans="1:18">
      <c r="A351" s="470"/>
      <c r="B351" s="501"/>
      <c r="C351" s="226"/>
      <c r="D351" s="226"/>
      <c r="E351" s="226"/>
      <c r="F351" s="226"/>
      <c r="G351" s="226"/>
      <c r="H351" s="226"/>
      <c r="I351" s="226"/>
      <c r="J351" s="502"/>
      <c r="K351" s="470"/>
      <c r="L351" s="226"/>
      <c r="M351" s="470"/>
      <c r="N351" s="226"/>
      <c r="O351" s="226"/>
      <c r="P351" s="226"/>
      <c r="Q351" s="226"/>
      <c r="R351" s="226"/>
    </row>
    <row r="352" spans="1:18">
      <c r="A352" s="470"/>
      <c r="B352" s="501"/>
      <c r="C352" s="226"/>
      <c r="D352" s="226"/>
      <c r="E352" s="226"/>
      <c r="F352" s="226"/>
      <c r="G352" s="226"/>
      <c r="H352" s="226"/>
      <c r="I352" s="226"/>
      <c r="J352" s="502"/>
      <c r="K352" s="470"/>
      <c r="L352" s="226"/>
      <c r="M352" s="470"/>
      <c r="N352" s="226"/>
      <c r="O352" s="226"/>
      <c r="P352" s="226"/>
      <c r="Q352" s="226"/>
      <c r="R352" s="226"/>
    </row>
    <row r="353" spans="1:18">
      <c r="A353" s="470"/>
      <c r="B353" s="501"/>
      <c r="C353" s="226"/>
      <c r="D353" s="226"/>
      <c r="E353" s="226"/>
      <c r="F353" s="226"/>
      <c r="G353" s="226"/>
      <c r="H353" s="226"/>
      <c r="I353" s="226"/>
      <c r="J353" s="502"/>
      <c r="K353" s="470"/>
      <c r="L353" s="226"/>
      <c r="M353" s="470"/>
      <c r="N353" s="226"/>
      <c r="O353" s="226"/>
      <c r="P353" s="226"/>
      <c r="Q353" s="226"/>
      <c r="R353" s="226"/>
    </row>
    <row r="354" spans="1:18">
      <c r="A354" s="470"/>
      <c r="B354" s="501"/>
      <c r="C354" s="226"/>
      <c r="D354" s="226"/>
      <c r="E354" s="226"/>
      <c r="F354" s="226"/>
      <c r="G354" s="226"/>
      <c r="H354" s="226"/>
      <c r="I354" s="226"/>
      <c r="J354" s="502"/>
      <c r="K354" s="470"/>
      <c r="L354" s="226"/>
      <c r="M354" s="470"/>
      <c r="N354" s="226"/>
      <c r="O354" s="226"/>
      <c r="P354" s="226"/>
      <c r="Q354" s="226"/>
      <c r="R354" s="226"/>
    </row>
    <row r="355" spans="1:18">
      <c r="A355" s="470"/>
      <c r="B355" s="501"/>
      <c r="C355" s="226"/>
      <c r="D355" s="226"/>
      <c r="E355" s="226"/>
      <c r="F355" s="226"/>
      <c r="G355" s="226"/>
      <c r="H355" s="226"/>
      <c r="I355" s="226"/>
      <c r="J355" s="502"/>
      <c r="K355" s="470"/>
      <c r="L355" s="226"/>
      <c r="M355" s="470"/>
      <c r="N355" s="226"/>
      <c r="O355" s="226"/>
      <c r="P355" s="226"/>
      <c r="Q355" s="226"/>
      <c r="R355" s="226"/>
    </row>
    <row r="356" spans="1:18">
      <c r="A356" s="470"/>
      <c r="B356" s="501"/>
      <c r="C356" s="226"/>
      <c r="D356" s="226"/>
      <c r="E356" s="226"/>
      <c r="F356" s="226"/>
      <c r="G356" s="226"/>
      <c r="H356" s="226"/>
      <c r="I356" s="226"/>
      <c r="J356" s="502"/>
      <c r="K356" s="470"/>
      <c r="L356" s="226"/>
      <c r="M356" s="470"/>
      <c r="N356" s="226"/>
      <c r="O356" s="226"/>
      <c r="P356" s="226"/>
      <c r="Q356" s="226"/>
      <c r="R356" s="226"/>
    </row>
    <row r="357" spans="1:18">
      <c r="A357" s="470"/>
      <c r="B357" s="501"/>
      <c r="C357" s="226"/>
      <c r="D357" s="226"/>
      <c r="E357" s="226"/>
      <c r="F357" s="226"/>
      <c r="G357" s="226"/>
      <c r="H357" s="226"/>
      <c r="I357" s="226"/>
      <c r="J357" s="502"/>
      <c r="K357" s="470"/>
      <c r="L357" s="226"/>
      <c r="M357" s="470"/>
      <c r="N357" s="226"/>
      <c r="O357" s="226"/>
      <c r="P357" s="226"/>
      <c r="Q357" s="226"/>
      <c r="R357" s="226"/>
    </row>
    <row r="358" spans="1:18">
      <c r="A358" s="470"/>
      <c r="B358" s="501"/>
      <c r="C358" s="226"/>
      <c r="D358" s="226"/>
      <c r="E358" s="226"/>
      <c r="F358" s="226"/>
      <c r="G358" s="226"/>
      <c r="H358" s="226"/>
      <c r="I358" s="226"/>
      <c r="J358" s="502"/>
      <c r="K358" s="470"/>
      <c r="L358" s="226"/>
      <c r="M358" s="470"/>
      <c r="N358" s="226"/>
      <c r="O358" s="226"/>
      <c r="P358" s="226"/>
      <c r="Q358" s="226"/>
      <c r="R358" s="226"/>
    </row>
    <row r="359" spans="1:18">
      <c r="A359" s="470"/>
      <c r="B359" s="501"/>
      <c r="C359" s="226"/>
      <c r="D359" s="226"/>
      <c r="E359" s="226"/>
      <c r="F359" s="226"/>
      <c r="G359" s="226"/>
      <c r="H359" s="226"/>
      <c r="I359" s="226"/>
      <c r="J359" s="502"/>
      <c r="K359" s="470"/>
      <c r="L359" s="226"/>
      <c r="M359" s="470"/>
      <c r="N359" s="226"/>
      <c r="O359" s="226"/>
      <c r="P359" s="226"/>
      <c r="Q359" s="226"/>
      <c r="R359" s="226"/>
    </row>
    <row r="360" spans="1:18">
      <c r="A360" s="470"/>
      <c r="B360" s="501"/>
      <c r="C360" s="226"/>
      <c r="D360" s="226"/>
      <c r="E360" s="226"/>
      <c r="F360" s="226"/>
      <c r="G360" s="226"/>
      <c r="H360" s="226"/>
      <c r="I360" s="226"/>
      <c r="J360" s="502"/>
      <c r="K360" s="470"/>
      <c r="L360" s="226"/>
      <c r="M360" s="470"/>
      <c r="N360" s="226"/>
      <c r="O360" s="226"/>
      <c r="P360" s="226"/>
      <c r="Q360" s="226"/>
      <c r="R360" s="226"/>
    </row>
    <row r="361" spans="1:18">
      <c r="A361" s="470"/>
      <c r="B361" s="501"/>
      <c r="C361" s="226"/>
      <c r="D361" s="226"/>
      <c r="E361" s="226"/>
      <c r="F361" s="226"/>
      <c r="G361" s="226"/>
      <c r="H361" s="226"/>
      <c r="I361" s="226"/>
      <c r="J361" s="502"/>
      <c r="K361" s="470"/>
      <c r="L361" s="226"/>
      <c r="M361" s="470"/>
      <c r="N361" s="226"/>
      <c r="O361" s="226"/>
      <c r="P361" s="226"/>
      <c r="Q361" s="226"/>
      <c r="R361" s="226"/>
    </row>
    <row r="362" spans="1:18">
      <c r="A362" s="470"/>
      <c r="B362" s="501"/>
      <c r="C362" s="226"/>
      <c r="D362" s="226"/>
      <c r="E362" s="226"/>
      <c r="F362" s="226"/>
      <c r="G362" s="226"/>
      <c r="H362" s="226"/>
      <c r="I362" s="226"/>
      <c r="J362" s="502"/>
      <c r="K362" s="470"/>
      <c r="L362" s="226"/>
      <c r="M362" s="470"/>
      <c r="N362" s="226"/>
      <c r="O362" s="226"/>
      <c r="P362" s="226"/>
      <c r="Q362" s="226"/>
      <c r="R362" s="226"/>
    </row>
    <row r="363" spans="1:18">
      <c r="A363" s="470"/>
      <c r="B363" s="501"/>
      <c r="C363" s="226"/>
      <c r="D363" s="226"/>
      <c r="E363" s="226"/>
      <c r="F363" s="226"/>
      <c r="G363" s="226"/>
      <c r="H363" s="226"/>
      <c r="I363" s="226"/>
      <c r="J363" s="502"/>
      <c r="K363" s="470"/>
      <c r="L363" s="226"/>
      <c r="M363" s="470"/>
      <c r="N363" s="226"/>
      <c r="O363" s="226"/>
      <c r="P363" s="226"/>
      <c r="Q363" s="226"/>
      <c r="R363" s="226"/>
    </row>
    <row r="364" spans="1:18">
      <c r="A364" s="470"/>
      <c r="B364" s="501"/>
      <c r="C364" s="226"/>
      <c r="D364" s="226"/>
      <c r="E364" s="226"/>
      <c r="F364" s="226"/>
      <c r="G364" s="226"/>
      <c r="H364" s="226"/>
      <c r="I364" s="226"/>
      <c r="J364" s="502"/>
      <c r="K364" s="470"/>
      <c r="L364" s="226"/>
      <c r="M364" s="470"/>
      <c r="N364" s="226"/>
      <c r="O364" s="226"/>
      <c r="P364" s="226"/>
      <c r="Q364" s="226"/>
      <c r="R364" s="226"/>
    </row>
    <row r="365" spans="1:18">
      <c r="A365" s="470"/>
      <c r="B365" s="501"/>
      <c r="C365" s="226"/>
      <c r="D365" s="226"/>
      <c r="E365" s="226"/>
      <c r="F365" s="226"/>
      <c r="G365" s="226"/>
      <c r="H365" s="226"/>
      <c r="I365" s="226"/>
      <c r="J365" s="502"/>
      <c r="K365" s="470"/>
      <c r="L365" s="226"/>
      <c r="M365" s="470"/>
      <c r="N365" s="226"/>
      <c r="O365" s="226"/>
      <c r="P365" s="226"/>
      <c r="Q365" s="226"/>
      <c r="R365" s="226"/>
    </row>
    <row r="366" spans="1:18">
      <c r="A366" s="470"/>
      <c r="B366" s="501"/>
      <c r="C366" s="226"/>
      <c r="D366" s="226"/>
      <c r="E366" s="226"/>
      <c r="F366" s="226"/>
      <c r="G366" s="226"/>
      <c r="H366" s="226"/>
      <c r="I366" s="226"/>
      <c r="J366" s="502"/>
      <c r="K366" s="470"/>
      <c r="L366" s="226"/>
      <c r="M366" s="470"/>
      <c r="N366" s="226"/>
      <c r="O366" s="226"/>
      <c r="P366" s="226"/>
      <c r="Q366" s="226"/>
      <c r="R366" s="226"/>
    </row>
    <row r="367" spans="1:18">
      <c r="A367" s="470"/>
      <c r="B367" s="501"/>
      <c r="C367" s="226"/>
      <c r="D367" s="226"/>
      <c r="E367" s="226"/>
      <c r="F367" s="226"/>
      <c r="G367" s="226"/>
      <c r="H367" s="226"/>
      <c r="I367" s="226"/>
      <c r="J367" s="502"/>
      <c r="K367" s="470"/>
      <c r="L367" s="226"/>
      <c r="M367" s="470"/>
      <c r="N367" s="226"/>
      <c r="O367" s="226"/>
      <c r="P367" s="226"/>
      <c r="Q367" s="226"/>
      <c r="R367" s="226"/>
    </row>
    <row r="368" spans="1:18">
      <c r="A368" s="470"/>
      <c r="B368" s="501"/>
      <c r="C368" s="226"/>
      <c r="D368" s="226"/>
      <c r="E368" s="226"/>
      <c r="F368" s="226"/>
      <c r="G368" s="226"/>
      <c r="H368" s="226"/>
      <c r="I368" s="226"/>
      <c r="J368" s="502"/>
      <c r="K368" s="470"/>
      <c r="L368" s="226"/>
      <c r="M368" s="470"/>
      <c r="N368" s="226"/>
      <c r="O368" s="226"/>
      <c r="P368" s="226"/>
      <c r="Q368" s="226"/>
      <c r="R368" s="226"/>
    </row>
    <row r="369" spans="1:18">
      <c r="A369" s="470"/>
      <c r="B369" s="501"/>
      <c r="C369" s="226"/>
      <c r="D369" s="226"/>
      <c r="E369" s="226"/>
      <c r="F369" s="226"/>
      <c r="G369" s="226"/>
      <c r="H369" s="226"/>
      <c r="I369" s="226"/>
      <c r="J369" s="502"/>
      <c r="K369" s="470"/>
      <c r="L369" s="226"/>
      <c r="M369" s="470"/>
      <c r="N369" s="226"/>
      <c r="O369" s="226"/>
      <c r="P369" s="226"/>
      <c r="Q369" s="226"/>
      <c r="R369" s="226"/>
    </row>
    <row r="370" spans="1:18">
      <c r="A370" s="470"/>
      <c r="B370" s="501"/>
      <c r="C370" s="226"/>
      <c r="D370" s="226"/>
      <c r="E370" s="226"/>
      <c r="F370" s="226"/>
      <c r="G370" s="226"/>
      <c r="H370" s="226"/>
      <c r="I370" s="226"/>
      <c r="J370" s="502"/>
      <c r="K370" s="470"/>
      <c r="L370" s="226"/>
      <c r="M370" s="470"/>
      <c r="N370" s="226"/>
      <c r="O370" s="226"/>
      <c r="P370" s="226"/>
      <c r="Q370" s="226"/>
      <c r="R370" s="226"/>
    </row>
    <row r="371" spans="1:18">
      <c r="A371" s="470"/>
      <c r="B371" s="501"/>
      <c r="C371" s="226"/>
      <c r="D371" s="226"/>
      <c r="E371" s="226"/>
      <c r="F371" s="226"/>
      <c r="G371" s="226"/>
      <c r="H371" s="226"/>
      <c r="I371" s="226"/>
      <c r="J371" s="502"/>
      <c r="K371" s="470"/>
      <c r="L371" s="226"/>
      <c r="M371" s="470"/>
      <c r="N371" s="226"/>
      <c r="O371" s="226"/>
      <c r="P371" s="226"/>
      <c r="Q371" s="226"/>
      <c r="R371" s="226"/>
    </row>
    <row r="372" spans="1:18">
      <c r="A372" s="470"/>
      <c r="B372" s="501"/>
      <c r="C372" s="226"/>
      <c r="D372" s="226"/>
      <c r="E372" s="226"/>
      <c r="F372" s="226"/>
      <c r="G372" s="226"/>
      <c r="H372" s="226"/>
      <c r="I372" s="226"/>
      <c r="J372" s="502"/>
      <c r="K372" s="470"/>
      <c r="L372" s="226"/>
      <c r="M372" s="470"/>
      <c r="N372" s="226"/>
      <c r="O372" s="226"/>
      <c r="P372" s="226"/>
      <c r="Q372" s="226"/>
      <c r="R372" s="226"/>
    </row>
    <row r="373" spans="1:18">
      <c r="A373" s="470"/>
      <c r="B373" s="501"/>
      <c r="C373" s="226"/>
      <c r="D373" s="226"/>
      <c r="E373" s="226"/>
      <c r="F373" s="226"/>
      <c r="G373" s="226"/>
      <c r="H373" s="226"/>
      <c r="I373" s="226"/>
      <c r="J373" s="502"/>
      <c r="K373" s="470"/>
      <c r="L373" s="226"/>
      <c r="M373" s="470"/>
      <c r="N373" s="226"/>
      <c r="O373" s="226"/>
      <c r="P373" s="226"/>
      <c r="Q373" s="226"/>
      <c r="R373" s="226"/>
    </row>
    <row r="374" spans="1:18">
      <c r="A374" s="470"/>
      <c r="B374" s="501"/>
      <c r="C374" s="226"/>
      <c r="D374" s="226"/>
      <c r="E374" s="226"/>
      <c r="F374" s="226"/>
      <c r="G374" s="226"/>
      <c r="H374" s="226"/>
      <c r="I374" s="226"/>
      <c r="J374" s="502"/>
      <c r="K374" s="470"/>
      <c r="L374" s="226"/>
      <c r="M374" s="470"/>
      <c r="N374" s="226"/>
      <c r="O374" s="226"/>
      <c r="P374" s="226"/>
      <c r="Q374" s="226"/>
      <c r="R374" s="226"/>
    </row>
    <row r="375" spans="1:18">
      <c r="A375" s="470"/>
      <c r="B375" s="501"/>
      <c r="C375" s="226"/>
      <c r="D375" s="226"/>
      <c r="E375" s="226"/>
      <c r="F375" s="226"/>
      <c r="G375" s="226"/>
      <c r="H375" s="226"/>
      <c r="I375" s="226"/>
      <c r="J375" s="502"/>
      <c r="K375" s="470"/>
      <c r="L375" s="226"/>
      <c r="M375" s="470"/>
      <c r="N375" s="226"/>
      <c r="O375" s="226"/>
      <c r="P375" s="226"/>
      <c r="Q375" s="226"/>
      <c r="R375" s="226"/>
    </row>
    <row r="376" spans="1:18">
      <c r="A376" s="470"/>
      <c r="B376" s="501"/>
      <c r="C376" s="226"/>
      <c r="D376" s="226"/>
      <c r="E376" s="226"/>
      <c r="F376" s="226"/>
      <c r="G376" s="226"/>
      <c r="H376" s="226"/>
      <c r="I376" s="226"/>
      <c r="J376" s="502"/>
      <c r="K376" s="470"/>
      <c r="L376" s="226"/>
      <c r="M376" s="470"/>
      <c r="N376" s="226"/>
      <c r="O376" s="226"/>
      <c r="P376" s="226"/>
      <c r="Q376" s="226"/>
      <c r="R376" s="226"/>
    </row>
    <row r="377" spans="1:18">
      <c r="A377" s="470"/>
      <c r="B377" s="501"/>
      <c r="C377" s="226"/>
      <c r="D377" s="226"/>
      <c r="E377" s="226"/>
      <c r="F377" s="226"/>
      <c r="G377" s="226"/>
      <c r="H377" s="226"/>
      <c r="I377" s="226"/>
      <c r="J377" s="502"/>
      <c r="K377" s="470"/>
      <c r="L377" s="226"/>
      <c r="M377" s="470"/>
      <c r="N377" s="226"/>
      <c r="O377" s="226"/>
      <c r="P377" s="226"/>
      <c r="Q377" s="226"/>
      <c r="R377" s="226"/>
    </row>
    <row r="378" spans="1:18">
      <c r="A378" s="470"/>
      <c r="B378" s="501"/>
      <c r="C378" s="226"/>
      <c r="D378" s="226"/>
      <c r="E378" s="226"/>
      <c r="F378" s="226"/>
      <c r="G378" s="226"/>
      <c r="H378" s="226"/>
      <c r="I378" s="226"/>
      <c r="J378" s="502"/>
      <c r="K378" s="470"/>
      <c r="L378" s="226"/>
      <c r="M378" s="470"/>
      <c r="N378" s="226"/>
      <c r="O378" s="226"/>
      <c r="P378" s="226"/>
      <c r="Q378" s="226"/>
      <c r="R378" s="226"/>
    </row>
    <row r="379" spans="1:18">
      <c r="A379" s="470"/>
      <c r="B379" s="501"/>
      <c r="C379" s="226"/>
      <c r="D379" s="226"/>
      <c r="E379" s="226"/>
      <c r="F379" s="226"/>
      <c r="G379" s="226"/>
      <c r="H379" s="226"/>
      <c r="I379" s="226"/>
      <c r="J379" s="502"/>
      <c r="K379" s="470"/>
      <c r="L379" s="226"/>
      <c r="M379" s="470"/>
      <c r="N379" s="226"/>
      <c r="O379" s="226"/>
      <c r="P379" s="226"/>
      <c r="Q379" s="226"/>
      <c r="R379" s="226"/>
    </row>
    <row r="380" spans="1:18">
      <c r="A380" s="470"/>
      <c r="B380" s="501"/>
      <c r="C380" s="226"/>
      <c r="D380" s="226"/>
      <c r="E380" s="226"/>
      <c r="F380" s="226"/>
      <c r="G380" s="226"/>
      <c r="H380" s="226"/>
      <c r="I380" s="226"/>
      <c r="J380" s="502"/>
      <c r="K380" s="470"/>
      <c r="L380" s="226"/>
      <c r="M380" s="470"/>
      <c r="N380" s="226"/>
      <c r="O380" s="226"/>
      <c r="P380" s="226"/>
      <c r="Q380" s="226"/>
      <c r="R380" s="226"/>
    </row>
    <row r="381" spans="1:18">
      <c r="A381" s="470"/>
      <c r="B381" s="501"/>
      <c r="C381" s="226"/>
      <c r="D381" s="226"/>
      <c r="E381" s="226"/>
      <c r="F381" s="226"/>
      <c r="G381" s="226"/>
      <c r="H381" s="226"/>
      <c r="I381" s="226"/>
      <c r="J381" s="502"/>
      <c r="K381" s="470"/>
      <c r="L381" s="226"/>
      <c r="M381" s="470"/>
      <c r="N381" s="226"/>
      <c r="O381" s="226"/>
      <c r="P381" s="226"/>
      <c r="Q381" s="226"/>
      <c r="R381" s="226"/>
    </row>
    <row r="382" spans="1:18">
      <c r="A382" s="470"/>
      <c r="B382" s="501"/>
      <c r="C382" s="226"/>
      <c r="D382" s="226"/>
      <c r="E382" s="226"/>
      <c r="F382" s="226"/>
      <c r="G382" s="226"/>
      <c r="H382" s="226"/>
      <c r="I382" s="226"/>
      <c r="J382" s="502"/>
      <c r="K382" s="470"/>
      <c r="L382" s="226"/>
      <c r="M382" s="470"/>
      <c r="N382" s="226"/>
      <c r="O382" s="226"/>
      <c r="P382" s="226"/>
      <c r="Q382" s="226"/>
      <c r="R382" s="226"/>
    </row>
    <row r="383" spans="1:18">
      <c r="A383" s="470"/>
      <c r="B383" s="501"/>
      <c r="C383" s="226"/>
      <c r="D383" s="226"/>
      <c r="E383" s="226"/>
      <c r="F383" s="226"/>
      <c r="G383" s="226"/>
      <c r="H383" s="226"/>
      <c r="I383" s="226"/>
      <c r="J383" s="502"/>
      <c r="K383" s="470"/>
      <c r="L383" s="226"/>
      <c r="M383" s="470"/>
      <c r="N383" s="226"/>
      <c r="O383" s="226"/>
      <c r="P383" s="226"/>
      <c r="Q383" s="226"/>
      <c r="R383" s="226"/>
    </row>
    <row r="384" spans="1:18">
      <c r="A384" s="470"/>
      <c r="B384" s="501"/>
      <c r="C384" s="226"/>
      <c r="D384" s="226"/>
      <c r="E384" s="226"/>
      <c r="F384" s="226"/>
      <c r="G384" s="226"/>
      <c r="H384" s="226"/>
      <c r="I384" s="226"/>
      <c r="J384" s="502"/>
      <c r="K384" s="470"/>
      <c r="L384" s="226"/>
      <c r="M384" s="470"/>
      <c r="N384" s="226"/>
      <c r="O384" s="226"/>
      <c r="P384" s="226"/>
      <c r="Q384" s="226"/>
      <c r="R384" s="226"/>
    </row>
    <row r="385" spans="1:18">
      <c r="A385" s="470"/>
      <c r="B385" s="501"/>
      <c r="C385" s="226"/>
      <c r="D385" s="226"/>
      <c r="E385" s="226"/>
      <c r="F385" s="226"/>
      <c r="G385" s="226"/>
      <c r="H385" s="226"/>
      <c r="I385" s="226"/>
      <c r="J385" s="502"/>
      <c r="K385" s="470"/>
      <c r="L385" s="226"/>
      <c r="M385" s="470"/>
      <c r="N385" s="226"/>
      <c r="O385" s="226"/>
      <c r="P385" s="226"/>
      <c r="Q385" s="226"/>
      <c r="R385" s="226"/>
    </row>
    <row r="386" spans="1:18">
      <c r="A386" s="470"/>
      <c r="B386" s="501"/>
      <c r="C386" s="226"/>
      <c r="D386" s="226"/>
      <c r="E386" s="226"/>
      <c r="F386" s="226"/>
      <c r="G386" s="226"/>
      <c r="H386" s="226"/>
      <c r="I386" s="226"/>
      <c r="J386" s="502"/>
      <c r="K386" s="470"/>
      <c r="L386" s="226"/>
      <c r="M386" s="470"/>
      <c r="N386" s="226"/>
      <c r="O386" s="226"/>
      <c r="P386" s="226"/>
      <c r="Q386" s="226"/>
      <c r="R386" s="226"/>
    </row>
    <row r="387" spans="1:18">
      <c r="A387" s="470"/>
      <c r="B387" s="501"/>
      <c r="C387" s="226"/>
      <c r="D387" s="226"/>
      <c r="E387" s="226"/>
      <c r="F387" s="226"/>
      <c r="G387" s="226"/>
      <c r="H387" s="226"/>
      <c r="I387" s="226"/>
      <c r="J387" s="502"/>
      <c r="K387" s="470"/>
      <c r="L387" s="226"/>
      <c r="M387" s="470"/>
      <c r="N387" s="226"/>
      <c r="O387" s="226"/>
      <c r="P387" s="226"/>
      <c r="Q387" s="226"/>
      <c r="R387" s="226"/>
    </row>
    <row r="388" spans="1:18">
      <c r="A388" s="470"/>
      <c r="B388" s="501"/>
      <c r="C388" s="226"/>
      <c r="D388" s="226"/>
      <c r="E388" s="226"/>
      <c r="F388" s="226"/>
      <c r="G388" s="226"/>
      <c r="H388" s="226"/>
      <c r="I388" s="226"/>
      <c r="J388" s="502"/>
      <c r="K388" s="470"/>
      <c r="L388" s="226"/>
      <c r="M388" s="470"/>
      <c r="N388" s="226"/>
      <c r="O388" s="226"/>
      <c r="P388" s="226"/>
      <c r="Q388" s="226"/>
      <c r="R388" s="226"/>
    </row>
    <row r="389" spans="1:18">
      <c r="A389" s="470"/>
      <c r="B389" s="501"/>
      <c r="C389" s="226"/>
      <c r="D389" s="226"/>
      <c r="E389" s="226"/>
      <c r="F389" s="226"/>
      <c r="G389" s="226"/>
      <c r="H389" s="226"/>
      <c r="I389" s="226"/>
      <c r="J389" s="502"/>
      <c r="K389" s="470"/>
      <c r="L389" s="226"/>
      <c r="M389" s="470"/>
      <c r="N389" s="226"/>
      <c r="O389" s="226"/>
      <c r="P389" s="226"/>
      <c r="Q389" s="226"/>
      <c r="R389" s="226"/>
    </row>
    <row r="390" spans="1:18">
      <c r="A390" s="470"/>
      <c r="B390" s="501"/>
      <c r="C390" s="226"/>
      <c r="D390" s="226"/>
      <c r="E390" s="226"/>
      <c r="F390" s="226"/>
      <c r="G390" s="226"/>
      <c r="H390" s="226"/>
      <c r="I390" s="226"/>
      <c r="J390" s="502"/>
      <c r="K390" s="470"/>
      <c r="L390" s="226"/>
      <c r="M390" s="470"/>
      <c r="N390" s="226"/>
      <c r="O390" s="226"/>
      <c r="P390" s="226"/>
      <c r="Q390" s="226"/>
      <c r="R390" s="226"/>
    </row>
    <row r="391" spans="1:18">
      <c r="A391" s="470"/>
      <c r="B391" s="501"/>
      <c r="C391" s="226"/>
      <c r="D391" s="226"/>
      <c r="E391" s="226"/>
      <c r="F391" s="226"/>
      <c r="G391" s="226"/>
      <c r="H391" s="226"/>
      <c r="I391" s="226"/>
      <c r="J391" s="502"/>
      <c r="K391" s="470"/>
      <c r="L391" s="226"/>
      <c r="M391" s="470"/>
      <c r="N391" s="226"/>
      <c r="O391" s="226"/>
      <c r="P391" s="226"/>
      <c r="Q391" s="226"/>
      <c r="R391" s="226"/>
    </row>
    <row r="392" spans="1:18">
      <c r="A392" s="470"/>
      <c r="B392" s="501"/>
      <c r="C392" s="226"/>
      <c r="D392" s="226"/>
      <c r="E392" s="226"/>
      <c r="F392" s="226"/>
      <c r="G392" s="226"/>
      <c r="H392" s="226"/>
      <c r="I392" s="226"/>
      <c r="J392" s="502"/>
      <c r="K392" s="470"/>
      <c r="L392" s="226"/>
      <c r="M392" s="470"/>
      <c r="N392" s="226"/>
      <c r="O392" s="226"/>
      <c r="P392" s="226"/>
      <c r="Q392" s="226"/>
      <c r="R392" s="226"/>
    </row>
    <row r="393" spans="1:18">
      <c r="A393" s="470"/>
      <c r="B393" s="501"/>
      <c r="C393" s="226"/>
      <c r="D393" s="226"/>
      <c r="E393" s="226"/>
      <c r="F393" s="226"/>
      <c r="G393" s="226"/>
      <c r="H393" s="226"/>
      <c r="I393" s="226"/>
      <c r="J393" s="502"/>
      <c r="K393" s="470"/>
      <c r="L393" s="226"/>
      <c r="M393" s="470"/>
      <c r="N393" s="226"/>
      <c r="O393" s="226"/>
      <c r="P393" s="226"/>
      <c r="Q393" s="226"/>
      <c r="R393" s="226"/>
    </row>
    <row r="394" spans="1:18">
      <c r="A394" s="470"/>
      <c r="B394" s="501"/>
      <c r="C394" s="226"/>
      <c r="D394" s="226"/>
      <c r="E394" s="226"/>
      <c r="F394" s="226"/>
      <c r="G394" s="226"/>
      <c r="H394" s="226"/>
      <c r="I394" s="226"/>
      <c r="J394" s="502"/>
      <c r="K394" s="470"/>
      <c r="L394" s="226"/>
      <c r="M394" s="470"/>
      <c r="N394" s="226"/>
      <c r="O394" s="226"/>
      <c r="P394" s="226"/>
      <c r="Q394" s="226"/>
      <c r="R394" s="226"/>
    </row>
    <row r="395" spans="1:18">
      <c r="A395" s="470"/>
      <c r="B395" s="501"/>
      <c r="C395" s="226"/>
      <c r="D395" s="226"/>
      <c r="E395" s="226"/>
      <c r="F395" s="226"/>
      <c r="G395" s="226"/>
      <c r="H395" s="226"/>
      <c r="I395" s="226"/>
      <c r="J395" s="502"/>
      <c r="K395" s="470"/>
      <c r="L395" s="226"/>
      <c r="M395" s="470"/>
      <c r="N395" s="226"/>
      <c r="O395" s="226"/>
      <c r="P395" s="226"/>
      <c r="Q395" s="226"/>
      <c r="R395" s="226"/>
    </row>
    <row r="396" spans="1:18">
      <c r="A396" s="470"/>
      <c r="B396" s="501"/>
      <c r="C396" s="226"/>
      <c r="D396" s="226"/>
      <c r="E396" s="226"/>
      <c r="F396" s="226"/>
      <c r="G396" s="226"/>
      <c r="H396" s="226"/>
      <c r="I396" s="226"/>
      <c r="J396" s="502"/>
      <c r="K396" s="470"/>
      <c r="L396" s="226"/>
      <c r="M396" s="470"/>
      <c r="N396" s="226"/>
      <c r="O396" s="226"/>
      <c r="P396" s="226"/>
      <c r="Q396" s="226"/>
      <c r="R396" s="226"/>
    </row>
    <row r="397" spans="1:18">
      <c r="A397" s="470"/>
      <c r="B397" s="501"/>
      <c r="C397" s="226"/>
      <c r="D397" s="226"/>
      <c r="E397" s="226"/>
      <c r="F397" s="226"/>
      <c r="G397" s="226"/>
      <c r="H397" s="226"/>
      <c r="I397" s="226"/>
      <c r="J397" s="502"/>
      <c r="K397" s="470"/>
      <c r="L397" s="226"/>
      <c r="M397" s="470"/>
      <c r="N397" s="226"/>
      <c r="O397" s="226"/>
      <c r="P397" s="226"/>
      <c r="Q397" s="226"/>
      <c r="R397" s="226"/>
    </row>
    <row r="398" spans="1:18">
      <c r="A398" s="470"/>
      <c r="B398" s="501"/>
      <c r="C398" s="226"/>
      <c r="D398" s="226"/>
      <c r="E398" s="226"/>
      <c r="F398" s="226"/>
      <c r="G398" s="226"/>
      <c r="H398" s="226"/>
      <c r="I398" s="226"/>
      <c r="J398" s="502"/>
      <c r="K398" s="470"/>
      <c r="L398" s="226"/>
      <c r="M398" s="470"/>
      <c r="N398" s="226"/>
      <c r="O398" s="226"/>
      <c r="P398" s="226"/>
      <c r="Q398" s="226"/>
      <c r="R398" s="226"/>
    </row>
    <row r="399" spans="1:18">
      <c r="A399" s="470"/>
      <c r="B399" s="501"/>
      <c r="C399" s="226"/>
      <c r="D399" s="226"/>
      <c r="E399" s="226"/>
      <c r="F399" s="226"/>
      <c r="G399" s="226"/>
      <c r="H399" s="226"/>
      <c r="I399" s="226"/>
      <c r="J399" s="502"/>
      <c r="K399" s="470"/>
      <c r="L399" s="226"/>
      <c r="M399" s="470"/>
      <c r="N399" s="226"/>
      <c r="O399" s="226"/>
      <c r="P399" s="226"/>
      <c r="Q399" s="226"/>
      <c r="R399" s="226"/>
    </row>
    <row r="400" spans="1:18">
      <c r="A400" s="470"/>
      <c r="B400" s="501"/>
      <c r="C400" s="226"/>
      <c r="D400" s="226"/>
      <c r="E400" s="226"/>
      <c r="F400" s="226"/>
      <c r="G400" s="226"/>
      <c r="H400" s="226"/>
      <c r="I400" s="226"/>
      <c r="J400" s="502"/>
      <c r="K400" s="470"/>
      <c r="L400" s="226"/>
      <c r="M400" s="470"/>
      <c r="N400" s="226"/>
      <c r="O400" s="226"/>
      <c r="P400" s="226"/>
      <c r="Q400" s="226"/>
      <c r="R400" s="226"/>
    </row>
    <row r="401" spans="1:18">
      <c r="A401" s="470"/>
      <c r="B401" s="501"/>
      <c r="C401" s="226"/>
      <c r="D401" s="226"/>
      <c r="E401" s="226"/>
      <c r="F401" s="226"/>
      <c r="G401" s="226"/>
      <c r="H401" s="226"/>
      <c r="I401" s="226"/>
      <c r="J401" s="502"/>
      <c r="K401" s="470"/>
      <c r="L401" s="226"/>
      <c r="M401" s="470"/>
      <c r="N401" s="226"/>
      <c r="O401" s="226"/>
      <c r="P401" s="226"/>
      <c r="Q401" s="226"/>
      <c r="R401" s="226"/>
    </row>
    <row r="402" spans="1:18">
      <c r="A402" s="470"/>
      <c r="B402" s="501"/>
      <c r="C402" s="226"/>
      <c r="D402" s="226"/>
      <c r="E402" s="226"/>
      <c r="F402" s="226"/>
      <c r="G402" s="226"/>
      <c r="H402" s="226"/>
      <c r="I402" s="226"/>
      <c r="J402" s="502"/>
      <c r="K402" s="470"/>
      <c r="L402" s="226"/>
      <c r="M402" s="470"/>
      <c r="N402" s="226"/>
      <c r="O402" s="226"/>
      <c r="P402" s="226"/>
      <c r="Q402" s="226"/>
      <c r="R402" s="226"/>
    </row>
    <row r="403" spans="1:18">
      <c r="A403" s="470"/>
      <c r="B403" s="501"/>
      <c r="C403" s="226"/>
      <c r="D403" s="226"/>
      <c r="E403" s="226"/>
      <c r="F403" s="226"/>
      <c r="G403" s="226"/>
      <c r="H403" s="226"/>
      <c r="I403" s="226"/>
      <c r="J403" s="502"/>
      <c r="K403" s="470"/>
      <c r="L403" s="226"/>
      <c r="M403" s="470"/>
      <c r="N403" s="226"/>
      <c r="O403" s="226"/>
      <c r="P403" s="226"/>
      <c r="Q403" s="226"/>
      <c r="R403" s="226"/>
    </row>
    <row r="404" spans="1:18">
      <c r="A404" s="470"/>
      <c r="B404" s="501"/>
      <c r="C404" s="226"/>
      <c r="D404" s="226"/>
      <c r="E404" s="226"/>
      <c r="F404" s="226"/>
      <c r="G404" s="226"/>
      <c r="H404" s="226"/>
      <c r="I404" s="226"/>
      <c r="J404" s="502"/>
      <c r="K404" s="470"/>
      <c r="L404" s="226"/>
      <c r="M404" s="470"/>
      <c r="N404" s="226"/>
      <c r="O404" s="226"/>
      <c r="P404" s="226"/>
      <c r="Q404" s="226"/>
      <c r="R404" s="226"/>
    </row>
    <row r="405" spans="1:18">
      <c r="A405" s="470"/>
      <c r="B405" s="501"/>
      <c r="C405" s="226"/>
      <c r="D405" s="226"/>
      <c r="E405" s="226"/>
      <c r="F405" s="226"/>
      <c r="G405" s="226"/>
      <c r="H405" s="226"/>
      <c r="I405" s="226"/>
      <c r="J405" s="502"/>
      <c r="K405" s="470"/>
      <c r="L405" s="226"/>
      <c r="M405" s="470"/>
      <c r="N405" s="226"/>
      <c r="O405" s="226"/>
      <c r="P405" s="226"/>
      <c r="Q405" s="226"/>
      <c r="R405" s="226"/>
    </row>
    <row r="406" spans="1:18">
      <c r="A406" s="470"/>
      <c r="B406" s="501"/>
      <c r="C406" s="226"/>
      <c r="D406" s="226"/>
      <c r="E406" s="226"/>
      <c r="F406" s="226"/>
      <c r="G406" s="226"/>
      <c r="H406" s="226"/>
      <c r="I406" s="226"/>
      <c r="J406" s="502"/>
      <c r="K406" s="470"/>
      <c r="L406" s="226"/>
      <c r="M406" s="470"/>
      <c r="N406" s="226"/>
      <c r="O406" s="226"/>
      <c r="P406" s="226"/>
      <c r="Q406" s="226"/>
      <c r="R406" s="226"/>
    </row>
    <row r="407" spans="1:18">
      <c r="A407" s="470"/>
      <c r="B407" s="501"/>
      <c r="C407" s="226"/>
      <c r="D407" s="226"/>
      <c r="E407" s="226"/>
      <c r="F407" s="226"/>
      <c r="G407" s="226"/>
      <c r="H407" s="226"/>
      <c r="I407" s="226"/>
      <c r="J407" s="502"/>
      <c r="K407" s="470"/>
      <c r="L407" s="226"/>
      <c r="M407" s="470"/>
      <c r="N407" s="226"/>
      <c r="O407" s="226"/>
      <c r="P407" s="226"/>
      <c r="Q407" s="226"/>
      <c r="R407" s="226"/>
    </row>
    <row r="408" spans="1:18">
      <c r="A408" s="470"/>
      <c r="B408" s="501"/>
      <c r="C408" s="226"/>
      <c r="D408" s="226"/>
      <c r="E408" s="226"/>
      <c r="F408" s="226"/>
      <c r="G408" s="226"/>
      <c r="H408" s="226"/>
      <c r="I408" s="226"/>
      <c r="J408" s="502"/>
      <c r="K408" s="470"/>
      <c r="L408" s="226"/>
      <c r="M408" s="470"/>
      <c r="N408" s="226"/>
      <c r="O408" s="226"/>
      <c r="P408" s="226"/>
      <c r="Q408" s="226"/>
      <c r="R408" s="226"/>
    </row>
    <row r="409" spans="1:18">
      <c r="A409" s="470"/>
      <c r="B409" s="501"/>
      <c r="C409" s="226"/>
      <c r="D409" s="226"/>
      <c r="E409" s="226"/>
      <c r="F409" s="226"/>
      <c r="G409" s="226"/>
      <c r="H409" s="226"/>
      <c r="I409" s="226"/>
      <c r="J409" s="502"/>
      <c r="K409" s="470"/>
      <c r="L409" s="226"/>
      <c r="M409" s="470"/>
      <c r="N409" s="226"/>
      <c r="O409" s="226"/>
      <c r="P409" s="226"/>
      <c r="Q409" s="226"/>
      <c r="R409" s="226"/>
    </row>
    <row r="410" spans="1:18">
      <c r="A410" s="470"/>
      <c r="B410" s="501"/>
      <c r="C410" s="226"/>
      <c r="D410" s="226"/>
      <c r="E410" s="226"/>
      <c r="F410" s="226"/>
      <c r="G410" s="226"/>
      <c r="H410" s="226"/>
      <c r="I410" s="226"/>
      <c r="J410" s="502"/>
      <c r="K410" s="470"/>
      <c r="L410" s="226"/>
      <c r="M410" s="470"/>
      <c r="N410" s="226"/>
      <c r="O410" s="226"/>
      <c r="P410" s="226"/>
      <c r="Q410" s="226"/>
      <c r="R410" s="226"/>
    </row>
    <row r="411" spans="1:18">
      <c r="A411" s="470"/>
      <c r="B411" s="501"/>
      <c r="C411" s="226"/>
      <c r="D411" s="226"/>
      <c r="E411" s="226"/>
      <c r="F411" s="226"/>
      <c r="G411" s="226"/>
      <c r="H411" s="226"/>
      <c r="I411" s="226"/>
      <c r="J411" s="502"/>
      <c r="K411" s="470"/>
      <c r="L411" s="226"/>
      <c r="M411" s="470"/>
      <c r="N411" s="226"/>
      <c r="O411" s="226"/>
      <c r="P411" s="226"/>
      <c r="Q411" s="226"/>
      <c r="R411" s="226"/>
    </row>
    <row r="412" spans="1:18">
      <c r="A412" s="470"/>
      <c r="B412" s="501"/>
      <c r="C412" s="226"/>
      <c r="D412" s="226"/>
      <c r="E412" s="226"/>
      <c r="F412" s="226"/>
      <c r="G412" s="226"/>
      <c r="H412" s="226"/>
      <c r="I412" s="226"/>
      <c r="J412" s="502"/>
      <c r="K412" s="470"/>
      <c r="L412" s="226"/>
      <c r="M412" s="470"/>
      <c r="N412" s="226"/>
      <c r="O412" s="226"/>
      <c r="P412" s="226"/>
      <c r="Q412" s="226"/>
      <c r="R412" s="226"/>
    </row>
    <row r="413" spans="1:18">
      <c r="A413" s="470"/>
      <c r="B413" s="501"/>
      <c r="C413" s="226"/>
      <c r="D413" s="226"/>
      <c r="E413" s="226"/>
      <c r="F413" s="226"/>
      <c r="G413" s="226"/>
      <c r="H413" s="226"/>
      <c r="I413" s="226"/>
      <c r="J413" s="502"/>
      <c r="K413" s="470"/>
      <c r="L413" s="226"/>
      <c r="M413" s="470"/>
      <c r="N413" s="226"/>
      <c r="O413" s="226"/>
      <c r="P413" s="226"/>
      <c r="Q413" s="226"/>
      <c r="R413" s="226"/>
    </row>
    <row r="414" spans="1:18">
      <c r="A414" s="470"/>
      <c r="B414" s="501"/>
      <c r="C414" s="226"/>
      <c r="D414" s="226"/>
      <c r="E414" s="226"/>
      <c r="F414" s="226"/>
      <c r="G414" s="226"/>
      <c r="H414" s="226"/>
      <c r="I414" s="226"/>
      <c r="J414" s="502"/>
      <c r="K414" s="470"/>
      <c r="L414" s="226"/>
      <c r="M414" s="470"/>
      <c r="N414" s="226"/>
      <c r="O414" s="226"/>
      <c r="P414" s="226"/>
      <c r="Q414" s="226"/>
      <c r="R414" s="226"/>
    </row>
    <row r="415" spans="1:18">
      <c r="A415" s="470"/>
      <c r="B415" s="501"/>
      <c r="C415" s="226"/>
      <c r="D415" s="226"/>
      <c r="E415" s="226"/>
      <c r="F415" s="226"/>
      <c r="G415" s="226"/>
      <c r="H415" s="226"/>
      <c r="I415" s="226"/>
      <c r="J415" s="502"/>
      <c r="K415" s="470"/>
      <c r="L415" s="226"/>
      <c r="M415" s="470"/>
      <c r="N415" s="226"/>
      <c r="O415" s="226"/>
      <c r="P415" s="226"/>
      <c r="Q415" s="226"/>
      <c r="R415" s="226"/>
    </row>
    <row r="416" spans="1:18">
      <c r="A416" s="470"/>
      <c r="B416" s="501"/>
      <c r="C416" s="226"/>
      <c r="D416" s="226"/>
      <c r="E416" s="226"/>
      <c r="F416" s="226"/>
      <c r="G416" s="226"/>
      <c r="H416" s="226"/>
      <c r="I416" s="226"/>
      <c r="J416" s="502"/>
      <c r="K416" s="470"/>
      <c r="L416" s="226"/>
      <c r="M416" s="470"/>
      <c r="N416" s="226"/>
      <c r="O416" s="226"/>
      <c r="P416" s="226"/>
      <c r="Q416" s="226"/>
      <c r="R416" s="226"/>
    </row>
    <row r="417" spans="1:18">
      <c r="A417" s="470"/>
      <c r="B417" s="501"/>
      <c r="C417" s="226"/>
      <c r="D417" s="226"/>
      <c r="E417" s="226"/>
      <c r="F417" s="226"/>
      <c r="G417" s="226"/>
      <c r="H417" s="226"/>
      <c r="I417" s="226"/>
      <c r="J417" s="502"/>
      <c r="K417" s="470"/>
      <c r="L417" s="226"/>
      <c r="M417" s="470"/>
      <c r="N417" s="226"/>
      <c r="O417" s="226"/>
      <c r="P417" s="226"/>
      <c r="Q417" s="226"/>
      <c r="R417" s="226"/>
    </row>
    <row r="418" spans="1:18">
      <c r="A418" s="470"/>
      <c r="B418" s="501"/>
      <c r="C418" s="226"/>
      <c r="D418" s="226"/>
      <c r="E418" s="226"/>
      <c r="F418" s="226"/>
      <c r="G418" s="226"/>
      <c r="H418" s="226"/>
      <c r="I418" s="226"/>
      <c r="J418" s="502"/>
      <c r="K418" s="470"/>
      <c r="L418" s="226"/>
      <c r="M418" s="470"/>
      <c r="N418" s="226"/>
      <c r="O418" s="226"/>
      <c r="P418" s="226"/>
      <c r="Q418" s="226"/>
      <c r="R418" s="226"/>
    </row>
    <row r="419" spans="1:18">
      <c r="A419" s="470"/>
      <c r="B419" s="501"/>
      <c r="C419" s="226"/>
      <c r="D419" s="226"/>
      <c r="E419" s="226"/>
      <c r="F419" s="226"/>
      <c r="G419" s="226"/>
      <c r="H419" s="226"/>
      <c r="I419" s="226"/>
      <c r="J419" s="502"/>
      <c r="K419" s="470"/>
      <c r="L419" s="226"/>
      <c r="M419" s="470"/>
      <c r="N419" s="226"/>
      <c r="O419" s="226"/>
      <c r="P419" s="226"/>
      <c r="Q419" s="226"/>
      <c r="R419" s="226"/>
    </row>
    <row r="420" spans="1:18">
      <c r="A420" s="470"/>
      <c r="B420" s="501"/>
      <c r="C420" s="226"/>
      <c r="D420" s="226"/>
      <c r="E420" s="226"/>
      <c r="F420" s="226"/>
      <c r="G420" s="226"/>
      <c r="H420" s="226"/>
      <c r="I420" s="226"/>
      <c r="J420" s="502"/>
      <c r="K420" s="470"/>
      <c r="L420" s="226"/>
      <c r="M420" s="470"/>
      <c r="N420" s="226"/>
      <c r="O420" s="226"/>
      <c r="P420" s="226"/>
      <c r="Q420" s="226"/>
      <c r="R420" s="226"/>
    </row>
    <row r="421" spans="1:18">
      <c r="A421" s="470"/>
      <c r="B421" s="501"/>
      <c r="C421" s="226"/>
      <c r="D421" s="226"/>
      <c r="E421" s="226"/>
      <c r="F421" s="226"/>
      <c r="G421" s="226"/>
      <c r="H421" s="226"/>
      <c r="I421" s="226"/>
      <c r="J421" s="502"/>
      <c r="K421" s="470"/>
      <c r="L421" s="226"/>
      <c r="M421" s="470"/>
      <c r="N421" s="226"/>
      <c r="O421" s="226"/>
      <c r="P421" s="226"/>
      <c r="Q421" s="226"/>
      <c r="R421" s="226"/>
    </row>
    <row r="422" spans="1:18">
      <c r="A422" s="470"/>
      <c r="B422" s="501"/>
      <c r="C422" s="226"/>
      <c r="D422" s="226"/>
      <c r="E422" s="226"/>
      <c r="F422" s="226"/>
      <c r="G422" s="226"/>
      <c r="H422" s="226"/>
      <c r="I422" s="226"/>
      <c r="J422" s="502"/>
      <c r="K422" s="470"/>
      <c r="L422" s="226"/>
      <c r="M422" s="470"/>
      <c r="N422" s="226"/>
      <c r="O422" s="226"/>
      <c r="P422" s="226"/>
      <c r="Q422" s="226"/>
      <c r="R422" s="226"/>
    </row>
    <row r="423" spans="1:18">
      <c r="A423" s="470"/>
      <c r="B423" s="501"/>
      <c r="C423" s="226"/>
      <c r="D423" s="226"/>
      <c r="E423" s="226"/>
      <c r="F423" s="226"/>
      <c r="G423" s="226"/>
      <c r="H423" s="226"/>
      <c r="I423" s="226"/>
      <c r="J423" s="502"/>
      <c r="K423" s="470"/>
      <c r="L423" s="226"/>
      <c r="M423" s="470"/>
      <c r="N423" s="226"/>
      <c r="O423" s="226"/>
      <c r="P423" s="226"/>
      <c r="Q423" s="226"/>
      <c r="R423" s="226"/>
    </row>
    <row r="424" spans="1:18">
      <c r="A424" s="470"/>
      <c r="B424" s="501"/>
      <c r="C424" s="226"/>
      <c r="D424" s="226"/>
      <c r="E424" s="226"/>
      <c r="F424" s="226"/>
      <c r="G424" s="226"/>
      <c r="H424" s="226"/>
      <c r="I424" s="226"/>
      <c r="J424" s="502"/>
      <c r="K424" s="470"/>
      <c r="L424" s="226"/>
      <c r="M424" s="470"/>
      <c r="N424" s="226"/>
      <c r="O424" s="226"/>
      <c r="P424" s="226"/>
      <c r="Q424" s="226"/>
      <c r="R424" s="226"/>
    </row>
    <row r="425" spans="1:18">
      <c r="A425" s="470"/>
      <c r="B425" s="501"/>
      <c r="C425" s="226"/>
      <c r="D425" s="226"/>
      <c r="E425" s="226"/>
      <c r="F425" s="226"/>
      <c r="G425" s="226"/>
      <c r="H425" s="226"/>
      <c r="I425" s="226"/>
      <c r="J425" s="502"/>
      <c r="K425" s="470"/>
      <c r="L425" s="226"/>
      <c r="M425" s="470"/>
      <c r="N425" s="226"/>
      <c r="O425" s="226"/>
      <c r="P425" s="226"/>
      <c r="Q425" s="226"/>
      <c r="R425" s="226"/>
    </row>
    <row r="426" spans="1:18">
      <c r="A426" s="470"/>
      <c r="B426" s="501"/>
      <c r="C426" s="226"/>
      <c r="D426" s="226"/>
      <c r="E426" s="226"/>
      <c r="F426" s="226"/>
      <c r="G426" s="226"/>
      <c r="H426" s="226"/>
      <c r="I426" s="226"/>
      <c r="J426" s="502"/>
      <c r="K426" s="470"/>
      <c r="L426" s="226"/>
      <c r="M426" s="470"/>
      <c r="N426" s="226"/>
      <c r="O426" s="226"/>
      <c r="P426" s="226"/>
      <c r="Q426" s="226"/>
      <c r="R426" s="226"/>
    </row>
    <row r="427" spans="1:18">
      <c r="A427" s="470"/>
      <c r="B427" s="501"/>
      <c r="C427" s="226"/>
      <c r="D427" s="226"/>
      <c r="E427" s="226"/>
      <c r="F427" s="226"/>
      <c r="G427" s="226"/>
      <c r="H427" s="226"/>
      <c r="I427" s="226"/>
      <c r="J427" s="502"/>
      <c r="K427" s="470"/>
      <c r="L427" s="226"/>
      <c r="M427" s="470"/>
      <c r="N427" s="226"/>
      <c r="O427" s="226"/>
      <c r="P427" s="226"/>
      <c r="Q427" s="226"/>
      <c r="R427" s="226"/>
    </row>
    <row r="428" spans="1:18">
      <c r="A428" s="470"/>
      <c r="B428" s="501"/>
      <c r="C428" s="226"/>
      <c r="D428" s="226"/>
      <c r="E428" s="226"/>
      <c r="F428" s="226"/>
      <c r="G428" s="226"/>
      <c r="H428" s="226"/>
      <c r="I428" s="226"/>
      <c r="J428" s="502"/>
      <c r="K428" s="470"/>
      <c r="L428" s="226"/>
      <c r="M428" s="470"/>
      <c r="N428" s="226"/>
      <c r="O428" s="226"/>
      <c r="P428" s="226"/>
      <c r="Q428" s="226"/>
      <c r="R428" s="226"/>
    </row>
    <row r="429" spans="1:18">
      <c r="A429" s="470"/>
      <c r="B429" s="501"/>
      <c r="C429" s="226"/>
      <c r="D429" s="226"/>
      <c r="E429" s="226"/>
      <c r="F429" s="226"/>
      <c r="G429" s="226"/>
      <c r="H429" s="226"/>
      <c r="I429" s="226"/>
      <c r="J429" s="502"/>
      <c r="K429" s="470"/>
      <c r="L429" s="226"/>
      <c r="M429" s="470"/>
      <c r="N429" s="226"/>
      <c r="O429" s="226"/>
      <c r="P429" s="226"/>
      <c r="Q429" s="226"/>
      <c r="R429" s="226"/>
    </row>
    <row r="430" spans="1:18">
      <c r="A430" s="470"/>
      <c r="B430" s="501"/>
      <c r="C430" s="226"/>
      <c r="D430" s="226"/>
      <c r="E430" s="226"/>
      <c r="F430" s="226"/>
      <c r="G430" s="226"/>
      <c r="H430" s="226"/>
      <c r="I430" s="226"/>
      <c r="J430" s="502"/>
      <c r="K430" s="470"/>
      <c r="L430" s="226"/>
      <c r="M430" s="470"/>
      <c r="N430" s="226"/>
      <c r="O430" s="226"/>
      <c r="P430" s="226"/>
      <c r="Q430" s="226"/>
      <c r="R430" s="226"/>
    </row>
    <row r="431" spans="1:18">
      <c r="A431" s="470"/>
      <c r="B431" s="501"/>
      <c r="C431" s="226"/>
      <c r="D431" s="226"/>
      <c r="E431" s="226"/>
      <c r="F431" s="226"/>
      <c r="G431" s="226"/>
      <c r="H431" s="226"/>
      <c r="I431" s="226"/>
      <c r="J431" s="502"/>
      <c r="K431" s="470"/>
      <c r="L431" s="226"/>
      <c r="M431" s="470"/>
      <c r="N431" s="226"/>
      <c r="O431" s="226"/>
      <c r="P431" s="226"/>
      <c r="Q431" s="226"/>
      <c r="R431" s="226"/>
    </row>
    <row r="432" spans="1:18">
      <c r="A432" s="470"/>
      <c r="B432" s="501"/>
      <c r="C432" s="226"/>
      <c r="D432" s="226"/>
      <c r="E432" s="226"/>
      <c r="F432" s="226"/>
      <c r="G432" s="226"/>
      <c r="H432" s="226"/>
      <c r="I432" s="226"/>
      <c r="J432" s="502"/>
      <c r="K432" s="470"/>
      <c r="L432" s="226"/>
      <c r="M432" s="470"/>
      <c r="N432" s="226"/>
      <c r="O432" s="226"/>
      <c r="P432" s="226"/>
      <c r="Q432" s="226"/>
      <c r="R432" s="226"/>
    </row>
    <row r="433" spans="1:18">
      <c r="A433" s="470"/>
      <c r="B433" s="501"/>
      <c r="C433" s="226"/>
      <c r="D433" s="226"/>
      <c r="E433" s="226"/>
      <c r="F433" s="226"/>
      <c r="G433" s="226"/>
      <c r="H433" s="226"/>
      <c r="I433" s="226"/>
      <c r="J433" s="502"/>
      <c r="K433" s="470"/>
      <c r="L433" s="226"/>
      <c r="M433" s="470"/>
      <c r="N433" s="226"/>
      <c r="O433" s="226"/>
      <c r="P433" s="226"/>
      <c r="Q433" s="226"/>
      <c r="R433" s="226"/>
    </row>
    <row r="434" spans="1:18">
      <c r="A434" s="470"/>
      <c r="B434" s="501"/>
      <c r="C434" s="226"/>
      <c r="D434" s="226"/>
      <c r="E434" s="226"/>
      <c r="F434" s="226"/>
      <c r="G434" s="226"/>
      <c r="H434" s="226"/>
      <c r="I434" s="226"/>
      <c r="J434" s="502"/>
      <c r="K434" s="470"/>
      <c r="L434" s="226"/>
      <c r="M434" s="470"/>
      <c r="N434" s="226"/>
      <c r="O434" s="226"/>
      <c r="P434" s="226"/>
      <c r="Q434" s="226"/>
      <c r="R434" s="226"/>
    </row>
    <row r="435" spans="1:18">
      <c r="A435" s="470"/>
      <c r="B435" s="501"/>
      <c r="C435" s="226"/>
      <c r="D435" s="226"/>
      <c r="E435" s="226"/>
      <c r="F435" s="226"/>
      <c r="G435" s="226"/>
      <c r="H435" s="226"/>
      <c r="I435" s="226"/>
      <c r="J435" s="502"/>
      <c r="K435" s="470"/>
      <c r="L435" s="226"/>
      <c r="M435" s="470"/>
      <c r="N435" s="226"/>
      <c r="O435" s="226"/>
      <c r="P435" s="226"/>
      <c r="Q435" s="226"/>
      <c r="R435" s="226"/>
    </row>
    <row r="436" spans="1:18">
      <c r="A436" s="470"/>
      <c r="B436" s="501"/>
      <c r="C436" s="226"/>
      <c r="D436" s="226"/>
      <c r="E436" s="226"/>
      <c r="F436" s="226"/>
      <c r="G436" s="226"/>
      <c r="H436" s="226"/>
      <c r="I436" s="226"/>
      <c r="J436" s="502"/>
      <c r="K436" s="470"/>
      <c r="L436" s="226"/>
      <c r="M436" s="470"/>
      <c r="N436" s="226"/>
      <c r="O436" s="226"/>
      <c r="P436" s="226"/>
      <c r="Q436" s="226"/>
      <c r="R436" s="226"/>
    </row>
    <row r="437" spans="1:18">
      <c r="A437" s="470"/>
      <c r="B437" s="501"/>
      <c r="C437" s="226"/>
      <c r="D437" s="226"/>
      <c r="E437" s="226"/>
      <c r="F437" s="226"/>
      <c r="G437" s="226"/>
      <c r="H437" s="226"/>
      <c r="I437" s="226"/>
      <c r="J437" s="502"/>
      <c r="K437" s="470"/>
      <c r="L437" s="226"/>
      <c r="M437" s="470"/>
      <c r="N437" s="226"/>
      <c r="O437" s="226"/>
      <c r="P437" s="226"/>
      <c r="Q437" s="226"/>
      <c r="R437" s="226"/>
    </row>
    <row r="438" spans="1:18">
      <c r="A438" s="470"/>
      <c r="B438" s="501"/>
      <c r="C438" s="226"/>
      <c r="D438" s="226"/>
      <c r="E438" s="226"/>
      <c r="F438" s="226"/>
      <c r="G438" s="226"/>
      <c r="H438" s="226"/>
      <c r="I438" s="226"/>
      <c r="J438" s="502"/>
      <c r="K438" s="470"/>
      <c r="L438" s="226"/>
      <c r="M438" s="470"/>
      <c r="N438" s="226"/>
      <c r="O438" s="226"/>
      <c r="P438" s="226"/>
      <c r="Q438" s="226"/>
      <c r="R438" s="226"/>
    </row>
    <row r="439" spans="1:18">
      <c r="A439" s="470"/>
      <c r="B439" s="501"/>
      <c r="C439" s="226"/>
      <c r="D439" s="226"/>
      <c r="E439" s="226"/>
      <c r="F439" s="226"/>
      <c r="G439" s="226"/>
      <c r="H439" s="226"/>
      <c r="I439" s="226"/>
      <c r="J439" s="502"/>
      <c r="K439" s="470"/>
      <c r="L439" s="226"/>
      <c r="M439" s="470"/>
      <c r="N439" s="226"/>
      <c r="O439" s="226"/>
      <c r="P439" s="226"/>
      <c r="Q439" s="226"/>
      <c r="R439" s="226"/>
    </row>
    <row r="440" spans="1:18">
      <c r="A440" s="470"/>
      <c r="B440" s="501"/>
      <c r="C440" s="226"/>
      <c r="D440" s="226"/>
      <c r="E440" s="226"/>
      <c r="F440" s="226"/>
      <c r="G440" s="226"/>
      <c r="H440" s="226"/>
      <c r="I440" s="226"/>
      <c r="J440" s="502"/>
      <c r="K440" s="470"/>
      <c r="L440" s="226"/>
      <c r="M440" s="470"/>
      <c r="N440" s="226"/>
      <c r="O440" s="226"/>
      <c r="P440" s="226"/>
      <c r="Q440" s="226"/>
      <c r="R440" s="226"/>
    </row>
    <row r="441" spans="1:18">
      <c r="A441" s="470"/>
      <c r="B441" s="501"/>
      <c r="C441" s="226"/>
      <c r="D441" s="226"/>
      <c r="E441" s="226"/>
      <c r="F441" s="226"/>
      <c r="G441" s="226"/>
      <c r="H441" s="226"/>
      <c r="I441" s="226"/>
      <c r="J441" s="502"/>
      <c r="K441" s="470"/>
      <c r="L441" s="226"/>
      <c r="M441" s="470"/>
      <c r="N441" s="226"/>
      <c r="O441" s="226"/>
      <c r="P441" s="226"/>
      <c r="Q441" s="226"/>
      <c r="R441" s="226"/>
    </row>
    <row r="442" spans="1:18">
      <c r="A442" s="470"/>
      <c r="B442" s="501"/>
      <c r="C442" s="226"/>
      <c r="D442" s="226"/>
      <c r="E442" s="226"/>
      <c r="F442" s="226"/>
      <c r="G442" s="226"/>
      <c r="H442" s="226"/>
      <c r="I442" s="226"/>
      <c r="J442" s="502"/>
      <c r="K442" s="470"/>
      <c r="L442" s="226"/>
      <c r="M442" s="470"/>
      <c r="N442" s="226"/>
      <c r="O442" s="226"/>
      <c r="P442" s="226"/>
      <c r="Q442" s="226"/>
      <c r="R442" s="226"/>
    </row>
    <row r="443" spans="1:18">
      <c r="A443" s="470"/>
      <c r="B443" s="501"/>
      <c r="C443" s="226"/>
      <c r="D443" s="226"/>
      <c r="E443" s="226"/>
      <c r="F443" s="226"/>
      <c r="G443" s="226"/>
      <c r="H443" s="226"/>
      <c r="I443" s="226"/>
      <c r="J443" s="502"/>
      <c r="K443" s="470"/>
      <c r="L443" s="226"/>
      <c r="M443" s="470"/>
      <c r="N443" s="226"/>
      <c r="O443" s="226"/>
      <c r="P443" s="226"/>
      <c r="Q443" s="226"/>
      <c r="R443" s="226"/>
    </row>
    <row r="444" spans="1:18">
      <c r="A444" s="470"/>
      <c r="B444" s="501"/>
      <c r="C444" s="226"/>
      <c r="D444" s="226"/>
      <c r="E444" s="226"/>
      <c r="F444" s="226"/>
      <c r="G444" s="226"/>
      <c r="H444" s="226"/>
      <c r="I444" s="226"/>
      <c r="J444" s="502"/>
      <c r="K444" s="470"/>
      <c r="L444" s="226"/>
      <c r="M444" s="470"/>
      <c r="N444" s="226"/>
      <c r="O444" s="226"/>
      <c r="P444" s="226"/>
      <c r="Q444" s="226"/>
      <c r="R444" s="226"/>
    </row>
    <row r="445" spans="1:18">
      <c r="A445" s="470"/>
      <c r="B445" s="501"/>
      <c r="C445" s="226"/>
      <c r="D445" s="226"/>
      <c r="E445" s="226"/>
      <c r="F445" s="226"/>
      <c r="G445" s="226"/>
      <c r="H445" s="226"/>
      <c r="I445" s="226"/>
      <c r="J445" s="502"/>
      <c r="K445" s="470"/>
      <c r="L445" s="226"/>
      <c r="M445" s="470"/>
      <c r="N445" s="226"/>
      <c r="O445" s="226"/>
      <c r="P445" s="226"/>
      <c r="Q445" s="226"/>
      <c r="R445" s="226"/>
    </row>
    <row r="446" spans="1:18">
      <c r="A446" s="470"/>
      <c r="B446" s="501"/>
      <c r="C446" s="226"/>
      <c r="D446" s="226"/>
      <c r="E446" s="226"/>
      <c r="F446" s="226"/>
      <c r="G446" s="226"/>
      <c r="H446" s="226"/>
      <c r="I446" s="226"/>
      <c r="J446" s="502"/>
      <c r="K446" s="470"/>
      <c r="L446" s="226"/>
      <c r="M446" s="470"/>
      <c r="N446" s="226"/>
      <c r="O446" s="226"/>
      <c r="P446" s="226"/>
      <c r="Q446" s="226"/>
      <c r="R446" s="226"/>
    </row>
    <row r="447" spans="1:18">
      <c r="A447" s="470"/>
      <c r="B447" s="501"/>
      <c r="C447" s="226"/>
      <c r="D447" s="226"/>
      <c r="E447" s="226"/>
      <c r="F447" s="226"/>
      <c r="G447" s="226"/>
      <c r="H447" s="226"/>
      <c r="I447" s="226"/>
      <c r="J447" s="502"/>
      <c r="K447" s="470"/>
      <c r="L447" s="226"/>
      <c r="M447" s="470"/>
      <c r="N447" s="226"/>
      <c r="O447" s="226"/>
      <c r="P447" s="226"/>
      <c r="Q447" s="226"/>
      <c r="R447" s="226"/>
    </row>
    <row r="448" spans="1:18">
      <c r="A448" s="470"/>
      <c r="B448" s="501"/>
      <c r="C448" s="226"/>
      <c r="D448" s="226"/>
      <c r="E448" s="226"/>
      <c r="F448" s="226"/>
      <c r="G448" s="226"/>
      <c r="H448" s="226"/>
      <c r="I448" s="226"/>
      <c r="J448" s="502"/>
      <c r="K448" s="470"/>
      <c r="L448" s="226"/>
      <c r="M448" s="470"/>
      <c r="N448" s="226"/>
      <c r="O448" s="226"/>
      <c r="P448" s="226"/>
      <c r="Q448" s="226"/>
      <c r="R448" s="226"/>
    </row>
    <row r="449" spans="1:18">
      <c r="A449" s="470"/>
      <c r="B449" s="501"/>
      <c r="C449" s="226"/>
      <c r="D449" s="226"/>
      <c r="E449" s="226"/>
      <c r="F449" s="226"/>
      <c r="G449" s="226"/>
      <c r="H449" s="226"/>
      <c r="I449" s="226"/>
      <c r="J449" s="502"/>
      <c r="K449" s="470"/>
      <c r="L449" s="226"/>
      <c r="M449" s="470"/>
      <c r="N449" s="226"/>
      <c r="O449" s="226"/>
      <c r="P449" s="226"/>
      <c r="Q449" s="226"/>
      <c r="R449" s="226"/>
    </row>
    <row r="450" spans="1:18">
      <c r="A450" s="470"/>
      <c r="B450" s="501"/>
      <c r="C450" s="226"/>
      <c r="D450" s="226"/>
      <c r="E450" s="226"/>
      <c r="F450" s="226"/>
      <c r="G450" s="226"/>
      <c r="H450" s="226"/>
      <c r="I450" s="226"/>
      <c r="J450" s="502"/>
      <c r="K450" s="470"/>
      <c r="L450" s="226"/>
      <c r="M450" s="470"/>
      <c r="N450" s="226"/>
      <c r="O450" s="226"/>
      <c r="P450" s="226"/>
      <c r="Q450" s="226"/>
      <c r="R450" s="226"/>
    </row>
    <row r="451" spans="1:18">
      <c r="A451" s="470"/>
      <c r="B451" s="501"/>
      <c r="C451" s="226"/>
      <c r="D451" s="226"/>
      <c r="E451" s="226"/>
      <c r="F451" s="226"/>
      <c r="G451" s="226"/>
      <c r="H451" s="226"/>
      <c r="I451" s="226"/>
      <c r="J451" s="502"/>
      <c r="K451" s="470"/>
      <c r="L451" s="226"/>
      <c r="M451" s="470"/>
      <c r="N451" s="226"/>
      <c r="O451" s="226"/>
      <c r="P451" s="226"/>
      <c r="Q451" s="226"/>
      <c r="R451" s="226"/>
    </row>
    <row r="452" spans="1:18">
      <c r="A452" s="470"/>
      <c r="B452" s="501"/>
      <c r="C452" s="226"/>
      <c r="D452" s="226"/>
      <c r="E452" s="226"/>
      <c r="F452" s="226"/>
      <c r="G452" s="226"/>
      <c r="H452" s="226"/>
      <c r="I452" s="226"/>
      <c r="J452" s="502"/>
      <c r="K452" s="470"/>
      <c r="L452" s="226"/>
      <c r="M452" s="470"/>
      <c r="N452" s="226"/>
      <c r="O452" s="226"/>
      <c r="P452" s="226"/>
      <c r="Q452" s="226"/>
      <c r="R452" s="226"/>
    </row>
    <row r="453" spans="1:18">
      <c r="A453" s="470"/>
      <c r="B453" s="501"/>
      <c r="C453" s="226"/>
      <c r="D453" s="226"/>
      <c r="E453" s="226"/>
      <c r="F453" s="226"/>
      <c r="G453" s="226"/>
      <c r="H453" s="226"/>
      <c r="I453" s="226"/>
      <c r="J453" s="502"/>
      <c r="K453" s="470"/>
      <c r="L453" s="226"/>
      <c r="M453" s="470"/>
      <c r="N453" s="226"/>
      <c r="O453" s="226"/>
      <c r="P453" s="226"/>
      <c r="Q453" s="226"/>
      <c r="R453" s="226"/>
    </row>
    <row r="454" spans="1:18">
      <c r="A454" s="470"/>
      <c r="B454" s="501"/>
      <c r="C454" s="226"/>
      <c r="D454" s="226"/>
      <c r="E454" s="226"/>
      <c r="F454" s="226"/>
      <c r="G454" s="226"/>
      <c r="H454" s="226"/>
      <c r="I454" s="226"/>
      <c r="J454" s="502"/>
      <c r="K454" s="470"/>
      <c r="L454" s="226"/>
      <c r="M454" s="470"/>
      <c r="N454" s="226"/>
      <c r="O454" s="226"/>
      <c r="P454" s="226"/>
      <c r="Q454" s="226"/>
      <c r="R454" s="226"/>
    </row>
    <row r="455" spans="1:18">
      <c r="A455" s="470"/>
      <c r="B455" s="501"/>
      <c r="C455" s="226"/>
      <c r="D455" s="226"/>
      <c r="E455" s="226"/>
      <c r="F455" s="226"/>
      <c r="G455" s="226"/>
      <c r="H455" s="226"/>
      <c r="I455" s="226"/>
      <c r="J455" s="502"/>
      <c r="K455" s="470"/>
      <c r="L455" s="226"/>
      <c r="M455" s="470"/>
      <c r="N455" s="226"/>
      <c r="O455" s="226"/>
      <c r="P455" s="226"/>
      <c r="Q455" s="226"/>
      <c r="R455" s="226"/>
    </row>
    <row r="456" spans="1:18">
      <c r="A456" s="470"/>
      <c r="B456" s="501"/>
      <c r="C456" s="226"/>
      <c r="D456" s="226"/>
      <c r="E456" s="226"/>
      <c r="F456" s="226"/>
      <c r="G456" s="226"/>
      <c r="H456" s="226"/>
      <c r="I456" s="226"/>
      <c r="J456" s="502"/>
      <c r="K456" s="470"/>
      <c r="L456" s="226"/>
      <c r="M456" s="470"/>
      <c r="N456" s="226"/>
      <c r="O456" s="226"/>
      <c r="P456" s="226"/>
      <c r="Q456" s="226"/>
      <c r="R456" s="226"/>
    </row>
    <row r="457" spans="1:18">
      <c r="A457" s="470"/>
      <c r="B457" s="501"/>
      <c r="C457" s="226"/>
      <c r="D457" s="226"/>
      <c r="E457" s="226"/>
      <c r="F457" s="226"/>
      <c r="G457" s="226"/>
      <c r="H457" s="226"/>
      <c r="I457" s="226"/>
      <c r="J457" s="502"/>
      <c r="K457" s="470"/>
      <c r="L457" s="226"/>
      <c r="M457" s="470"/>
      <c r="N457" s="226"/>
      <c r="O457" s="226"/>
      <c r="P457" s="226"/>
      <c r="Q457" s="226"/>
      <c r="R457" s="226"/>
    </row>
    <row r="458" spans="1:18">
      <c r="A458" s="470"/>
      <c r="B458" s="501"/>
      <c r="C458" s="226"/>
      <c r="D458" s="226"/>
      <c r="E458" s="226"/>
      <c r="F458" s="226"/>
      <c r="G458" s="226"/>
      <c r="H458" s="226"/>
      <c r="I458" s="226"/>
      <c r="J458" s="502"/>
      <c r="K458" s="470"/>
      <c r="L458" s="226"/>
      <c r="M458" s="470"/>
      <c r="N458" s="226"/>
      <c r="O458" s="226"/>
      <c r="P458" s="226"/>
      <c r="Q458" s="226"/>
      <c r="R458" s="226"/>
    </row>
    <row r="459" spans="1:18">
      <c r="A459" s="470"/>
      <c r="B459" s="501"/>
      <c r="C459" s="226"/>
      <c r="D459" s="226"/>
      <c r="E459" s="226"/>
      <c r="F459" s="226"/>
      <c r="G459" s="226"/>
      <c r="H459" s="226"/>
      <c r="I459" s="226"/>
      <c r="J459" s="502"/>
      <c r="K459" s="470"/>
      <c r="L459" s="226"/>
      <c r="M459" s="470"/>
      <c r="N459" s="226"/>
      <c r="O459" s="226"/>
      <c r="P459" s="226"/>
      <c r="Q459" s="226"/>
      <c r="R459" s="226"/>
    </row>
    <row r="460" spans="1:18">
      <c r="A460" s="470"/>
      <c r="B460" s="501"/>
      <c r="C460" s="226"/>
      <c r="D460" s="226"/>
      <c r="E460" s="226"/>
      <c r="F460" s="226"/>
      <c r="G460" s="226"/>
      <c r="H460" s="226"/>
      <c r="I460" s="226"/>
      <c r="J460" s="502"/>
      <c r="K460" s="470"/>
      <c r="L460" s="226"/>
      <c r="M460" s="470"/>
      <c r="N460" s="226"/>
      <c r="O460" s="226"/>
      <c r="P460" s="226"/>
      <c r="Q460" s="226"/>
      <c r="R460" s="226"/>
    </row>
    <row r="461" spans="1:18">
      <c r="A461" s="470"/>
      <c r="B461" s="501"/>
      <c r="C461" s="226"/>
      <c r="D461" s="226"/>
      <c r="E461" s="226"/>
      <c r="F461" s="226"/>
      <c r="G461" s="226"/>
      <c r="H461" s="226"/>
      <c r="I461" s="226"/>
      <c r="J461" s="502"/>
      <c r="K461" s="470"/>
      <c r="L461" s="226"/>
      <c r="M461" s="470"/>
      <c r="N461" s="226"/>
      <c r="O461" s="226"/>
      <c r="P461" s="226"/>
      <c r="Q461" s="226"/>
      <c r="R461" s="226"/>
    </row>
    <row r="462" spans="1:18">
      <c r="A462" s="470"/>
      <c r="B462" s="501"/>
      <c r="C462" s="226"/>
      <c r="D462" s="226"/>
      <c r="E462" s="226"/>
      <c r="F462" s="226"/>
      <c r="G462" s="226"/>
      <c r="H462" s="226"/>
      <c r="I462" s="226"/>
      <c r="J462" s="502"/>
      <c r="K462" s="470"/>
      <c r="L462" s="226"/>
      <c r="M462" s="470"/>
      <c r="N462" s="226"/>
      <c r="O462" s="226"/>
      <c r="P462" s="226"/>
      <c r="Q462" s="226"/>
      <c r="R462" s="226"/>
    </row>
    <row r="463" spans="1:18">
      <c r="A463" s="470"/>
      <c r="B463" s="501"/>
      <c r="C463" s="226"/>
      <c r="D463" s="226"/>
      <c r="E463" s="226"/>
      <c r="F463" s="226"/>
      <c r="G463" s="226"/>
      <c r="H463" s="226"/>
      <c r="I463" s="226"/>
      <c r="J463" s="502"/>
      <c r="K463" s="470"/>
      <c r="L463" s="226"/>
      <c r="M463" s="470"/>
      <c r="N463" s="226"/>
      <c r="O463" s="226"/>
      <c r="P463" s="226"/>
      <c r="Q463" s="226"/>
      <c r="R463" s="226"/>
    </row>
    <row r="464" spans="1:18">
      <c r="A464" s="470"/>
      <c r="B464" s="501"/>
      <c r="C464" s="226"/>
      <c r="D464" s="226"/>
      <c r="E464" s="226"/>
      <c r="F464" s="226"/>
      <c r="G464" s="226"/>
      <c r="H464" s="226"/>
      <c r="I464" s="226"/>
      <c r="J464" s="502"/>
      <c r="K464" s="470"/>
      <c r="L464" s="226"/>
      <c r="M464" s="470"/>
      <c r="N464" s="226"/>
      <c r="O464" s="226"/>
      <c r="P464" s="226"/>
      <c r="Q464" s="226"/>
      <c r="R464" s="226"/>
    </row>
    <row r="465" spans="1:18">
      <c r="A465" s="470"/>
      <c r="B465" s="501"/>
      <c r="C465" s="226"/>
      <c r="D465" s="226"/>
      <c r="E465" s="226"/>
      <c r="F465" s="226"/>
      <c r="G465" s="226"/>
      <c r="H465" s="226"/>
      <c r="I465" s="226"/>
      <c r="J465" s="502"/>
      <c r="K465" s="470"/>
      <c r="L465" s="226"/>
      <c r="M465" s="470"/>
      <c r="N465" s="226"/>
      <c r="O465" s="226"/>
      <c r="P465" s="226"/>
      <c r="Q465" s="226"/>
      <c r="R465" s="226"/>
    </row>
    <row r="466" spans="1:18">
      <c r="A466" s="470"/>
      <c r="B466" s="501"/>
      <c r="C466" s="226"/>
      <c r="D466" s="226"/>
      <c r="E466" s="226"/>
      <c r="F466" s="226"/>
      <c r="G466" s="226"/>
      <c r="H466" s="226"/>
      <c r="I466" s="226"/>
      <c r="J466" s="502"/>
      <c r="K466" s="470"/>
      <c r="L466" s="226"/>
      <c r="M466" s="470"/>
      <c r="N466" s="226"/>
      <c r="O466" s="226"/>
      <c r="P466" s="226"/>
      <c r="Q466" s="226"/>
      <c r="R466" s="226"/>
    </row>
    <row r="467" spans="1:18">
      <c r="A467" s="470"/>
      <c r="B467" s="501"/>
      <c r="C467" s="226"/>
      <c r="D467" s="226"/>
      <c r="E467" s="226"/>
      <c r="F467" s="226"/>
      <c r="G467" s="226"/>
      <c r="H467" s="226"/>
      <c r="I467" s="226"/>
      <c r="J467" s="502"/>
      <c r="K467" s="470"/>
      <c r="L467" s="226"/>
      <c r="M467" s="470"/>
      <c r="N467" s="226"/>
      <c r="O467" s="226"/>
      <c r="P467" s="226"/>
      <c r="Q467" s="226"/>
      <c r="R467" s="226"/>
    </row>
    <row r="468" spans="1:18">
      <c r="A468" s="470"/>
      <c r="B468" s="501"/>
      <c r="C468" s="226"/>
      <c r="D468" s="226"/>
      <c r="E468" s="226"/>
      <c r="F468" s="226"/>
      <c r="G468" s="226"/>
      <c r="H468" s="226"/>
      <c r="I468" s="226"/>
      <c r="J468" s="502"/>
      <c r="K468" s="470"/>
      <c r="L468" s="226"/>
      <c r="M468" s="470"/>
      <c r="N468" s="226"/>
      <c r="O468" s="226"/>
      <c r="P468" s="226"/>
      <c r="Q468" s="226"/>
      <c r="R468" s="226"/>
    </row>
    <row r="469" spans="1:18">
      <c r="A469" s="470"/>
      <c r="B469" s="501"/>
      <c r="C469" s="226"/>
      <c r="D469" s="226"/>
      <c r="E469" s="226"/>
      <c r="F469" s="226"/>
      <c r="G469" s="226"/>
      <c r="H469" s="226"/>
      <c r="I469" s="226"/>
      <c r="J469" s="502"/>
      <c r="K469" s="470"/>
      <c r="L469" s="226"/>
      <c r="M469" s="470"/>
      <c r="N469" s="226"/>
      <c r="O469" s="226"/>
      <c r="P469" s="226"/>
      <c r="Q469" s="226"/>
      <c r="R469" s="226"/>
    </row>
    <row r="470" spans="1:18">
      <c r="A470" s="470"/>
      <c r="B470" s="501"/>
      <c r="C470" s="226"/>
      <c r="D470" s="226"/>
      <c r="E470" s="226"/>
      <c r="F470" s="226"/>
      <c r="G470" s="226"/>
      <c r="H470" s="226"/>
      <c r="I470" s="226"/>
      <c r="J470" s="502"/>
      <c r="K470" s="470"/>
      <c r="L470" s="226"/>
      <c r="M470" s="470"/>
      <c r="N470" s="226"/>
      <c r="O470" s="226"/>
      <c r="P470" s="226"/>
      <c r="Q470" s="226"/>
      <c r="R470" s="226"/>
    </row>
    <row r="471" spans="1:18">
      <c r="A471" s="470"/>
      <c r="B471" s="501"/>
      <c r="C471" s="226"/>
      <c r="D471" s="226"/>
      <c r="E471" s="226"/>
      <c r="F471" s="226"/>
      <c r="G471" s="226"/>
      <c r="H471" s="226"/>
      <c r="I471" s="226"/>
      <c r="J471" s="502"/>
      <c r="K471" s="470"/>
      <c r="L471" s="226"/>
      <c r="M471" s="470"/>
      <c r="N471" s="226"/>
      <c r="O471" s="226"/>
      <c r="P471" s="226"/>
      <c r="Q471" s="226"/>
      <c r="R471" s="226"/>
    </row>
    <row r="472" spans="1:18">
      <c r="A472" s="470"/>
      <c r="B472" s="501"/>
      <c r="C472" s="226"/>
      <c r="D472" s="226"/>
      <c r="E472" s="226"/>
      <c r="F472" s="226"/>
      <c r="G472" s="226"/>
      <c r="H472" s="226"/>
      <c r="I472" s="226"/>
      <c r="J472" s="502"/>
      <c r="K472" s="470"/>
      <c r="L472" s="226"/>
      <c r="M472" s="470"/>
      <c r="N472" s="226"/>
      <c r="O472" s="226"/>
      <c r="P472" s="226"/>
      <c r="Q472" s="226"/>
      <c r="R472" s="226"/>
    </row>
    <row r="473" spans="1:18">
      <c r="A473" s="470"/>
      <c r="B473" s="501"/>
      <c r="C473" s="226"/>
      <c r="D473" s="226"/>
      <c r="E473" s="226"/>
      <c r="F473" s="226"/>
      <c r="G473" s="226"/>
      <c r="H473" s="226"/>
      <c r="I473" s="226"/>
      <c r="J473" s="502"/>
      <c r="K473" s="470"/>
      <c r="L473" s="226"/>
      <c r="M473" s="470"/>
      <c r="N473" s="226"/>
      <c r="O473" s="226"/>
      <c r="P473" s="226"/>
      <c r="Q473" s="226"/>
      <c r="R473" s="226"/>
    </row>
    <row r="474" spans="1:18">
      <c r="A474" s="470"/>
      <c r="B474" s="501"/>
      <c r="C474" s="226"/>
      <c r="D474" s="226"/>
      <c r="E474" s="226"/>
      <c r="F474" s="226"/>
      <c r="G474" s="226"/>
      <c r="H474" s="226"/>
      <c r="I474" s="226"/>
      <c r="J474" s="502"/>
      <c r="K474" s="470"/>
      <c r="L474" s="226"/>
      <c r="M474" s="470"/>
      <c r="N474" s="226"/>
      <c r="O474" s="226"/>
      <c r="P474" s="226"/>
      <c r="Q474" s="226"/>
      <c r="R474" s="226"/>
    </row>
    <row r="475" spans="1:18">
      <c r="A475" s="470"/>
      <c r="B475" s="501"/>
      <c r="C475" s="226"/>
      <c r="D475" s="226"/>
      <c r="E475" s="226"/>
      <c r="F475" s="226"/>
      <c r="G475" s="226"/>
      <c r="H475" s="226"/>
      <c r="I475" s="226"/>
      <c r="J475" s="502"/>
      <c r="K475" s="470"/>
      <c r="L475" s="226"/>
      <c r="M475" s="470"/>
      <c r="N475" s="226"/>
      <c r="O475" s="226"/>
      <c r="P475" s="226"/>
      <c r="Q475" s="226"/>
      <c r="R475" s="226"/>
    </row>
    <row r="476" spans="1:18">
      <c r="A476" s="470"/>
      <c r="B476" s="501"/>
      <c r="C476" s="226"/>
      <c r="D476" s="226"/>
      <c r="E476" s="226"/>
      <c r="F476" s="226"/>
      <c r="G476" s="226"/>
      <c r="H476" s="226"/>
      <c r="I476" s="226"/>
      <c r="J476" s="502"/>
      <c r="K476" s="470"/>
      <c r="L476" s="226"/>
      <c r="M476" s="470"/>
      <c r="N476" s="226"/>
      <c r="O476" s="226"/>
      <c r="P476" s="226"/>
      <c r="Q476" s="226"/>
      <c r="R476" s="226"/>
    </row>
    <row r="477" spans="1:18">
      <c r="A477" s="470"/>
      <c r="B477" s="501"/>
      <c r="C477" s="226"/>
      <c r="D477" s="226"/>
      <c r="E477" s="226"/>
      <c r="F477" s="226"/>
      <c r="G477" s="226"/>
      <c r="H477" s="226"/>
      <c r="I477" s="226"/>
      <c r="J477" s="502"/>
      <c r="K477" s="470"/>
      <c r="L477" s="226"/>
      <c r="M477" s="470"/>
      <c r="N477" s="226"/>
      <c r="O477" s="226"/>
      <c r="P477" s="226"/>
      <c r="Q477" s="226"/>
      <c r="R477" s="226"/>
    </row>
    <row r="478" spans="1:18">
      <c r="A478" s="470"/>
      <c r="B478" s="501"/>
      <c r="C478" s="226"/>
      <c r="D478" s="226"/>
      <c r="E478" s="226"/>
      <c r="F478" s="226"/>
      <c r="G478" s="226"/>
      <c r="H478" s="226"/>
      <c r="I478" s="226"/>
      <c r="J478" s="502"/>
      <c r="K478" s="470"/>
      <c r="L478" s="226"/>
      <c r="M478" s="470"/>
      <c r="N478" s="226"/>
      <c r="O478" s="226"/>
      <c r="P478" s="226"/>
      <c r="Q478" s="226"/>
      <c r="R478" s="226"/>
    </row>
    <row r="479" spans="1:18">
      <c r="A479" s="470"/>
      <c r="B479" s="501"/>
      <c r="C479" s="226"/>
      <c r="D479" s="226"/>
      <c r="E479" s="226"/>
      <c r="F479" s="226"/>
      <c r="G479" s="226"/>
      <c r="H479" s="226"/>
      <c r="I479" s="226"/>
      <c r="J479" s="502"/>
      <c r="K479" s="470"/>
      <c r="L479" s="226"/>
      <c r="M479" s="470"/>
      <c r="N479" s="226"/>
      <c r="O479" s="226"/>
      <c r="P479" s="226"/>
      <c r="Q479" s="226"/>
      <c r="R479" s="226"/>
    </row>
    <row r="480" spans="1:18">
      <c r="A480" s="470"/>
      <c r="B480" s="501"/>
      <c r="C480" s="226"/>
      <c r="D480" s="226"/>
      <c r="E480" s="226"/>
      <c r="F480" s="226"/>
      <c r="G480" s="226"/>
      <c r="H480" s="226"/>
      <c r="I480" s="226"/>
      <c r="J480" s="502"/>
      <c r="K480" s="470"/>
      <c r="L480" s="226"/>
      <c r="M480" s="470"/>
      <c r="N480" s="226"/>
      <c r="O480" s="226"/>
      <c r="P480" s="226"/>
      <c r="Q480" s="226"/>
      <c r="R480" s="226"/>
    </row>
    <row r="481" spans="1:18">
      <c r="A481" s="470"/>
      <c r="B481" s="501"/>
      <c r="C481" s="226"/>
      <c r="D481" s="226"/>
      <c r="E481" s="226"/>
      <c r="F481" s="226"/>
      <c r="G481" s="226"/>
      <c r="H481" s="226"/>
      <c r="I481" s="226"/>
      <c r="J481" s="502"/>
      <c r="K481" s="470"/>
      <c r="L481" s="226"/>
      <c r="M481" s="470"/>
      <c r="N481" s="226"/>
      <c r="O481" s="226"/>
      <c r="P481" s="226"/>
      <c r="Q481" s="226"/>
      <c r="R481" s="226"/>
    </row>
    <row r="482" spans="1:18">
      <c r="A482" s="470"/>
      <c r="B482" s="501"/>
      <c r="C482" s="226"/>
      <c r="D482" s="226"/>
      <c r="E482" s="226"/>
      <c r="F482" s="226"/>
      <c r="G482" s="226"/>
      <c r="H482" s="226"/>
      <c r="I482" s="226"/>
      <c r="J482" s="502"/>
      <c r="K482" s="470"/>
      <c r="L482" s="226"/>
      <c r="M482" s="470"/>
      <c r="N482" s="226"/>
      <c r="O482" s="226"/>
      <c r="P482" s="226"/>
      <c r="Q482" s="226"/>
      <c r="R482" s="226"/>
    </row>
    <row r="483" spans="1:18">
      <c r="A483" s="470"/>
      <c r="B483" s="501"/>
      <c r="C483" s="226"/>
      <c r="D483" s="226"/>
      <c r="E483" s="226"/>
      <c r="F483" s="226"/>
      <c r="G483" s="226"/>
      <c r="H483" s="226"/>
      <c r="I483" s="226"/>
      <c r="J483" s="502"/>
      <c r="K483" s="470"/>
      <c r="L483" s="226"/>
      <c r="M483" s="470"/>
      <c r="N483" s="226"/>
      <c r="O483" s="226"/>
      <c r="P483" s="226"/>
      <c r="Q483" s="226"/>
      <c r="R483" s="226"/>
    </row>
    <row r="484" spans="1:18">
      <c r="A484" s="470"/>
      <c r="B484" s="501"/>
      <c r="C484" s="226"/>
      <c r="D484" s="226"/>
      <c r="E484" s="226"/>
      <c r="F484" s="226"/>
      <c r="G484" s="226"/>
      <c r="H484" s="226"/>
      <c r="I484" s="226"/>
      <c r="J484" s="502"/>
      <c r="K484" s="470"/>
      <c r="L484" s="226"/>
      <c r="M484" s="470"/>
      <c r="N484" s="226"/>
      <c r="O484" s="226"/>
      <c r="P484" s="226"/>
      <c r="Q484" s="226"/>
      <c r="R484" s="226"/>
    </row>
    <row r="485" spans="1:18">
      <c r="A485" s="470"/>
      <c r="B485" s="501"/>
      <c r="C485" s="226"/>
      <c r="D485" s="226"/>
      <c r="E485" s="226"/>
      <c r="F485" s="226"/>
      <c r="G485" s="226"/>
      <c r="H485" s="226"/>
      <c r="I485" s="226"/>
      <c r="J485" s="502"/>
      <c r="K485" s="470"/>
      <c r="L485" s="226"/>
      <c r="M485" s="470"/>
      <c r="N485" s="226"/>
      <c r="O485" s="226"/>
      <c r="P485" s="226"/>
      <c r="Q485" s="226"/>
      <c r="R485" s="226"/>
    </row>
    <row r="486" spans="1:18">
      <c r="A486" s="470"/>
      <c r="B486" s="501"/>
      <c r="C486" s="226"/>
      <c r="D486" s="226"/>
      <c r="E486" s="226"/>
      <c r="F486" s="226"/>
      <c r="G486" s="226"/>
      <c r="H486" s="226"/>
      <c r="I486" s="226"/>
      <c r="J486" s="502"/>
      <c r="K486" s="470"/>
      <c r="L486" s="226"/>
      <c r="M486" s="470"/>
      <c r="N486" s="226"/>
      <c r="O486" s="226"/>
      <c r="P486" s="226"/>
      <c r="Q486" s="226"/>
      <c r="R486" s="226"/>
    </row>
    <row r="487" spans="1:18">
      <c r="A487" s="470"/>
      <c r="B487" s="501"/>
      <c r="C487" s="226"/>
      <c r="D487" s="226"/>
      <c r="E487" s="226"/>
      <c r="F487" s="226"/>
      <c r="G487" s="226"/>
      <c r="H487" s="226"/>
      <c r="I487" s="226"/>
      <c r="J487" s="502"/>
      <c r="K487" s="470"/>
      <c r="L487" s="226"/>
      <c r="M487" s="470"/>
      <c r="N487" s="226"/>
      <c r="O487" s="226"/>
      <c r="P487" s="226"/>
      <c r="Q487" s="226"/>
      <c r="R487" s="226"/>
    </row>
    <row r="488" spans="1:18">
      <c r="A488" s="470"/>
      <c r="B488" s="501"/>
      <c r="C488" s="226"/>
      <c r="D488" s="226"/>
      <c r="E488" s="226"/>
      <c r="F488" s="226"/>
      <c r="G488" s="226"/>
      <c r="H488" s="226"/>
      <c r="I488" s="226"/>
      <c r="J488" s="502"/>
      <c r="K488" s="470"/>
      <c r="L488" s="226"/>
      <c r="M488" s="470"/>
      <c r="N488" s="226"/>
      <c r="O488" s="226"/>
      <c r="P488" s="226"/>
      <c r="Q488" s="226"/>
      <c r="R488" s="226"/>
    </row>
    <row r="489" spans="1:18">
      <c r="A489" s="470"/>
      <c r="B489" s="501"/>
      <c r="C489" s="226"/>
      <c r="D489" s="226"/>
      <c r="E489" s="226"/>
      <c r="F489" s="226"/>
      <c r="G489" s="226"/>
      <c r="H489" s="226"/>
      <c r="I489" s="226"/>
      <c r="J489" s="502"/>
      <c r="K489" s="470"/>
      <c r="L489" s="226"/>
      <c r="M489" s="470"/>
      <c r="N489" s="226"/>
      <c r="O489" s="226"/>
      <c r="P489" s="226"/>
      <c r="Q489" s="226"/>
      <c r="R489" s="226"/>
    </row>
    <row r="490" spans="1:18">
      <c r="A490" s="470"/>
      <c r="B490" s="501"/>
      <c r="C490" s="226"/>
      <c r="D490" s="226"/>
      <c r="E490" s="226"/>
      <c r="F490" s="226"/>
      <c r="G490" s="226"/>
      <c r="H490" s="226"/>
      <c r="I490" s="226"/>
      <c r="J490" s="502"/>
      <c r="K490" s="470"/>
      <c r="L490" s="226"/>
      <c r="M490" s="470"/>
      <c r="N490" s="226"/>
      <c r="O490" s="226"/>
      <c r="P490" s="226"/>
      <c r="Q490" s="226"/>
      <c r="R490" s="226"/>
    </row>
    <row r="491" spans="1:18">
      <c r="A491" s="470"/>
      <c r="B491" s="501"/>
      <c r="C491" s="226"/>
      <c r="D491" s="226"/>
      <c r="E491" s="226"/>
      <c r="F491" s="226"/>
      <c r="G491" s="226"/>
      <c r="H491" s="226"/>
      <c r="I491" s="226"/>
      <c r="J491" s="502"/>
      <c r="K491" s="470"/>
      <c r="L491" s="226"/>
      <c r="M491" s="470"/>
      <c r="N491" s="226"/>
      <c r="O491" s="226"/>
      <c r="P491" s="226"/>
      <c r="Q491" s="226"/>
      <c r="R491" s="226"/>
    </row>
    <row r="492" spans="1:18">
      <c r="A492" s="470"/>
      <c r="B492" s="501"/>
      <c r="C492" s="226"/>
      <c r="D492" s="226"/>
      <c r="E492" s="226"/>
      <c r="F492" s="226"/>
      <c r="G492" s="226"/>
      <c r="H492" s="226"/>
      <c r="I492" s="226"/>
      <c r="J492" s="502"/>
      <c r="K492" s="470"/>
      <c r="L492" s="226"/>
      <c r="M492" s="470"/>
      <c r="N492" s="226"/>
      <c r="O492" s="226"/>
      <c r="P492" s="226"/>
      <c r="Q492" s="226"/>
      <c r="R492" s="226"/>
    </row>
    <row r="493" spans="1:18">
      <c r="A493" s="470"/>
      <c r="B493" s="501"/>
      <c r="C493" s="226"/>
      <c r="D493" s="226"/>
      <c r="E493" s="226"/>
      <c r="F493" s="226"/>
      <c r="G493" s="226"/>
      <c r="H493" s="226"/>
      <c r="I493" s="226"/>
      <c r="J493" s="502"/>
      <c r="K493" s="470"/>
      <c r="L493" s="226"/>
      <c r="M493" s="470"/>
      <c r="N493" s="226"/>
      <c r="O493" s="226"/>
      <c r="P493" s="226"/>
      <c r="Q493" s="226"/>
      <c r="R493" s="226"/>
    </row>
    <row r="494" spans="1:18">
      <c r="A494" s="470"/>
      <c r="B494" s="501"/>
      <c r="C494" s="226"/>
      <c r="D494" s="226"/>
      <c r="E494" s="226"/>
      <c r="F494" s="226"/>
      <c r="G494" s="226"/>
      <c r="H494" s="226"/>
      <c r="I494" s="226"/>
      <c r="J494" s="502"/>
      <c r="K494" s="470"/>
      <c r="L494" s="226"/>
      <c r="M494" s="470"/>
      <c r="N494" s="226"/>
      <c r="O494" s="226"/>
      <c r="P494" s="226"/>
      <c r="Q494" s="226"/>
      <c r="R494" s="226"/>
    </row>
    <row r="495" spans="1:18">
      <c r="A495" s="470"/>
      <c r="B495" s="501"/>
      <c r="C495" s="226"/>
      <c r="D495" s="226"/>
      <c r="E495" s="226"/>
      <c r="F495" s="226"/>
      <c r="G495" s="226"/>
      <c r="H495" s="226"/>
      <c r="I495" s="226"/>
      <c r="J495" s="502"/>
      <c r="K495" s="470"/>
      <c r="L495" s="226"/>
      <c r="M495" s="470"/>
      <c r="N495" s="226"/>
      <c r="O495" s="226"/>
      <c r="P495" s="226"/>
      <c r="Q495" s="226"/>
      <c r="R495" s="226"/>
    </row>
    <row r="496" spans="1:18">
      <c r="A496" s="470"/>
      <c r="B496" s="501"/>
      <c r="C496" s="226"/>
      <c r="D496" s="226"/>
      <c r="E496" s="226"/>
      <c r="F496" s="226"/>
      <c r="G496" s="226"/>
      <c r="H496" s="226"/>
      <c r="I496" s="226"/>
      <c r="J496" s="502"/>
      <c r="K496" s="470"/>
      <c r="L496" s="226"/>
      <c r="M496" s="470"/>
      <c r="N496" s="226"/>
      <c r="O496" s="226"/>
      <c r="P496" s="226"/>
      <c r="Q496" s="226"/>
      <c r="R496" s="226"/>
    </row>
    <row r="497" spans="1:18">
      <c r="A497" s="470"/>
      <c r="B497" s="501"/>
      <c r="C497" s="226"/>
      <c r="D497" s="226"/>
      <c r="E497" s="226"/>
      <c r="F497" s="226"/>
      <c r="G497" s="226"/>
      <c r="H497" s="226"/>
      <c r="I497" s="226"/>
      <c r="J497" s="502"/>
      <c r="K497" s="470"/>
      <c r="L497" s="226"/>
      <c r="M497" s="470"/>
      <c r="N497" s="226"/>
      <c r="O497" s="226"/>
      <c r="P497" s="226"/>
      <c r="Q497" s="226"/>
      <c r="R497" s="226"/>
    </row>
    <row r="498" spans="1:18">
      <c r="A498" s="470"/>
      <c r="B498" s="501"/>
      <c r="C498" s="226"/>
      <c r="D498" s="226"/>
      <c r="E498" s="226"/>
      <c r="F498" s="226"/>
      <c r="G498" s="226"/>
      <c r="H498" s="226"/>
      <c r="I498" s="226"/>
      <c r="J498" s="502"/>
      <c r="K498" s="470"/>
      <c r="L498" s="226"/>
      <c r="M498" s="470"/>
      <c r="N498" s="226"/>
      <c r="O498" s="226"/>
      <c r="P498" s="226"/>
      <c r="Q498" s="226"/>
      <c r="R498" s="226"/>
    </row>
    <row r="499" spans="1:18">
      <c r="A499" s="470"/>
      <c r="B499" s="501"/>
      <c r="C499" s="226"/>
      <c r="D499" s="226"/>
      <c r="E499" s="226"/>
      <c r="F499" s="226"/>
      <c r="G499" s="226"/>
      <c r="H499" s="226"/>
      <c r="I499" s="226"/>
      <c r="J499" s="502"/>
      <c r="K499" s="470"/>
      <c r="L499" s="226"/>
      <c r="M499" s="470"/>
      <c r="N499" s="226"/>
      <c r="O499" s="226"/>
      <c r="P499" s="226"/>
      <c r="Q499" s="226"/>
      <c r="R499" s="226"/>
    </row>
    <row r="500" spans="1:18">
      <c r="A500" s="470"/>
      <c r="B500" s="501"/>
      <c r="C500" s="226"/>
      <c r="D500" s="226"/>
      <c r="E500" s="226"/>
      <c r="F500" s="226"/>
      <c r="G500" s="226"/>
      <c r="H500" s="226"/>
      <c r="I500" s="226"/>
      <c r="J500" s="502"/>
      <c r="K500" s="470"/>
      <c r="L500" s="226"/>
      <c r="M500" s="470"/>
      <c r="N500" s="226"/>
      <c r="O500" s="226"/>
      <c r="P500" s="226"/>
      <c r="Q500" s="226"/>
      <c r="R500" s="226"/>
    </row>
    <row r="501" spans="1:18">
      <c r="A501" s="470"/>
      <c r="B501" s="501"/>
      <c r="C501" s="226"/>
      <c r="D501" s="226"/>
      <c r="E501" s="226"/>
      <c r="F501" s="226"/>
      <c r="G501" s="226"/>
      <c r="H501" s="226"/>
      <c r="I501" s="226"/>
      <c r="J501" s="502"/>
      <c r="K501" s="470"/>
      <c r="L501" s="226"/>
      <c r="M501" s="470"/>
      <c r="N501" s="226"/>
      <c r="O501" s="226"/>
      <c r="P501" s="226"/>
      <c r="Q501" s="226"/>
      <c r="R501" s="226"/>
    </row>
    <row r="502" spans="1:18">
      <c r="A502" s="470"/>
      <c r="B502" s="501"/>
      <c r="C502" s="226"/>
      <c r="D502" s="226"/>
      <c r="E502" s="226"/>
      <c r="F502" s="226"/>
      <c r="G502" s="226"/>
      <c r="H502" s="226"/>
      <c r="I502" s="226"/>
      <c r="J502" s="502"/>
      <c r="K502" s="470"/>
      <c r="L502" s="226"/>
      <c r="M502" s="470"/>
      <c r="N502" s="226"/>
      <c r="O502" s="226"/>
      <c r="P502" s="226"/>
      <c r="Q502" s="226"/>
      <c r="R502" s="226"/>
    </row>
    <row r="503" spans="1:18">
      <c r="A503" s="470"/>
      <c r="B503" s="501"/>
      <c r="C503" s="226"/>
      <c r="D503" s="226"/>
      <c r="E503" s="226"/>
      <c r="F503" s="226"/>
      <c r="G503" s="226"/>
      <c r="H503" s="226"/>
      <c r="I503" s="226"/>
      <c r="J503" s="502"/>
      <c r="K503" s="470"/>
      <c r="L503" s="226"/>
      <c r="M503" s="470"/>
      <c r="N503" s="226"/>
      <c r="O503" s="226"/>
      <c r="P503" s="226"/>
      <c r="Q503" s="226"/>
      <c r="R503" s="226"/>
    </row>
    <row r="504" spans="1:18">
      <c r="A504" s="470"/>
      <c r="B504" s="501"/>
      <c r="C504" s="226"/>
      <c r="D504" s="226"/>
      <c r="E504" s="226"/>
      <c r="F504" s="226"/>
      <c r="G504" s="226"/>
      <c r="H504" s="226"/>
      <c r="I504" s="226"/>
      <c r="J504" s="502"/>
      <c r="K504" s="470"/>
      <c r="L504" s="226"/>
      <c r="M504" s="470"/>
      <c r="N504" s="226"/>
      <c r="O504" s="226"/>
      <c r="P504" s="226"/>
      <c r="Q504" s="226"/>
      <c r="R504" s="226"/>
    </row>
    <row r="505" spans="1:18">
      <c r="A505" s="470"/>
      <c r="B505" s="501"/>
      <c r="C505" s="226"/>
      <c r="D505" s="226"/>
      <c r="E505" s="226"/>
      <c r="F505" s="226"/>
      <c r="G505" s="226"/>
      <c r="H505" s="226"/>
      <c r="I505" s="226"/>
      <c r="J505" s="502"/>
      <c r="K505" s="470"/>
      <c r="L505" s="226"/>
      <c r="M505" s="470"/>
      <c r="N505" s="226"/>
      <c r="O505" s="226"/>
      <c r="P505" s="226"/>
      <c r="Q505" s="226"/>
      <c r="R505" s="226"/>
    </row>
    <row r="506" spans="1:18">
      <c r="A506" s="470"/>
      <c r="B506" s="501"/>
      <c r="C506" s="226"/>
      <c r="D506" s="226"/>
      <c r="E506" s="226"/>
      <c r="F506" s="226"/>
      <c r="G506" s="226"/>
      <c r="H506" s="226"/>
      <c r="I506" s="226"/>
      <c r="J506" s="502"/>
      <c r="K506" s="470"/>
      <c r="L506" s="226"/>
      <c r="M506" s="470"/>
      <c r="N506" s="226"/>
      <c r="O506" s="226"/>
      <c r="P506" s="226"/>
      <c r="Q506" s="226"/>
      <c r="R506" s="226"/>
    </row>
    <row r="507" spans="1:18">
      <c r="A507" s="470"/>
      <c r="B507" s="501"/>
      <c r="C507" s="226"/>
      <c r="D507" s="226"/>
      <c r="E507" s="226"/>
      <c r="F507" s="226"/>
      <c r="G507" s="226"/>
      <c r="H507" s="226"/>
      <c r="I507" s="226"/>
      <c r="J507" s="502"/>
      <c r="K507" s="470"/>
      <c r="L507" s="226"/>
      <c r="M507" s="470"/>
      <c r="N507" s="226"/>
      <c r="O507" s="226"/>
      <c r="P507" s="226"/>
      <c r="Q507" s="226"/>
      <c r="R507" s="226"/>
    </row>
    <row r="508" spans="1:18">
      <c r="A508" s="470"/>
      <c r="B508" s="501"/>
      <c r="C508" s="226"/>
      <c r="D508" s="226"/>
      <c r="E508" s="226"/>
      <c r="F508" s="226"/>
      <c r="G508" s="226"/>
      <c r="H508" s="226"/>
      <c r="I508" s="226"/>
      <c r="J508" s="502"/>
      <c r="K508" s="470"/>
      <c r="L508" s="226"/>
      <c r="M508" s="470"/>
      <c r="N508" s="226"/>
      <c r="O508" s="226"/>
      <c r="P508" s="226"/>
      <c r="Q508" s="226"/>
      <c r="R508" s="226"/>
    </row>
    <row r="509" spans="1:18">
      <c r="A509" s="470"/>
      <c r="B509" s="501"/>
      <c r="C509" s="226"/>
      <c r="D509" s="226"/>
      <c r="E509" s="226"/>
      <c r="F509" s="226"/>
      <c r="G509" s="226"/>
      <c r="H509" s="226"/>
      <c r="I509" s="226"/>
      <c r="J509" s="502"/>
      <c r="K509" s="470"/>
      <c r="L509" s="226"/>
      <c r="M509" s="470"/>
      <c r="N509" s="226"/>
      <c r="O509" s="226"/>
      <c r="P509" s="226"/>
      <c r="Q509" s="226"/>
      <c r="R509" s="226"/>
    </row>
    <row r="510" spans="1:18">
      <c r="A510" s="470"/>
      <c r="B510" s="501"/>
      <c r="C510" s="226"/>
      <c r="D510" s="226"/>
      <c r="E510" s="226"/>
      <c r="F510" s="226"/>
      <c r="G510" s="226"/>
      <c r="H510" s="226"/>
      <c r="I510" s="226"/>
      <c r="J510" s="502"/>
      <c r="K510" s="470"/>
      <c r="L510" s="226"/>
      <c r="M510" s="470"/>
      <c r="N510" s="226"/>
      <c r="O510" s="226"/>
      <c r="P510" s="226"/>
      <c r="Q510" s="226"/>
      <c r="R510" s="226"/>
    </row>
    <row r="511" spans="1:18">
      <c r="A511" s="470"/>
      <c r="B511" s="501"/>
      <c r="C511" s="226"/>
      <c r="D511" s="226"/>
      <c r="E511" s="226"/>
      <c r="F511" s="226"/>
      <c r="G511" s="226"/>
      <c r="H511" s="226"/>
      <c r="I511" s="226"/>
      <c r="J511" s="502"/>
      <c r="K511" s="470"/>
      <c r="L511" s="226"/>
      <c r="M511" s="470"/>
      <c r="N511" s="226"/>
      <c r="O511" s="226"/>
      <c r="P511" s="226"/>
      <c r="Q511" s="226"/>
      <c r="R511" s="226"/>
    </row>
    <row r="512" spans="1:18">
      <c r="A512" s="470"/>
      <c r="B512" s="501"/>
      <c r="C512" s="226"/>
      <c r="D512" s="226"/>
      <c r="E512" s="226"/>
      <c r="F512" s="226"/>
      <c r="G512" s="226"/>
      <c r="H512" s="226"/>
      <c r="I512" s="226"/>
      <c r="J512" s="502"/>
      <c r="K512" s="470"/>
      <c r="L512" s="226"/>
      <c r="M512" s="470"/>
      <c r="N512" s="226"/>
      <c r="O512" s="226"/>
      <c r="P512" s="226"/>
      <c r="Q512" s="226"/>
      <c r="R512" s="226"/>
    </row>
    <row r="513" spans="1:18">
      <c r="A513" s="470"/>
      <c r="B513" s="501"/>
      <c r="C513" s="226"/>
      <c r="D513" s="226"/>
      <c r="E513" s="226"/>
      <c r="F513" s="226"/>
      <c r="G513" s="226"/>
      <c r="H513" s="226"/>
      <c r="I513" s="226"/>
      <c r="J513" s="502"/>
      <c r="K513" s="470"/>
      <c r="L513" s="226"/>
      <c r="M513" s="470"/>
      <c r="N513" s="226"/>
      <c r="O513" s="226"/>
      <c r="P513" s="226"/>
      <c r="Q513" s="226"/>
      <c r="R513" s="226"/>
    </row>
    <row r="514" spans="1:18">
      <c r="A514" s="470"/>
      <c r="B514" s="501"/>
      <c r="C514" s="226"/>
      <c r="D514" s="226"/>
      <c r="E514" s="226"/>
      <c r="F514" s="226"/>
      <c r="G514" s="226"/>
      <c r="H514" s="226"/>
      <c r="I514" s="226"/>
      <c r="J514" s="502"/>
      <c r="K514" s="470"/>
      <c r="L514" s="226"/>
      <c r="M514" s="470"/>
      <c r="N514" s="226"/>
      <c r="O514" s="226"/>
      <c r="P514" s="226"/>
      <c r="Q514" s="226"/>
      <c r="R514" s="226"/>
    </row>
    <row r="515" spans="1:18">
      <c r="A515" s="470"/>
      <c r="B515" s="501"/>
      <c r="C515" s="226"/>
      <c r="D515" s="226"/>
      <c r="E515" s="226"/>
      <c r="F515" s="226"/>
      <c r="G515" s="226"/>
      <c r="H515" s="226"/>
      <c r="I515" s="226"/>
      <c r="J515" s="502"/>
      <c r="K515" s="470"/>
      <c r="L515" s="226"/>
      <c r="M515" s="470"/>
      <c r="N515" s="226"/>
      <c r="O515" s="226"/>
      <c r="P515" s="226"/>
      <c r="Q515" s="226"/>
      <c r="R515" s="226"/>
    </row>
    <row r="516" spans="1:18">
      <c r="A516" s="470"/>
      <c r="B516" s="501"/>
      <c r="C516" s="226"/>
      <c r="D516" s="226"/>
      <c r="E516" s="226"/>
      <c r="F516" s="226"/>
      <c r="G516" s="226"/>
      <c r="H516" s="226"/>
      <c r="I516" s="226"/>
      <c r="J516" s="502"/>
      <c r="K516" s="470"/>
      <c r="L516" s="226"/>
      <c r="M516" s="470"/>
      <c r="N516" s="226"/>
      <c r="O516" s="226"/>
      <c r="P516" s="226"/>
      <c r="Q516" s="226"/>
      <c r="R516" s="226"/>
    </row>
    <row r="517" spans="1:18">
      <c r="A517" s="470"/>
      <c r="B517" s="501"/>
      <c r="C517" s="226"/>
      <c r="D517" s="226"/>
      <c r="E517" s="226"/>
      <c r="F517" s="226"/>
      <c r="G517" s="226"/>
      <c r="H517" s="226"/>
      <c r="I517" s="226"/>
      <c r="J517" s="502"/>
      <c r="K517" s="470"/>
      <c r="L517" s="226"/>
      <c r="M517" s="470"/>
      <c r="N517" s="226"/>
      <c r="O517" s="226"/>
      <c r="P517" s="226"/>
      <c r="Q517" s="226"/>
      <c r="R517" s="226"/>
    </row>
    <row r="518" spans="1:18">
      <c r="A518" s="470"/>
      <c r="B518" s="501"/>
      <c r="C518" s="226"/>
      <c r="D518" s="226"/>
      <c r="E518" s="226"/>
      <c r="F518" s="226"/>
      <c r="G518" s="226"/>
      <c r="H518" s="226"/>
      <c r="I518" s="226"/>
      <c r="J518" s="502"/>
      <c r="K518" s="470"/>
      <c r="L518" s="226"/>
      <c r="M518" s="470"/>
      <c r="N518" s="226"/>
      <c r="O518" s="226"/>
      <c r="P518" s="226"/>
      <c r="Q518" s="226"/>
      <c r="R518" s="226"/>
    </row>
    <row r="519" spans="1:18">
      <c r="A519" s="470"/>
      <c r="B519" s="501"/>
      <c r="C519" s="226"/>
      <c r="D519" s="226"/>
      <c r="E519" s="226"/>
      <c r="F519" s="226"/>
      <c r="G519" s="226"/>
      <c r="H519" s="226"/>
      <c r="I519" s="226"/>
      <c r="J519" s="502"/>
      <c r="K519" s="470"/>
      <c r="L519" s="226"/>
      <c r="M519" s="470"/>
      <c r="N519" s="226"/>
      <c r="O519" s="226"/>
      <c r="P519" s="226"/>
      <c r="Q519" s="226"/>
      <c r="R519" s="226"/>
    </row>
    <row r="520" spans="1:18">
      <c r="A520" s="470"/>
      <c r="B520" s="501"/>
      <c r="C520" s="226"/>
      <c r="D520" s="226"/>
      <c r="E520" s="226"/>
      <c r="F520" s="226"/>
      <c r="G520" s="226"/>
      <c r="H520" s="226"/>
      <c r="I520" s="226"/>
      <c r="J520" s="502"/>
      <c r="K520" s="470"/>
      <c r="L520" s="226"/>
      <c r="M520" s="470"/>
      <c r="N520" s="226"/>
      <c r="O520" s="226"/>
      <c r="P520" s="226"/>
      <c r="Q520" s="226"/>
      <c r="R520" s="226"/>
    </row>
    <row r="521" spans="1:18">
      <c r="A521" s="470"/>
      <c r="B521" s="501"/>
      <c r="C521" s="226"/>
      <c r="D521" s="226"/>
      <c r="E521" s="226"/>
      <c r="F521" s="226"/>
      <c r="G521" s="226"/>
      <c r="H521" s="226"/>
      <c r="I521" s="226"/>
      <c r="J521" s="502"/>
      <c r="K521" s="470"/>
      <c r="L521" s="226"/>
      <c r="M521" s="470"/>
      <c r="N521" s="226"/>
      <c r="O521" s="226"/>
      <c r="P521" s="226"/>
      <c r="Q521" s="226"/>
      <c r="R521" s="226"/>
    </row>
    <row r="522" spans="1:18">
      <c r="A522" s="470"/>
      <c r="B522" s="501"/>
      <c r="C522" s="226"/>
      <c r="D522" s="226"/>
      <c r="E522" s="226"/>
      <c r="F522" s="226"/>
      <c r="G522" s="226"/>
      <c r="H522" s="226"/>
      <c r="I522" s="226"/>
      <c r="J522" s="502"/>
      <c r="K522" s="470"/>
      <c r="L522" s="226"/>
      <c r="M522" s="470"/>
      <c r="N522" s="226"/>
      <c r="O522" s="226"/>
      <c r="P522" s="226"/>
      <c r="Q522" s="226"/>
      <c r="R522" s="226"/>
    </row>
    <row r="523" spans="1:18">
      <c r="A523" s="470"/>
      <c r="B523" s="501"/>
      <c r="C523" s="226"/>
      <c r="D523" s="226"/>
      <c r="E523" s="226"/>
      <c r="F523" s="226"/>
      <c r="G523" s="226"/>
      <c r="H523" s="226"/>
      <c r="I523" s="226"/>
      <c r="J523" s="502"/>
      <c r="K523" s="470"/>
      <c r="L523" s="226"/>
      <c r="M523" s="470"/>
      <c r="N523" s="226"/>
      <c r="O523" s="226"/>
      <c r="P523" s="226"/>
      <c r="Q523" s="226"/>
      <c r="R523" s="226"/>
    </row>
    <row r="524" spans="1:18">
      <c r="A524" s="470"/>
      <c r="B524" s="501"/>
      <c r="C524" s="226"/>
      <c r="D524" s="226"/>
      <c r="E524" s="226"/>
      <c r="F524" s="226"/>
      <c r="G524" s="226"/>
      <c r="H524" s="226"/>
      <c r="I524" s="226"/>
      <c r="J524" s="502"/>
      <c r="K524" s="470"/>
      <c r="L524" s="226"/>
      <c r="M524" s="470"/>
      <c r="N524" s="226"/>
      <c r="O524" s="226"/>
      <c r="P524" s="226"/>
      <c r="Q524" s="226"/>
      <c r="R524" s="226"/>
    </row>
    <row r="525" spans="1:18">
      <c r="A525" s="470"/>
      <c r="B525" s="501"/>
      <c r="C525" s="226"/>
      <c r="D525" s="226"/>
      <c r="E525" s="226"/>
      <c r="F525" s="226"/>
      <c r="G525" s="226"/>
      <c r="H525" s="226"/>
      <c r="I525" s="226"/>
      <c r="J525" s="502"/>
      <c r="K525" s="470"/>
      <c r="L525" s="226"/>
      <c r="M525" s="470"/>
      <c r="N525" s="226"/>
      <c r="O525" s="226"/>
      <c r="P525" s="226"/>
      <c r="Q525" s="226"/>
      <c r="R525" s="226"/>
    </row>
    <row r="526" spans="1:18">
      <c r="A526" s="470"/>
      <c r="B526" s="501"/>
      <c r="C526" s="226"/>
      <c r="D526" s="226"/>
      <c r="E526" s="226"/>
      <c r="F526" s="226"/>
      <c r="G526" s="226"/>
      <c r="H526" s="226"/>
      <c r="I526" s="226"/>
      <c r="J526" s="502"/>
      <c r="K526" s="470"/>
      <c r="L526" s="226"/>
      <c r="M526" s="470"/>
      <c r="N526" s="226"/>
      <c r="O526" s="226"/>
      <c r="P526" s="226"/>
      <c r="Q526" s="226"/>
      <c r="R526" s="226"/>
    </row>
    <row r="527" spans="1:18">
      <c r="A527" s="470"/>
      <c r="B527" s="501"/>
      <c r="C527" s="226"/>
      <c r="D527" s="226"/>
      <c r="E527" s="226"/>
      <c r="F527" s="226"/>
      <c r="G527" s="226"/>
      <c r="H527" s="226"/>
      <c r="I527" s="226"/>
      <c r="J527" s="502"/>
      <c r="K527" s="470"/>
      <c r="L527" s="226"/>
      <c r="M527" s="470"/>
      <c r="N527" s="226"/>
      <c r="O527" s="226"/>
      <c r="P527" s="226"/>
      <c r="Q527" s="226"/>
      <c r="R527" s="226"/>
    </row>
    <row r="528" spans="1:18">
      <c r="A528" s="470"/>
      <c r="B528" s="501"/>
      <c r="C528" s="226"/>
      <c r="D528" s="226"/>
      <c r="E528" s="226"/>
      <c r="F528" s="226"/>
      <c r="G528" s="226"/>
      <c r="H528" s="226"/>
      <c r="I528" s="226"/>
      <c r="J528" s="502"/>
      <c r="K528" s="470"/>
      <c r="L528" s="226"/>
      <c r="M528" s="470"/>
      <c r="N528" s="226"/>
      <c r="O528" s="226"/>
      <c r="P528" s="226"/>
      <c r="Q528" s="226"/>
      <c r="R528" s="226"/>
    </row>
    <row r="529" spans="1:18">
      <c r="A529" s="470"/>
      <c r="B529" s="501"/>
      <c r="C529" s="226"/>
      <c r="D529" s="226"/>
      <c r="E529" s="226"/>
      <c r="F529" s="226"/>
      <c r="G529" s="226"/>
      <c r="H529" s="226"/>
      <c r="I529" s="226"/>
      <c r="J529" s="502"/>
      <c r="K529" s="470"/>
      <c r="L529" s="226"/>
      <c r="M529" s="470"/>
      <c r="N529" s="226"/>
      <c r="O529" s="226"/>
      <c r="P529" s="226"/>
      <c r="Q529" s="226"/>
      <c r="R529" s="226"/>
    </row>
    <row r="530" spans="1:18">
      <c r="A530" s="470"/>
      <c r="B530" s="501"/>
      <c r="C530" s="226"/>
      <c r="D530" s="226"/>
      <c r="E530" s="226"/>
      <c r="F530" s="226"/>
      <c r="G530" s="226"/>
      <c r="H530" s="226"/>
      <c r="I530" s="226"/>
      <c r="J530" s="502"/>
      <c r="K530" s="470"/>
      <c r="L530" s="226"/>
      <c r="M530" s="470"/>
      <c r="N530" s="226"/>
      <c r="O530" s="226"/>
      <c r="P530" s="226"/>
      <c r="Q530" s="226"/>
      <c r="R530" s="226"/>
    </row>
    <row r="531" spans="1:18">
      <c r="A531" s="470"/>
      <c r="B531" s="501"/>
      <c r="C531" s="226"/>
      <c r="D531" s="226"/>
      <c r="E531" s="226"/>
      <c r="F531" s="226"/>
      <c r="G531" s="226"/>
      <c r="H531" s="226"/>
      <c r="I531" s="226"/>
      <c r="J531" s="502"/>
      <c r="K531" s="470"/>
      <c r="L531" s="226"/>
      <c r="M531" s="470"/>
      <c r="N531" s="226"/>
      <c r="O531" s="226"/>
      <c r="P531" s="226"/>
      <c r="Q531" s="226"/>
      <c r="R531" s="226"/>
    </row>
    <row r="532" spans="1:18">
      <c r="A532" s="470"/>
      <c r="B532" s="501"/>
      <c r="C532" s="226"/>
      <c r="D532" s="226"/>
      <c r="E532" s="226"/>
      <c r="F532" s="226"/>
      <c r="G532" s="226"/>
      <c r="H532" s="226"/>
      <c r="I532" s="226"/>
      <c r="J532" s="502"/>
      <c r="K532" s="470"/>
      <c r="L532" s="226"/>
      <c r="M532" s="470"/>
      <c r="N532" s="226"/>
      <c r="O532" s="226"/>
      <c r="P532" s="226"/>
      <c r="Q532" s="226"/>
      <c r="R532" s="226"/>
    </row>
    <row r="533" spans="1:18">
      <c r="A533" s="470"/>
      <c r="B533" s="501"/>
      <c r="C533" s="226"/>
      <c r="D533" s="226"/>
      <c r="E533" s="226"/>
      <c r="F533" s="226"/>
      <c r="G533" s="226"/>
      <c r="H533" s="226"/>
      <c r="I533" s="226"/>
      <c r="J533" s="502"/>
      <c r="K533" s="470"/>
      <c r="L533" s="226"/>
      <c r="M533" s="470"/>
      <c r="N533" s="226"/>
      <c r="O533" s="226"/>
      <c r="P533" s="226"/>
      <c r="Q533" s="226"/>
      <c r="R533" s="226"/>
    </row>
    <row r="534" spans="1:18">
      <c r="A534" s="470"/>
      <c r="B534" s="501"/>
      <c r="C534" s="226"/>
      <c r="D534" s="226"/>
      <c r="E534" s="226"/>
      <c r="F534" s="226"/>
      <c r="G534" s="226"/>
      <c r="H534" s="226"/>
      <c r="I534" s="226"/>
      <c r="J534" s="502"/>
      <c r="K534" s="470"/>
      <c r="L534" s="226"/>
      <c r="M534" s="470"/>
      <c r="N534" s="226"/>
      <c r="O534" s="226"/>
      <c r="P534" s="226"/>
      <c r="Q534" s="226"/>
      <c r="R534" s="226"/>
    </row>
    <row r="535" spans="1:18">
      <c r="A535" s="470"/>
      <c r="B535" s="501"/>
      <c r="C535" s="226"/>
      <c r="D535" s="226"/>
      <c r="E535" s="226"/>
      <c r="F535" s="226"/>
      <c r="G535" s="226"/>
      <c r="H535" s="226"/>
      <c r="I535" s="226"/>
      <c r="J535" s="502"/>
      <c r="K535" s="470"/>
      <c r="L535" s="226"/>
      <c r="M535" s="470"/>
      <c r="N535" s="226"/>
      <c r="O535" s="226"/>
      <c r="P535" s="226"/>
      <c r="Q535" s="226"/>
      <c r="R535" s="226"/>
    </row>
    <row r="536" spans="1:18">
      <c r="A536" s="470"/>
      <c r="B536" s="501"/>
      <c r="C536" s="226"/>
      <c r="D536" s="226"/>
      <c r="E536" s="226"/>
      <c r="F536" s="226"/>
      <c r="G536" s="226"/>
      <c r="H536" s="226"/>
      <c r="I536" s="226"/>
      <c r="J536" s="502"/>
      <c r="K536" s="470"/>
      <c r="L536" s="226"/>
      <c r="M536" s="470"/>
      <c r="N536" s="226"/>
      <c r="O536" s="226"/>
      <c r="P536" s="226"/>
      <c r="Q536" s="226"/>
      <c r="R536" s="226"/>
    </row>
    <row r="537" spans="1:18">
      <c r="A537" s="470"/>
      <c r="B537" s="501"/>
      <c r="C537" s="226"/>
      <c r="D537" s="226"/>
      <c r="E537" s="226"/>
      <c r="F537" s="226"/>
      <c r="G537" s="226"/>
      <c r="H537" s="226"/>
      <c r="I537" s="226"/>
      <c r="J537" s="502"/>
      <c r="K537" s="470"/>
      <c r="L537" s="226"/>
      <c r="M537" s="470"/>
      <c r="N537" s="226"/>
      <c r="O537" s="226"/>
      <c r="P537" s="226"/>
      <c r="Q537" s="226"/>
      <c r="R537" s="226"/>
    </row>
    <row r="538" spans="1:18">
      <c r="A538" s="470"/>
      <c r="B538" s="501"/>
      <c r="C538" s="226"/>
      <c r="D538" s="226"/>
      <c r="E538" s="226"/>
      <c r="F538" s="226"/>
      <c r="G538" s="226"/>
      <c r="H538" s="226"/>
      <c r="I538" s="226"/>
      <c r="J538" s="502"/>
      <c r="K538" s="470"/>
      <c r="L538" s="226"/>
      <c r="M538" s="470"/>
      <c r="N538" s="226"/>
      <c r="O538" s="226"/>
      <c r="P538" s="226"/>
      <c r="Q538" s="226"/>
      <c r="R538" s="226"/>
    </row>
    <row r="539" spans="1:18">
      <c r="A539" s="470"/>
      <c r="B539" s="501"/>
      <c r="C539" s="226"/>
      <c r="D539" s="226"/>
      <c r="E539" s="226"/>
      <c r="F539" s="226"/>
      <c r="G539" s="226"/>
      <c r="H539" s="226"/>
      <c r="I539" s="226"/>
      <c r="J539" s="502"/>
      <c r="K539" s="470"/>
      <c r="L539" s="226"/>
      <c r="M539" s="470"/>
      <c r="N539" s="226"/>
      <c r="O539" s="226"/>
      <c r="P539" s="226"/>
      <c r="Q539" s="226"/>
      <c r="R539" s="226"/>
    </row>
    <row r="540" spans="1:18">
      <c r="A540" s="470"/>
      <c r="B540" s="501"/>
      <c r="C540" s="226"/>
      <c r="D540" s="226"/>
      <c r="E540" s="226"/>
      <c r="F540" s="226"/>
      <c r="G540" s="226"/>
      <c r="H540" s="226"/>
      <c r="I540" s="226"/>
      <c r="J540" s="502"/>
      <c r="K540" s="470"/>
      <c r="L540" s="226"/>
      <c r="M540" s="470"/>
      <c r="N540" s="226"/>
      <c r="O540" s="226"/>
      <c r="P540" s="226"/>
      <c r="Q540" s="226"/>
      <c r="R540" s="226"/>
    </row>
    <row r="541" spans="1:18">
      <c r="A541" s="470"/>
      <c r="B541" s="501"/>
      <c r="C541" s="226"/>
      <c r="D541" s="226"/>
      <c r="E541" s="226"/>
      <c r="F541" s="226"/>
      <c r="G541" s="226"/>
      <c r="H541" s="226"/>
      <c r="I541" s="226"/>
      <c r="J541" s="502"/>
      <c r="K541" s="470"/>
      <c r="L541" s="226"/>
      <c r="M541" s="470"/>
      <c r="N541" s="226"/>
      <c r="O541" s="226"/>
      <c r="P541" s="226"/>
      <c r="Q541" s="226"/>
      <c r="R541" s="226"/>
    </row>
    <row r="542" spans="1:18">
      <c r="A542" s="470"/>
      <c r="B542" s="501"/>
      <c r="C542" s="226"/>
      <c r="D542" s="226"/>
      <c r="E542" s="226"/>
      <c r="F542" s="226"/>
      <c r="G542" s="226"/>
      <c r="H542" s="226"/>
      <c r="I542" s="226"/>
      <c r="J542" s="502"/>
      <c r="K542" s="470"/>
      <c r="L542" s="226"/>
      <c r="M542" s="470"/>
      <c r="N542" s="226"/>
      <c r="O542" s="226"/>
      <c r="P542" s="226"/>
      <c r="Q542" s="226"/>
      <c r="R542" s="226"/>
    </row>
    <row r="543" spans="1:18">
      <c r="A543" s="470"/>
      <c r="B543" s="501"/>
      <c r="C543" s="226"/>
      <c r="D543" s="226"/>
      <c r="E543" s="226"/>
      <c r="F543" s="226"/>
      <c r="G543" s="226"/>
      <c r="H543" s="226"/>
      <c r="I543" s="226"/>
      <c r="J543" s="502"/>
      <c r="K543" s="470"/>
      <c r="L543" s="226"/>
      <c r="M543" s="470"/>
      <c r="N543" s="226"/>
      <c r="O543" s="226"/>
      <c r="P543" s="226"/>
      <c r="Q543" s="226"/>
      <c r="R543" s="226"/>
    </row>
    <row r="544" spans="1:18">
      <c r="A544" s="470"/>
      <c r="B544" s="501"/>
      <c r="C544" s="226"/>
      <c r="D544" s="226"/>
      <c r="E544" s="226"/>
      <c r="F544" s="226"/>
      <c r="G544" s="226"/>
      <c r="H544" s="226"/>
      <c r="I544" s="226"/>
      <c r="J544" s="502"/>
      <c r="K544" s="470"/>
      <c r="L544" s="226"/>
      <c r="M544" s="470"/>
      <c r="N544" s="226"/>
      <c r="O544" s="226"/>
      <c r="P544" s="226"/>
      <c r="Q544" s="226"/>
      <c r="R544" s="226"/>
    </row>
    <row r="545" spans="1:18">
      <c r="A545" s="470"/>
      <c r="B545" s="501"/>
      <c r="C545" s="226"/>
      <c r="D545" s="226"/>
      <c r="E545" s="226"/>
      <c r="F545" s="226"/>
      <c r="G545" s="226"/>
      <c r="H545" s="226"/>
      <c r="I545" s="226"/>
      <c r="J545" s="502"/>
      <c r="K545" s="470"/>
      <c r="L545" s="226"/>
      <c r="M545" s="470"/>
      <c r="N545" s="226"/>
      <c r="O545" s="226"/>
      <c r="P545" s="226"/>
      <c r="Q545" s="226"/>
      <c r="R545" s="226"/>
    </row>
    <row r="546" spans="1:18">
      <c r="A546" s="470"/>
      <c r="B546" s="501"/>
      <c r="C546" s="226"/>
      <c r="D546" s="226"/>
      <c r="E546" s="226"/>
      <c r="F546" s="226"/>
      <c r="G546" s="226"/>
      <c r="H546" s="226"/>
      <c r="I546" s="226"/>
      <c r="J546" s="502"/>
      <c r="K546" s="470"/>
      <c r="L546" s="226"/>
      <c r="M546" s="470"/>
      <c r="N546" s="226"/>
      <c r="O546" s="226"/>
      <c r="P546" s="226"/>
      <c r="Q546" s="226"/>
      <c r="R546" s="226"/>
    </row>
    <row r="547" spans="1:18">
      <c r="A547" s="470"/>
      <c r="B547" s="501"/>
      <c r="C547" s="226"/>
      <c r="D547" s="226"/>
      <c r="E547" s="226"/>
      <c r="F547" s="226"/>
      <c r="G547" s="226"/>
      <c r="H547" s="226"/>
      <c r="I547" s="226"/>
      <c r="J547" s="502"/>
      <c r="K547" s="470"/>
      <c r="L547" s="226"/>
      <c r="M547" s="470"/>
      <c r="N547" s="226"/>
      <c r="O547" s="226"/>
      <c r="P547" s="226"/>
      <c r="Q547" s="226"/>
      <c r="R547" s="226"/>
    </row>
    <row r="548" spans="1:18">
      <c r="A548" s="470"/>
      <c r="B548" s="501"/>
      <c r="C548" s="226"/>
      <c r="D548" s="226"/>
      <c r="E548" s="226"/>
      <c r="F548" s="226"/>
      <c r="G548" s="226"/>
      <c r="H548" s="226"/>
      <c r="I548" s="226"/>
      <c r="J548" s="502"/>
      <c r="K548" s="470"/>
      <c r="L548" s="226"/>
      <c r="M548" s="470"/>
      <c r="N548" s="226"/>
      <c r="O548" s="226"/>
      <c r="P548" s="226"/>
      <c r="Q548" s="226"/>
      <c r="R548" s="226"/>
    </row>
    <row r="549" spans="1:18">
      <c r="A549" s="470"/>
      <c r="B549" s="501"/>
      <c r="C549" s="226"/>
      <c r="D549" s="226"/>
      <c r="E549" s="226"/>
      <c r="F549" s="226"/>
      <c r="G549" s="226"/>
      <c r="H549" s="226"/>
      <c r="I549" s="226"/>
      <c r="J549" s="502"/>
      <c r="K549" s="470"/>
      <c r="L549" s="226"/>
      <c r="M549" s="470"/>
      <c r="N549" s="226"/>
      <c r="O549" s="226"/>
      <c r="P549" s="226"/>
      <c r="Q549" s="226"/>
      <c r="R549" s="226"/>
    </row>
    <row r="550" spans="1:18">
      <c r="A550" s="470"/>
      <c r="B550" s="501"/>
      <c r="C550" s="226"/>
      <c r="D550" s="226"/>
      <c r="E550" s="226"/>
      <c r="F550" s="226"/>
      <c r="G550" s="226"/>
      <c r="H550" s="226"/>
      <c r="I550" s="226"/>
      <c r="J550" s="502"/>
      <c r="K550" s="470"/>
      <c r="L550" s="226"/>
      <c r="M550" s="470"/>
      <c r="N550" s="226"/>
      <c r="O550" s="226"/>
      <c r="P550" s="226"/>
      <c r="Q550" s="226"/>
      <c r="R550" s="226"/>
    </row>
    <row r="551" spans="1:18">
      <c r="A551" s="470"/>
      <c r="B551" s="501"/>
      <c r="C551" s="226"/>
      <c r="D551" s="226"/>
      <c r="E551" s="226"/>
      <c r="F551" s="226"/>
      <c r="G551" s="226"/>
      <c r="H551" s="226"/>
      <c r="I551" s="226"/>
      <c r="J551" s="502"/>
      <c r="K551" s="470"/>
      <c r="L551" s="226"/>
      <c r="M551" s="470"/>
      <c r="N551" s="226"/>
      <c r="O551" s="226"/>
      <c r="P551" s="226"/>
      <c r="Q551" s="226"/>
      <c r="R551" s="226"/>
    </row>
    <row r="552" spans="1:18">
      <c r="A552" s="470"/>
      <c r="B552" s="501"/>
      <c r="C552" s="226"/>
      <c r="D552" s="226"/>
      <c r="E552" s="226"/>
      <c r="F552" s="226"/>
      <c r="G552" s="226"/>
      <c r="H552" s="226"/>
      <c r="I552" s="226"/>
      <c r="J552" s="502"/>
      <c r="K552" s="470"/>
      <c r="L552" s="226"/>
      <c r="M552" s="470"/>
      <c r="N552" s="226"/>
      <c r="O552" s="226"/>
      <c r="P552" s="226"/>
      <c r="Q552" s="226"/>
      <c r="R552" s="226"/>
    </row>
    <row r="553" spans="1:18">
      <c r="A553" s="470"/>
      <c r="B553" s="501"/>
      <c r="C553" s="226"/>
      <c r="D553" s="226"/>
      <c r="E553" s="226"/>
      <c r="F553" s="226"/>
      <c r="G553" s="226"/>
      <c r="H553" s="226"/>
      <c r="I553" s="226"/>
      <c r="J553" s="502"/>
      <c r="K553" s="470"/>
      <c r="L553" s="226"/>
      <c r="M553" s="470"/>
      <c r="N553" s="226"/>
      <c r="O553" s="226"/>
      <c r="P553" s="226"/>
      <c r="Q553" s="226"/>
      <c r="R553" s="226"/>
    </row>
    <row r="554" spans="1:18">
      <c r="A554" s="470"/>
      <c r="B554" s="501"/>
      <c r="C554" s="226"/>
      <c r="D554" s="226"/>
      <c r="E554" s="226"/>
      <c r="F554" s="226"/>
      <c r="G554" s="226"/>
      <c r="H554" s="226"/>
      <c r="I554" s="226"/>
      <c r="J554" s="502"/>
      <c r="K554" s="470"/>
      <c r="L554" s="226"/>
      <c r="M554" s="470"/>
      <c r="N554" s="226"/>
      <c r="O554" s="226"/>
      <c r="P554" s="226"/>
      <c r="Q554" s="226"/>
      <c r="R554" s="226"/>
    </row>
    <row r="555" spans="1:18">
      <c r="A555" s="470"/>
      <c r="B555" s="501"/>
      <c r="C555" s="226"/>
      <c r="D555" s="226"/>
      <c r="E555" s="226"/>
      <c r="F555" s="226"/>
      <c r="G555" s="226"/>
      <c r="H555" s="226"/>
      <c r="I555" s="226"/>
      <c r="J555" s="502"/>
      <c r="K555" s="470"/>
      <c r="L555" s="226"/>
      <c r="M555" s="470"/>
      <c r="N555" s="226"/>
      <c r="O555" s="226"/>
      <c r="P555" s="226"/>
      <c r="Q555" s="226"/>
      <c r="R555" s="226"/>
    </row>
    <row r="556" spans="1:18">
      <c r="A556" s="470"/>
      <c r="B556" s="501"/>
      <c r="C556" s="226"/>
      <c r="D556" s="226"/>
      <c r="E556" s="226"/>
      <c r="F556" s="226"/>
      <c r="G556" s="226"/>
      <c r="H556" s="226"/>
      <c r="I556" s="226"/>
      <c r="J556" s="502"/>
      <c r="K556" s="470"/>
      <c r="L556" s="226"/>
      <c r="M556" s="470"/>
      <c r="N556" s="226"/>
      <c r="O556" s="226"/>
      <c r="P556" s="226"/>
      <c r="Q556" s="226"/>
      <c r="R556" s="226"/>
    </row>
    <row r="557" spans="1:18">
      <c r="A557" s="470"/>
      <c r="B557" s="501"/>
      <c r="C557" s="226"/>
      <c r="D557" s="226"/>
      <c r="E557" s="226"/>
      <c r="F557" s="226"/>
      <c r="G557" s="226"/>
      <c r="H557" s="226"/>
      <c r="I557" s="226"/>
      <c r="J557" s="502"/>
      <c r="K557" s="470"/>
      <c r="L557" s="226"/>
      <c r="M557" s="470"/>
      <c r="N557" s="226"/>
      <c r="O557" s="226"/>
      <c r="P557" s="226"/>
      <c r="Q557" s="226"/>
      <c r="R557" s="226"/>
    </row>
    <row r="558" spans="1:18">
      <c r="A558" s="470"/>
      <c r="B558" s="501"/>
      <c r="C558" s="226"/>
      <c r="D558" s="226"/>
      <c r="E558" s="226"/>
      <c r="F558" s="226"/>
      <c r="G558" s="226"/>
      <c r="H558" s="226"/>
      <c r="I558" s="226"/>
      <c r="J558" s="502"/>
      <c r="K558" s="470"/>
      <c r="L558" s="226"/>
      <c r="M558" s="470"/>
      <c r="N558" s="226"/>
      <c r="O558" s="226"/>
      <c r="P558" s="226"/>
      <c r="Q558" s="226"/>
      <c r="R558" s="226"/>
    </row>
    <row r="559" spans="1:18">
      <c r="A559" s="470"/>
      <c r="B559" s="501"/>
      <c r="C559" s="226"/>
      <c r="D559" s="226"/>
      <c r="E559" s="226"/>
      <c r="F559" s="226"/>
      <c r="G559" s="226"/>
      <c r="H559" s="226"/>
      <c r="I559" s="226"/>
      <c r="J559" s="502"/>
      <c r="K559" s="470"/>
      <c r="L559" s="226"/>
      <c r="M559" s="470"/>
      <c r="N559" s="226"/>
      <c r="O559" s="226"/>
      <c r="P559" s="226"/>
      <c r="Q559" s="226"/>
      <c r="R559" s="226"/>
    </row>
    <row r="560" spans="1:18">
      <c r="A560" s="470"/>
      <c r="B560" s="501"/>
      <c r="C560" s="226"/>
      <c r="D560" s="226"/>
      <c r="E560" s="226"/>
      <c r="F560" s="226"/>
      <c r="G560" s="226"/>
      <c r="H560" s="226"/>
      <c r="I560" s="226"/>
      <c r="J560" s="502"/>
      <c r="K560" s="470"/>
      <c r="L560" s="226"/>
      <c r="M560" s="470"/>
      <c r="N560" s="226"/>
      <c r="O560" s="226"/>
      <c r="P560" s="226"/>
      <c r="Q560" s="226"/>
      <c r="R560" s="226"/>
    </row>
    <row r="561" spans="1:18">
      <c r="A561" s="470"/>
      <c r="B561" s="501"/>
      <c r="C561" s="226"/>
      <c r="D561" s="226"/>
      <c r="E561" s="226"/>
      <c r="F561" s="226"/>
      <c r="G561" s="226"/>
      <c r="H561" s="226"/>
      <c r="I561" s="226"/>
      <c r="J561" s="502"/>
      <c r="K561" s="470"/>
      <c r="L561" s="226"/>
      <c r="M561" s="470"/>
      <c r="N561" s="226"/>
      <c r="O561" s="226"/>
      <c r="P561" s="226"/>
      <c r="Q561" s="226"/>
      <c r="R561" s="226"/>
    </row>
    <row r="562" spans="1:18">
      <c r="A562" s="470"/>
      <c r="B562" s="501"/>
      <c r="C562" s="226"/>
      <c r="D562" s="226"/>
      <c r="E562" s="226"/>
      <c r="F562" s="226"/>
      <c r="G562" s="226"/>
      <c r="H562" s="226"/>
      <c r="I562" s="226"/>
      <c r="J562" s="502"/>
      <c r="K562" s="470"/>
      <c r="L562" s="226"/>
      <c r="M562" s="470"/>
      <c r="N562" s="226"/>
      <c r="O562" s="226"/>
      <c r="P562" s="226"/>
      <c r="Q562" s="226"/>
      <c r="R562" s="226"/>
    </row>
    <row r="563" spans="1:18">
      <c r="A563" s="470"/>
      <c r="B563" s="501"/>
      <c r="C563" s="226"/>
      <c r="D563" s="226"/>
      <c r="E563" s="226"/>
      <c r="F563" s="226"/>
      <c r="G563" s="226"/>
      <c r="H563" s="226"/>
      <c r="I563" s="226"/>
      <c r="J563" s="502"/>
      <c r="K563" s="470"/>
      <c r="L563" s="226"/>
      <c r="M563" s="470"/>
      <c r="N563" s="226"/>
      <c r="O563" s="226"/>
      <c r="P563" s="226"/>
      <c r="Q563" s="226"/>
      <c r="R563" s="226"/>
    </row>
    <row r="564" spans="1:18">
      <c r="A564" s="470"/>
      <c r="B564" s="501"/>
      <c r="C564" s="226"/>
      <c r="D564" s="226"/>
      <c r="E564" s="226"/>
      <c r="F564" s="226"/>
      <c r="G564" s="226"/>
      <c r="H564" s="226"/>
      <c r="I564" s="226"/>
      <c r="J564" s="502"/>
      <c r="K564" s="470"/>
      <c r="L564" s="226"/>
      <c r="M564" s="470"/>
      <c r="N564" s="226"/>
      <c r="O564" s="226"/>
      <c r="P564" s="226"/>
      <c r="Q564" s="226"/>
      <c r="R564" s="226"/>
    </row>
    <row r="565" spans="1:18">
      <c r="A565" s="470"/>
      <c r="B565" s="501"/>
      <c r="C565" s="226"/>
      <c r="D565" s="226"/>
      <c r="E565" s="226"/>
      <c r="F565" s="226"/>
      <c r="G565" s="226"/>
      <c r="H565" s="226"/>
      <c r="I565" s="226"/>
      <c r="J565" s="502"/>
      <c r="K565" s="470"/>
      <c r="L565" s="226"/>
      <c r="M565" s="470"/>
      <c r="N565" s="226"/>
      <c r="O565" s="226"/>
      <c r="P565" s="226"/>
      <c r="Q565" s="226"/>
      <c r="R565" s="226"/>
    </row>
    <row r="566" spans="1:18">
      <c r="A566" s="470"/>
      <c r="B566" s="501"/>
      <c r="C566" s="226"/>
      <c r="D566" s="226"/>
      <c r="E566" s="226"/>
      <c r="F566" s="226"/>
      <c r="G566" s="226"/>
      <c r="H566" s="226"/>
      <c r="I566" s="226"/>
      <c r="J566" s="502"/>
      <c r="K566" s="470"/>
      <c r="L566" s="226"/>
      <c r="M566" s="470"/>
      <c r="N566" s="226"/>
      <c r="O566" s="226"/>
      <c r="P566" s="226"/>
      <c r="Q566" s="226"/>
      <c r="R566" s="226"/>
    </row>
    <row r="567" spans="1:18">
      <c r="A567" s="470"/>
      <c r="B567" s="501"/>
      <c r="C567" s="226"/>
      <c r="D567" s="226"/>
      <c r="E567" s="226"/>
      <c r="F567" s="226"/>
      <c r="G567" s="226"/>
      <c r="H567" s="226"/>
      <c r="I567" s="226"/>
      <c r="J567" s="502"/>
      <c r="K567" s="470"/>
      <c r="L567" s="226"/>
      <c r="M567" s="470"/>
      <c r="N567" s="226"/>
      <c r="O567" s="226"/>
      <c r="P567" s="226"/>
      <c r="Q567" s="226"/>
      <c r="R567" s="226"/>
    </row>
    <row r="568" spans="1:18">
      <c r="A568" s="470"/>
      <c r="B568" s="501"/>
      <c r="C568" s="226"/>
      <c r="D568" s="226"/>
      <c r="E568" s="226"/>
      <c r="F568" s="226"/>
      <c r="G568" s="226"/>
      <c r="H568" s="226"/>
      <c r="I568" s="226"/>
      <c r="J568" s="502"/>
      <c r="K568" s="470"/>
      <c r="L568" s="226"/>
      <c r="M568" s="470"/>
      <c r="N568" s="226"/>
      <c r="O568" s="226"/>
      <c r="P568" s="226"/>
      <c r="Q568" s="226"/>
      <c r="R568" s="226"/>
    </row>
    <row r="569" spans="1:18">
      <c r="A569" s="470"/>
      <c r="B569" s="501"/>
      <c r="C569" s="226"/>
      <c r="D569" s="226"/>
      <c r="E569" s="226"/>
      <c r="F569" s="226"/>
      <c r="G569" s="226"/>
      <c r="H569" s="226"/>
      <c r="I569" s="226"/>
      <c r="J569" s="502"/>
      <c r="K569" s="470"/>
      <c r="L569" s="226"/>
      <c r="M569" s="470"/>
      <c r="N569" s="226"/>
      <c r="O569" s="226"/>
      <c r="P569" s="226"/>
      <c r="Q569" s="226"/>
      <c r="R569" s="226"/>
    </row>
    <row r="570" spans="1:18">
      <c r="A570" s="470"/>
      <c r="B570" s="501"/>
      <c r="C570" s="226"/>
      <c r="D570" s="226"/>
      <c r="E570" s="226"/>
      <c r="F570" s="226"/>
      <c r="G570" s="226"/>
      <c r="H570" s="226"/>
      <c r="I570" s="226"/>
      <c r="J570" s="502"/>
      <c r="K570" s="470"/>
      <c r="L570" s="226"/>
      <c r="M570" s="470"/>
      <c r="N570" s="226"/>
      <c r="O570" s="226"/>
      <c r="P570" s="226"/>
      <c r="Q570" s="226"/>
      <c r="R570" s="226"/>
    </row>
    <row r="571" spans="1:18">
      <c r="A571" s="470"/>
      <c r="B571" s="501"/>
      <c r="C571" s="226"/>
      <c r="D571" s="226"/>
      <c r="E571" s="226"/>
      <c r="F571" s="226"/>
      <c r="G571" s="226"/>
      <c r="H571" s="226"/>
      <c r="I571" s="226"/>
      <c r="J571" s="502"/>
      <c r="K571" s="470"/>
      <c r="L571" s="226"/>
      <c r="M571" s="470"/>
      <c r="N571" s="226"/>
      <c r="O571" s="226"/>
      <c r="P571" s="226"/>
      <c r="Q571" s="226"/>
      <c r="R571" s="226"/>
    </row>
    <row r="572" spans="1:18">
      <c r="A572" s="470"/>
      <c r="B572" s="501"/>
      <c r="C572" s="226"/>
      <c r="D572" s="226"/>
      <c r="E572" s="226"/>
      <c r="F572" s="226"/>
      <c r="G572" s="226"/>
      <c r="H572" s="226"/>
      <c r="I572" s="226"/>
      <c r="J572" s="502"/>
      <c r="K572" s="470"/>
      <c r="L572" s="226"/>
      <c r="M572" s="470"/>
      <c r="N572" s="226"/>
      <c r="O572" s="226"/>
      <c r="P572" s="226"/>
      <c r="Q572" s="226"/>
      <c r="R572" s="226"/>
    </row>
    <row r="573" spans="1:18">
      <c r="A573" s="470"/>
      <c r="B573" s="501"/>
      <c r="C573" s="226"/>
      <c r="D573" s="226"/>
      <c r="E573" s="226"/>
      <c r="F573" s="226"/>
      <c r="G573" s="226"/>
      <c r="H573" s="226"/>
      <c r="I573" s="226"/>
      <c r="J573" s="502"/>
      <c r="K573" s="470"/>
      <c r="L573" s="226"/>
      <c r="M573" s="470"/>
      <c r="N573" s="226"/>
      <c r="O573" s="226"/>
      <c r="P573" s="226"/>
      <c r="Q573" s="226"/>
      <c r="R573" s="226"/>
    </row>
    <row r="574" spans="1:18">
      <c r="A574" s="470"/>
      <c r="B574" s="501"/>
      <c r="C574" s="226"/>
      <c r="D574" s="226"/>
      <c r="E574" s="226"/>
      <c r="F574" s="226"/>
      <c r="G574" s="226"/>
      <c r="H574" s="226"/>
      <c r="I574" s="226"/>
      <c r="J574" s="502"/>
      <c r="K574" s="470"/>
      <c r="L574" s="226"/>
      <c r="M574" s="470"/>
      <c r="N574" s="226"/>
      <c r="O574" s="226"/>
      <c r="P574" s="226"/>
      <c r="Q574" s="226"/>
      <c r="R574" s="226"/>
    </row>
    <row r="575" spans="1:18">
      <c r="A575" s="470"/>
      <c r="B575" s="501"/>
      <c r="C575" s="226"/>
      <c r="D575" s="226"/>
      <c r="E575" s="226"/>
      <c r="F575" s="226"/>
      <c r="G575" s="226"/>
      <c r="H575" s="226"/>
      <c r="I575" s="226"/>
      <c r="J575" s="502"/>
      <c r="K575" s="470"/>
      <c r="L575" s="226"/>
      <c r="M575" s="470"/>
      <c r="N575" s="226"/>
      <c r="O575" s="226"/>
      <c r="P575" s="226"/>
      <c r="Q575" s="226"/>
      <c r="R575" s="226"/>
    </row>
    <row r="576" spans="1:18">
      <c r="A576" s="470"/>
      <c r="B576" s="501"/>
      <c r="C576" s="226"/>
      <c r="D576" s="226"/>
      <c r="E576" s="226"/>
      <c r="F576" s="226"/>
      <c r="G576" s="226"/>
      <c r="H576" s="226"/>
      <c r="I576" s="226"/>
      <c r="J576" s="502"/>
      <c r="K576" s="470"/>
      <c r="L576" s="226"/>
      <c r="M576" s="470"/>
      <c r="N576" s="226"/>
      <c r="O576" s="226"/>
      <c r="P576" s="226"/>
      <c r="Q576" s="226"/>
      <c r="R576" s="226"/>
    </row>
    <row r="577" spans="1:18">
      <c r="A577" s="470"/>
      <c r="B577" s="501"/>
      <c r="C577" s="226"/>
      <c r="D577" s="226"/>
      <c r="E577" s="226"/>
      <c r="F577" s="226"/>
      <c r="G577" s="226"/>
      <c r="H577" s="226"/>
      <c r="I577" s="226"/>
      <c r="J577" s="502"/>
      <c r="K577" s="470"/>
      <c r="L577" s="226"/>
      <c r="M577" s="470"/>
      <c r="N577" s="226"/>
      <c r="O577" s="226"/>
      <c r="P577" s="226"/>
      <c r="Q577" s="226"/>
      <c r="R577" s="226"/>
    </row>
    <row r="578" spans="1:18">
      <c r="A578" s="470"/>
      <c r="B578" s="501"/>
      <c r="C578" s="226"/>
      <c r="D578" s="226"/>
      <c r="E578" s="226"/>
      <c r="F578" s="226"/>
      <c r="G578" s="226"/>
      <c r="H578" s="226"/>
      <c r="I578" s="226"/>
      <c r="J578" s="502"/>
      <c r="K578" s="470"/>
      <c r="L578" s="226"/>
      <c r="M578" s="470"/>
      <c r="N578" s="226"/>
      <c r="O578" s="226"/>
      <c r="P578" s="226"/>
      <c r="Q578" s="226"/>
      <c r="R578" s="226"/>
    </row>
    <row r="579" spans="1:18">
      <c r="A579" s="470"/>
      <c r="B579" s="501"/>
      <c r="C579" s="226"/>
      <c r="D579" s="226"/>
      <c r="E579" s="226"/>
      <c r="F579" s="226"/>
      <c r="G579" s="226"/>
      <c r="H579" s="226"/>
      <c r="I579" s="226"/>
      <c r="J579" s="502"/>
      <c r="K579" s="470"/>
      <c r="L579" s="226"/>
      <c r="M579" s="470"/>
      <c r="N579" s="226"/>
      <c r="O579" s="226"/>
      <c r="P579" s="226"/>
      <c r="Q579" s="226"/>
      <c r="R579" s="226"/>
    </row>
    <row r="580" spans="1:18">
      <c r="A580" s="470"/>
      <c r="B580" s="501"/>
      <c r="C580" s="226"/>
      <c r="D580" s="226"/>
      <c r="E580" s="226"/>
      <c r="F580" s="226"/>
      <c r="G580" s="226"/>
      <c r="H580" s="226"/>
      <c r="I580" s="226"/>
      <c r="J580" s="502"/>
      <c r="K580" s="470"/>
      <c r="L580" s="226"/>
      <c r="M580" s="470"/>
      <c r="N580" s="226"/>
      <c r="O580" s="226"/>
      <c r="P580" s="226"/>
      <c r="Q580" s="226"/>
      <c r="R580" s="226"/>
    </row>
    <row r="581" spans="1:18">
      <c r="A581" s="470"/>
      <c r="B581" s="501"/>
      <c r="C581" s="226"/>
      <c r="D581" s="226"/>
      <c r="E581" s="226"/>
      <c r="F581" s="226"/>
      <c r="G581" s="226"/>
      <c r="H581" s="226"/>
      <c r="I581" s="226"/>
      <c r="J581" s="502"/>
      <c r="K581" s="470"/>
      <c r="L581" s="226"/>
      <c r="M581" s="470"/>
      <c r="N581" s="226"/>
      <c r="O581" s="226"/>
      <c r="P581" s="226"/>
      <c r="Q581" s="226"/>
      <c r="R581" s="226"/>
    </row>
    <row r="582" spans="1:18">
      <c r="A582" s="470"/>
      <c r="B582" s="501"/>
      <c r="C582" s="226"/>
      <c r="D582" s="226"/>
      <c r="E582" s="226"/>
      <c r="F582" s="226"/>
      <c r="G582" s="226"/>
      <c r="H582" s="226"/>
      <c r="I582" s="226"/>
      <c r="J582" s="502"/>
      <c r="K582" s="470"/>
      <c r="L582" s="226"/>
      <c r="M582" s="470"/>
      <c r="N582" s="226"/>
      <c r="O582" s="226"/>
      <c r="P582" s="226"/>
      <c r="Q582" s="226"/>
      <c r="R582" s="226"/>
    </row>
    <row r="583" spans="1:18">
      <c r="A583" s="470"/>
      <c r="B583" s="501"/>
      <c r="C583" s="226"/>
      <c r="D583" s="226"/>
      <c r="E583" s="226"/>
      <c r="F583" s="226"/>
      <c r="G583" s="226"/>
      <c r="H583" s="226"/>
      <c r="I583" s="226"/>
      <c r="J583" s="502"/>
      <c r="K583" s="470"/>
      <c r="L583" s="226"/>
      <c r="M583" s="470"/>
      <c r="N583" s="226"/>
      <c r="O583" s="226"/>
      <c r="P583" s="226"/>
      <c r="Q583" s="226"/>
      <c r="R583" s="226"/>
    </row>
    <row r="584" spans="1:18">
      <c r="A584" s="470"/>
      <c r="B584" s="501"/>
      <c r="C584" s="226"/>
      <c r="D584" s="226"/>
      <c r="E584" s="226"/>
      <c r="F584" s="226"/>
      <c r="G584" s="226"/>
      <c r="H584" s="226"/>
      <c r="I584" s="226"/>
      <c r="J584" s="502"/>
      <c r="K584" s="470"/>
      <c r="L584" s="226"/>
      <c r="M584" s="470"/>
      <c r="N584" s="226"/>
      <c r="O584" s="226"/>
      <c r="P584" s="226"/>
      <c r="Q584" s="226"/>
      <c r="R584" s="226"/>
    </row>
    <row r="585" spans="1:18">
      <c r="A585" s="470"/>
      <c r="B585" s="501"/>
      <c r="C585" s="226"/>
      <c r="D585" s="226"/>
      <c r="E585" s="226"/>
      <c r="F585" s="226"/>
      <c r="G585" s="226"/>
      <c r="H585" s="226"/>
      <c r="I585" s="226"/>
      <c r="J585" s="502"/>
      <c r="K585" s="470"/>
      <c r="L585" s="226"/>
      <c r="M585" s="470"/>
      <c r="N585" s="226"/>
      <c r="O585" s="226"/>
      <c r="P585" s="226"/>
      <c r="Q585" s="226"/>
      <c r="R585" s="226"/>
    </row>
    <row r="586" spans="1:18">
      <c r="A586" s="470"/>
      <c r="B586" s="501"/>
      <c r="C586" s="226"/>
      <c r="D586" s="226"/>
      <c r="E586" s="226"/>
      <c r="F586" s="226"/>
      <c r="G586" s="226"/>
      <c r="H586" s="226"/>
      <c r="I586" s="226"/>
      <c r="J586" s="502"/>
      <c r="K586" s="470"/>
      <c r="L586" s="226"/>
      <c r="M586" s="470"/>
      <c r="N586" s="226"/>
      <c r="O586" s="226"/>
      <c r="P586" s="226"/>
      <c r="Q586" s="226"/>
      <c r="R586" s="226"/>
    </row>
    <row r="587" spans="1:18">
      <c r="A587" s="470"/>
      <c r="B587" s="501"/>
      <c r="C587" s="226"/>
      <c r="D587" s="226"/>
      <c r="E587" s="226"/>
      <c r="F587" s="226"/>
      <c r="G587" s="226"/>
      <c r="H587" s="226"/>
      <c r="I587" s="226"/>
      <c r="J587" s="502"/>
      <c r="K587" s="470"/>
      <c r="L587" s="226"/>
      <c r="M587" s="470"/>
      <c r="N587" s="226"/>
      <c r="O587" s="226"/>
      <c r="P587" s="226"/>
      <c r="Q587" s="226"/>
      <c r="R587" s="226"/>
    </row>
    <row r="588" spans="1:18">
      <c r="A588" s="470"/>
      <c r="B588" s="501"/>
      <c r="C588" s="226"/>
      <c r="D588" s="226"/>
      <c r="E588" s="226"/>
      <c r="F588" s="226"/>
      <c r="G588" s="226"/>
      <c r="H588" s="226"/>
      <c r="I588" s="226"/>
      <c r="J588" s="502"/>
      <c r="K588" s="470"/>
      <c r="L588" s="226"/>
      <c r="M588" s="470"/>
      <c r="N588" s="226"/>
      <c r="O588" s="226"/>
      <c r="P588" s="226"/>
      <c r="Q588" s="226"/>
      <c r="R588" s="226"/>
    </row>
    <row r="589" spans="1:18">
      <c r="A589" s="470"/>
      <c r="B589" s="501"/>
      <c r="C589" s="226"/>
      <c r="D589" s="226"/>
      <c r="E589" s="226"/>
      <c r="F589" s="226"/>
      <c r="G589" s="226"/>
      <c r="H589" s="226"/>
      <c r="I589" s="226"/>
      <c r="J589" s="502"/>
      <c r="K589" s="470"/>
      <c r="L589" s="226"/>
      <c r="M589" s="470"/>
      <c r="N589" s="226"/>
      <c r="O589" s="226"/>
      <c r="P589" s="226"/>
      <c r="Q589" s="226"/>
      <c r="R589" s="226"/>
    </row>
    <row r="590" spans="1:18">
      <c r="A590" s="470"/>
      <c r="B590" s="501"/>
      <c r="C590" s="226"/>
      <c r="D590" s="226"/>
      <c r="E590" s="226"/>
      <c r="F590" s="226"/>
      <c r="G590" s="226"/>
      <c r="H590" s="226"/>
      <c r="I590" s="226"/>
      <c r="J590" s="502"/>
      <c r="K590" s="470"/>
      <c r="L590" s="226"/>
      <c r="M590" s="470"/>
      <c r="N590" s="226"/>
      <c r="O590" s="226"/>
      <c r="P590" s="226"/>
      <c r="Q590" s="226"/>
      <c r="R590" s="226"/>
    </row>
    <row r="591" spans="1:18">
      <c r="A591" s="470"/>
      <c r="B591" s="501"/>
      <c r="C591" s="226"/>
      <c r="D591" s="226"/>
      <c r="E591" s="226"/>
      <c r="F591" s="226"/>
      <c r="G591" s="226"/>
      <c r="H591" s="226"/>
      <c r="I591" s="226"/>
      <c r="J591" s="502"/>
      <c r="K591" s="470"/>
      <c r="L591" s="226"/>
      <c r="M591" s="470"/>
      <c r="N591" s="226"/>
      <c r="O591" s="226"/>
      <c r="P591" s="226"/>
      <c r="Q591" s="226"/>
      <c r="R591" s="226"/>
    </row>
    <row r="592" spans="1:18">
      <c r="A592" s="470"/>
      <c r="B592" s="501"/>
      <c r="C592" s="226"/>
      <c r="D592" s="226"/>
      <c r="E592" s="226"/>
      <c r="F592" s="226"/>
      <c r="G592" s="226"/>
      <c r="H592" s="226"/>
      <c r="I592" s="226"/>
      <c r="J592" s="502"/>
      <c r="K592" s="470"/>
      <c r="L592" s="226"/>
      <c r="M592" s="470"/>
      <c r="N592" s="226"/>
      <c r="O592" s="226"/>
      <c r="P592" s="226"/>
      <c r="Q592" s="226"/>
      <c r="R592" s="226"/>
    </row>
    <row r="593" spans="1:18">
      <c r="A593" s="470"/>
      <c r="B593" s="501"/>
      <c r="C593" s="226"/>
      <c r="D593" s="226"/>
      <c r="E593" s="226"/>
      <c r="F593" s="226"/>
      <c r="G593" s="226"/>
      <c r="H593" s="226"/>
      <c r="I593" s="226"/>
      <c r="J593" s="502"/>
      <c r="K593" s="470"/>
      <c r="L593" s="226"/>
      <c r="M593" s="470"/>
      <c r="N593" s="226"/>
      <c r="O593" s="226"/>
      <c r="P593" s="226"/>
      <c r="Q593" s="226"/>
      <c r="R593" s="226"/>
    </row>
    <row r="594" spans="1:18">
      <c r="A594" s="470"/>
      <c r="B594" s="501"/>
      <c r="C594" s="226"/>
      <c r="D594" s="226"/>
      <c r="E594" s="226"/>
      <c r="F594" s="226"/>
      <c r="G594" s="226"/>
      <c r="H594" s="226"/>
      <c r="I594" s="226"/>
      <c r="J594" s="502"/>
      <c r="K594" s="470"/>
      <c r="L594" s="226"/>
      <c r="M594" s="470"/>
      <c r="N594" s="226"/>
      <c r="O594" s="226"/>
      <c r="P594" s="226"/>
      <c r="Q594" s="226"/>
      <c r="R594" s="226"/>
    </row>
    <row r="595" spans="1:18">
      <c r="A595" s="470"/>
      <c r="B595" s="501"/>
      <c r="C595" s="226"/>
      <c r="D595" s="226"/>
      <c r="E595" s="226"/>
      <c r="F595" s="226"/>
      <c r="G595" s="226"/>
      <c r="H595" s="226"/>
      <c r="I595" s="226"/>
      <c r="J595" s="502"/>
      <c r="K595" s="470"/>
      <c r="L595" s="226"/>
      <c r="M595" s="470"/>
      <c r="N595" s="226"/>
      <c r="O595" s="226"/>
      <c r="P595" s="226"/>
      <c r="Q595" s="226"/>
      <c r="R595" s="226"/>
    </row>
    <row r="596" spans="1:18">
      <c r="A596" s="470"/>
      <c r="B596" s="501"/>
      <c r="C596" s="226"/>
      <c r="D596" s="226"/>
      <c r="E596" s="226"/>
      <c r="F596" s="226"/>
      <c r="G596" s="226"/>
      <c r="H596" s="226"/>
      <c r="I596" s="226"/>
      <c r="J596" s="502"/>
      <c r="K596" s="470"/>
      <c r="L596" s="226"/>
      <c r="M596" s="470"/>
      <c r="N596" s="226"/>
      <c r="O596" s="226"/>
      <c r="P596" s="226"/>
      <c r="Q596" s="226"/>
      <c r="R596" s="226"/>
    </row>
    <row r="597" spans="1:18">
      <c r="A597" s="470"/>
      <c r="B597" s="501"/>
      <c r="C597" s="226"/>
      <c r="D597" s="226"/>
      <c r="E597" s="226"/>
      <c r="F597" s="226"/>
      <c r="G597" s="226"/>
      <c r="H597" s="226"/>
      <c r="I597" s="226"/>
      <c r="J597" s="502"/>
      <c r="K597" s="470"/>
      <c r="L597" s="226"/>
      <c r="M597" s="470"/>
      <c r="N597" s="226"/>
      <c r="O597" s="226"/>
      <c r="P597" s="226"/>
      <c r="Q597" s="226"/>
      <c r="R597" s="226"/>
    </row>
    <row r="598" spans="1:18">
      <c r="A598" s="470"/>
      <c r="B598" s="501"/>
      <c r="C598" s="226"/>
      <c r="D598" s="226"/>
      <c r="E598" s="226"/>
      <c r="F598" s="226"/>
      <c r="G598" s="226"/>
      <c r="H598" s="226"/>
      <c r="I598" s="226"/>
      <c r="J598" s="502"/>
      <c r="K598" s="470"/>
      <c r="L598" s="226"/>
      <c r="M598" s="470"/>
      <c r="N598" s="226"/>
      <c r="O598" s="226"/>
      <c r="P598" s="226"/>
      <c r="Q598" s="226"/>
      <c r="R598" s="226"/>
    </row>
    <row r="599" spans="1:18">
      <c r="A599" s="470"/>
      <c r="B599" s="501"/>
      <c r="C599" s="226"/>
      <c r="D599" s="226"/>
      <c r="E599" s="226"/>
      <c r="F599" s="226"/>
      <c r="G599" s="226"/>
      <c r="H599" s="226"/>
      <c r="I599" s="226"/>
      <c r="J599" s="502"/>
      <c r="K599" s="470"/>
      <c r="L599" s="226"/>
      <c r="M599" s="470"/>
      <c r="N599" s="226"/>
      <c r="O599" s="226"/>
      <c r="P599" s="226"/>
      <c r="Q599" s="226"/>
      <c r="R599" s="226"/>
    </row>
    <row r="600" spans="1:18">
      <c r="A600" s="470"/>
      <c r="B600" s="501"/>
      <c r="C600" s="226"/>
      <c r="D600" s="226"/>
      <c r="E600" s="226"/>
      <c r="F600" s="226"/>
      <c r="G600" s="226"/>
      <c r="H600" s="226"/>
      <c r="I600" s="226"/>
      <c r="J600" s="502"/>
      <c r="K600" s="470"/>
      <c r="L600" s="226"/>
      <c r="M600" s="470"/>
      <c r="N600" s="226"/>
      <c r="O600" s="226"/>
      <c r="P600" s="226"/>
      <c r="Q600" s="226"/>
      <c r="R600" s="226"/>
    </row>
    <row r="601" spans="1:18">
      <c r="A601" s="470"/>
      <c r="B601" s="501"/>
      <c r="C601" s="226"/>
      <c r="D601" s="226"/>
      <c r="E601" s="226"/>
      <c r="F601" s="226"/>
      <c r="G601" s="226"/>
      <c r="H601" s="226"/>
      <c r="I601" s="226"/>
      <c r="J601" s="502"/>
      <c r="K601" s="470"/>
      <c r="L601" s="226"/>
      <c r="M601" s="470"/>
      <c r="N601" s="226"/>
      <c r="O601" s="226"/>
      <c r="P601" s="226"/>
      <c r="Q601" s="226"/>
      <c r="R601" s="226"/>
    </row>
    <row r="602" spans="1:18">
      <c r="A602" s="470"/>
      <c r="B602" s="501"/>
      <c r="C602" s="226"/>
      <c r="D602" s="226"/>
      <c r="E602" s="226"/>
      <c r="F602" s="226"/>
      <c r="G602" s="226"/>
      <c r="H602" s="226"/>
      <c r="I602" s="226"/>
      <c r="J602" s="502"/>
      <c r="K602" s="470"/>
      <c r="L602" s="226"/>
      <c r="M602" s="470"/>
      <c r="N602" s="226"/>
      <c r="O602" s="226"/>
      <c r="P602" s="226"/>
      <c r="Q602" s="226"/>
      <c r="R602" s="226"/>
    </row>
    <row r="603" spans="1:18">
      <c r="A603" s="470"/>
      <c r="B603" s="501"/>
      <c r="C603" s="226"/>
      <c r="D603" s="226"/>
      <c r="E603" s="226"/>
      <c r="F603" s="226"/>
      <c r="G603" s="226"/>
      <c r="H603" s="226"/>
      <c r="I603" s="226"/>
      <c r="J603" s="502"/>
      <c r="K603" s="470"/>
      <c r="L603" s="226"/>
      <c r="M603" s="470"/>
      <c r="N603" s="226"/>
      <c r="O603" s="226"/>
      <c r="P603" s="226"/>
      <c r="Q603" s="226"/>
      <c r="R603" s="226"/>
    </row>
    <row r="604" spans="1:18">
      <c r="A604" s="470"/>
      <c r="B604" s="501"/>
      <c r="C604" s="226"/>
      <c r="D604" s="226"/>
      <c r="E604" s="226"/>
      <c r="F604" s="226"/>
      <c r="G604" s="226"/>
      <c r="H604" s="226"/>
      <c r="I604" s="226"/>
      <c r="J604" s="502"/>
      <c r="K604" s="470"/>
      <c r="L604" s="226"/>
      <c r="M604" s="470"/>
      <c r="N604" s="226"/>
      <c r="O604" s="226"/>
      <c r="P604" s="226"/>
      <c r="Q604" s="226"/>
      <c r="R604" s="226"/>
    </row>
    <row r="605" spans="1:18">
      <c r="A605" s="470"/>
      <c r="B605" s="501"/>
      <c r="C605" s="226"/>
      <c r="D605" s="226"/>
      <c r="E605" s="226"/>
      <c r="F605" s="226"/>
      <c r="G605" s="226"/>
      <c r="H605" s="226"/>
      <c r="I605" s="226"/>
      <c r="J605" s="502"/>
      <c r="K605" s="470"/>
      <c r="L605" s="226"/>
      <c r="M605" s="470"/>
      <c r="N605" s="226"/>
      <c r="O605" s="226"/>
      <c r="P605" s="226"/>
      <c r="Q605" s="226"/>
      <c r="R605" s="226"/>
    </row>
    <row r="606" spans="1:18">
      <c r="A606" s="470"/>
      <c r="B606" s="501"/>
      <c r="C606" s="226"/>
      <c r="D606" s="226"/>
      <c r="E606" s="226"/>
      <c r="F606" s="226"/>
      <c r="G606" s="226"/>
      <c r="H606" s="226"/>
      <c r="I606" s="226"/>
      <c r="J606" s="502"/>
      <c r="K606" s="470"/>
      <c r="L606" s="226"/>
      <c r="M606" s="470"/>
      <c r="N606" s="226"/>
      <c r="O606" s="226"/>
      <c r="P606" s="226"/>
      <c r="Q606" s="226"/>
      <c r="R606" s="226"/>
    </row>
    <row r="607" spans="1:18">
      <c r="A607" s="470"/>
      <c r="B607" s="501"/>
      <c r="C607" s="226"/>
      <c r="D607" s="226"/>
      <c r="E607" s="226"/>
      <c r="F607" s="226"/>
      <c r="G607" s="226"/>
      <c r="H607" s="226"/>
      <c r="I607" s="226"/>
      <c r="J607" s="502"/>
      <c r="K607" s="470"/>
      <c r="L607" s="226"/>
      <c r="M607" s="470"/>
      <c r="N607" s="226"/>
      <c r="O607" s="226"/>
      <c r="P607" s="226"/>
      <c r="Q607" s="226"/>
      <c r="R607" s="226"/>
    </row>
    <row r="608" spans="1:18">
      <c r="A608" s="470"/>
      <c r="B608" s="501"/>
      <c r="C608" s="226"/>
      <c r="D608" s="226"/>
      <c r="E608" s="226"/>
      <c r="F608" s="226"/>
      <c r="G608" s="226"/>
      <c r="H608" s="226"/>
      <c r="I608" s="226"/>
      <c r="J608" s="502"/>
      <c r="K608" s="470"/>
      <c r="L608" s="226"/>
      <c r="M608" s="470"/>
      <c r="N608" s="226"/>
      <c r="O608" s="226"/>
      <c r="P608" s="226"/>
      <c r="Q608" s="226"/>
      <c r="R608" s="226"/>
    </row>
    <row r="609" spans="1:18">
      <c r="A609" s="470"/>
      <c r="B609" s="501"/>
      <c r="C609" s="226"/>
      <c r="D609" s="226"/>
      <c r="E609" s="226"/>
      <c r="F609" s="226"/>
      <c r="G609" s="226"/>
      <c r="H609" s="226"/>
      <c r="I609" s="226"/>
      <c r="J609" s="502"/>
      <c r="K609" s="470"/>
      <c r="L609" s="226"/>
      <c r="M609" s="470"/>
      <c r="N609" s="226"/>
      <c r="O609" s="226"/>
      <c r="P609" s="226"/>
      <c r="Q609" s="226"/>
      <c r="R609" s="226"/>
    </row>
    <row r="610" spans="1:18">
      <c r="A610" s="470"/>
      <c r="B610" s="501"/>
      <c r="C610" s="226"/>
      <c r="D610" s="226"/>
      <c r="E610" s="226"/>
      <c r="F610" s="226"/>
      <c r="G610" s="226"/>
      <c r="H610" s="226"/>
      <c r="I610" s="226"/>
      <c r="J610" s="502"/>
      <c r="K610" s="470"/>
      <c r="L610" s="226"/>
      <c r="M610" s="470"/>
      <c r="N610" s="226"/>
      <c r="O610" s="226"/>
      <c r="P610" s="226"/>
      <c r="Q610" s="226"/>
      <c r="R610" s="226"/>
    </row>
    <row r="611" spans="1:18">
      <c r="A611" s="470"/>
      <c r="B611" s="501"/>
      <c r="C611" s="226"/>
      <c r="D611" s="226"/>
      <c r="E611" s="226"/>
      <c r="F611" s="226"/>
      <c r="G611" s="226"/>
      <c r="H611" s="226"/>
      <c r="I611" s="226"/>
      <c r="J611" s="502"/>
      <c r="K611" s="470"/>
      <c r="L611" s="226"/>
      <c r="M611" s="470"/>
      <c r="N611" s="226"/>
      <c r="O611" s="226"/>
      <c r="P611" s="226"/>
      <c r="Q611" s="226"/>
      <c r="R611" s="226"/>
    </row>
    <row r="612" spans="1:18">
      <c r="A612" s="470"/>
      <c r="B612" s="501"/>
      <c r="C612" s="226"/>
      <c r="D612" s="226"/>
      <c r="E612" s="226"/>
      <c r="F612" s="226"/>
      <c r="G612" s="226"/>
      <c r="H612" s="226"/>
      <c r="I612" s="226"/>
      <c r="J612" s="502"/>
      <c r="K612" s="470"/>
      <c r="L612" s="226"/>
      <c r="M612" s="470"/>
      <c r="N612" s="226"/>
      <c r="O612" s="226"/>
      <c r="P612" s="226"/>
      <c r="Q612" s="226"/>
      <c r="R612" s="226"/>
    </row>
    <row r="613" spans="1:18">
      <c r="A613" s="470"/>
      <c r="B613" s="501"/>
      <c r="C613" s="226"/>
      <c r="D613" s="226"/>
      <c r="E613" s="226"/>
      <c r="F613" s="226"/>
      <c r="G613" s="226"/>
      <c r="H613" s="226"/>
      <c r="I613" s="226"/>
      <c r="J613" s="502"/>
      <c r="K613" s="470"/>
      <c r="L613" s="226"/>
      <c r="M613" s="470"/>
      <c r="N613" s="226"/>
      <c r="O613" s="226"/>
      <c r="P613" s="226"/>
      <c r="Q613" s="226"/>
      <c r="R613" s="226"/>
    </row>
    <row r="614" spans="1:18">
      <c r="A614" s="470"/>
      <c r="B614" s="501"/>
      <c r="C614" s="226"/>
      <c r="D614" s="226"/>
      <c r="E614" s="226"/>
      <c r="F614" s="226"/>
      <c r="G614" s="226"/>
      <c r="H614" s="226"/>
      <c r="I614" s="226"/>
      <c r="J614" s="502"/>
      <c r="K614" s="470"/>
      <c r="L614" s="226"/>
      <c r="M614" s="470"/>
      <c r="N614" s="226"/>
      <c r="O614" s="226"/>
      <c r="P614" s="226"/>
      <c r="Q614" s="226"/>
      <c r="R614" s="226"/>
    </row>
    <row r="615" spans="1:18">
      <c r="A615" s="470"/>
      <c r="B615" s="501"/>
      <c r="C615" s="226"/>
      <c r="D615" s="226"/>
      <c r="E615" s="226"/>
      <c r="F615" s="226"/>
      <c r="G615" s="226"/>
      <c r="H615" s="226"/>
      <c r="I615" s="226"/>
      <c r="J615" s="502"/>
      <c r="K615" s="470"/>
      <c r="L615" s="226"/>
      <c r="M615" s="470"/>
      <c r="N615" s="226"/>
      <c r="O615" s="226"/>
      <c r="P615" s="226"/>
      <c r="Q615" s="226"/>
      <c r="R615" s="226"/>
    </row>
    <row r="616" spans="1:18">
      <c r="A616" s="470"/>
      <c r="B616" s="501"/>
      <c r="C616" s="226"/>
      <c r="D616" s="226"/>
      <c r="E616" s="226"/>
      <c r="F616" s="226"/>
      <c r="G616" s="226"/>
      <c r="H616" s="226"/>
      <c r="I616" s="226"/>
      <c r="J616" s="502"/>
      <c r="K616" s="470"/>
      <c r="L616" s="226"/>
      <c r="M616" s="470"/>
      <c r="N616" s="226"/>
      <c r="O616" s="226"/>
      <c r="P616" s="226"/>
      <c r="Q616" s="226"/>
      <c r="R616" s="226"/>
    </row>
    <row r="617" spans="1:18">
      <c r="A617" s="470"/>
      <c r="B617" s="501"/>
      <c r="C617" s="226"/>
      <c r="D617" s="226"/>
      <c r="E617" s="226"/>
      <c r="F617" s="226"/>
      <c r="G617" s="226"/>
      <c r="H617" s="226"/>
      <c r="I617" s="226"/>
      <c r="J617" s="502"/>
      <c r="K617" s="470"/>
      <c r="L617" s="226"/>
      <c r="M617" s="470"/>
      <c r="N617" s="226"/>
      <c r="O617" s="226"/>
      <c r="P617" s="226"/>
      <c r="Q617" s="226"/>
      <c r="R617" s="226"/>
    </row>
    <row r="618" spans="1:18">
      <c r="A618" s="470"/>
      <c r="B618" s="501"/>
      <c r="C618" s="226"/>
      <c r="D618" s="226"/>
      <c r="E618" s="226"/>
      <c r="F618" s="226"/>
      <c r="G618" s="226"/>
      <c r="H618" s="226"/>
      <c r="I618" s="226"/>
      <c r="J618" s="502"/>
      <c r="K618" s="470"/>
      <c r="L618" s="226"/>
      <c r="M618" s="470"/>
      <c r="N618" s="226"/>
      <c r="O618" s="226"/>
      <c r="P618" s="226"/>
      <c r="Q618" s="226"/>
      <c r="R618" s="226"/>
    </row>
    <row r="619" spans="1:18">
      <c r="A619" s="470"/>
      <c r="B619" s="501"/>
      <c r="C619" s="226"/>
      <c r="D619" s="226"/>
      <c r="E619" s="226"/>
      <c r="F619" s="226"/>
      <c r="G619" s="226"/>
      <c r="H619" s="226"/>
      <c r="I619" s="226"/>
      <c r="J619" s="502"/>
      <c r="K619" s="470"/>
      <c r="L619" s="226"/>
      <c r="M619" s="470"/>
      <c r="N619" s="226"/>
      <c r="O619" s="226"/>
      <c r="P619" s="226"/>
      <c r="Q619" s="226"/>
      <c r="R619" s="226"/>
    </row>
    <row r="620" spans="1:18">
      <c r="A620" s="470"/>
      <c r="B620" s="501"/>
      <c r="C620" s="226"/>
      <c r="D620" s="226"/>
      <c r="E620" s="226"/>
      <c r="F620" s="226"/>
      <c r="G620" s="226"/>
      <c r="H620" s="226"/>
      <c r="I620" s="226"/>
      <c r="J620" s="502"/>
      <c r="K620" s="470"/>
      <c r="L620" s="226"/>
      <c r="M620" s="470"/>
      <c r="N620" s="226"/>
      <c r="O620" s="226"/>
      <c r="P620" s="226"/>
      <c r="Q620" s="226"/>
      <c r="R620" s="226"/>
    </row>
    <row r="621" spans="1:18">
      <c r="A621" s="470"/>
      <c r="B621" s="501"/>
      <c r="C621" s="226"/>
      <c r="D621" s="226"/>
      <c r="E621" s="226"/>
      <c r="F621" s="226"/>
      <c r="G621" s="226"/>
      <c r="H621" s="226"/>
      <c r="I621" s="226"/>
      <c r="J621" s="502"/>
      <c r="K621" s="470"/>
      <c r="L621" s="226"/>
      <c r="M621" s="470"/>
      <c r="N621" s="226"/>
      <c r="O621" s="226"/>
      <c r="P621" s="226"/>
      <c r="Q621" s="226"/>
      <c r="R621" s="226"/>
    </row>
    <row r="622" spans="1:18">
      <c r="A622" s="470"/>
      <c r="B622" s="501"/>
      <c r="C622" s="226"/>
      <c r="D622" s="226"/>
      <c r="E622" s="226"/>
      <c r="F622" s="226"/>
      <c r="G622" s="226"/>
      <c r="H622" s="226"/>
      <c r="I622" s="226"/>
      <c r="J622" s="502"/>
      <c r="K622" s="470"/>
      <c r="L622" s="226"/>
      <c r="M622" s="470"/>
      <c r="N622" s="226"/>
      <c r="O622" s="226"/>
      <c r="P622" s="226"/>
      <c r="Q622" s="226"/>
      <c r="R622" s="226"/>
    </row>
    <row r="623" spans="1:18">
      <c r="A623" s="470"/>
      <c r="B623" s="501"/>
      <c r="C623" s="226"/>
      <c r="D623" s="226"/>
      <c r="E623" s="226"/>
      <c r="F623" s="226"/>
      <c r="G623" s="226"/>
      <c r="H623" s="226"/>
      <c r="I623" s="226"/>
      <c r="J623" s="502"/>
      <c r="K623" s="470"/>
      <c r="L623" s="226"/>
      <c r="M623" s="470"/>
      <c r="N623" s="226"/>
      <c r="O623" s="226"/>
      <c r="P623" s="226"/>
      <c r="Q623" s="226"/>
      <c r="R623" s="226"/>
    </row>
    <row r="624" spans="1:18">
      <c r="A624" s="470"/>
      <c r="B624" s="501"/>
      <c r="C624" s="226"/>
      <c r="D624" s="226"/>
      <c r="E624" s="226"/>
      <c r="F624" s="226"/>
      <c r="G624" s="226"/>
      <c r="H624" s="226"/>
      <c r="I624" s="226"/>
      <c r="J624" s="502"/>
      <c r="K624" s="470"/>
      <c r="L624" s="226"/>
      <c r="M624" s="470"/>
      <c r="N624" s="226"/>
      <c r="O624" s="226"/>
      <c r="P624" s="226"/>
      <c r="Q624" s="226"/>
      <c r="R624" s="226"/>
    </row>
    <row r="625" spans="1:18">
      <c r="A625" s="470"/>
      <c r="B625" s="501"/>
      <c r="C625" s="226"/>
      <c r="D625" s="226"/>
      <c r="E625" s="226"/>
      <c r="F625" s="226"/>
      <c r="G625" s="226"/>
      <c r="H625" s="226"/>
      <c r="I625" s="226"/>
      <c r="J625" s="502"/>
      <c r="K625" s="470"/>
      <c r="L625" s="226"/>
      <c r="M625" s="470"/>
      <c r="N625" s="226"/>
      <c r="O625" s="226"/>
      <c r="P625" s="226"/>
      <c r="Q625" s="226"/>
      <c r="R625" s="226"/>
    </row>
    <row r="626" spans="1:18">
      <c r="A626" s="470"/>
      <c r="B626" s="501"/>
      <c r="C626" s="226"/>
      <c r="D626" s="226"/>
      <c r="E626" s="226"/>
      <c r="F626" s="226"/>
      <c r="G626" s="226"/>
      <c r="H626" s="226"/>
      <c r="I626" s="226"/>
      <c r="J626" s="502"/>
      <c r="K626" s="470"/>
      <c r="L626" s="226"/>
      <c r="M626" s="470"/>
      <c r="N626" s="226"/>
      <c r="O626" s="226"/>
      <c r="P626" s="226"/>
      <c r="Q626" s="226"/>
      <c r="R626" s="226"/>
    </row>
    <row r="627" spans="1:18">
      <c r="A627" s="470"/>
      <c r="B627" s="501"/>
      <c r="C627" s="226"/>
      <c r="D627" s="226"/>
      <c r="E627" s="226"/>
      <c r="F627" s="226"/>
      <c r="G627" s="226"/>
      <c r="H627" s="226"/>
      <c r="I627" s="226"/>
      <c r="J627" s="502"/>
      <c r="K627" s="470"/>
      <c r="L627" s="226"/>
      <c r="M627" s="470"/>
      <c r="N627" s="226"/>
      <c r="O627" s="226"/>
      <c r="P627" s="226"/>
      <c r="Q627" s="226"/>
      <c r="R627" s="226"/>
    </row>
    <row r="628" spans="1:18">
      <c r="A628" s="470"/>
      <c r="B628" s="501"/>
      <c r="C628" s="226"/>
      <c r="D628" s="226"/>
      <c r="E628" s="226"/>
      <c r="F628" s="226"/>
      <c r="G628" s="226"/>
      <c r="H628" s="226"/>
      <c r="I628" s="226"/>
      <c r="J628" s="502"/>
      <c r="K628" s="470"/>
      <c r="L628" s="226"/>
      <c r="M628" s="470"/>
      <c r="N628" s="226"/>
      <c r="O628" s="226"/>
      <c r="P628" s="226"/>
      <c r="Q628" s="226"/>
      <c r="R628" s="226"/>
    </row>
    <row r="629" spans="1:18">
      <c r="A629" s="470"/>
      <c r="B629" s="501"/>
      <c r="C629" s="226"/>
      <c r="D629" s="226"/>
      <c r="E629" s="226"/>
      <c r="F629" s="226"/>
      <c r="G629" s="226"/>
      <c r="H629" s="226"/>
      <c r="I629" s="226"/>
      <c r="J629" s="502"/>
      <c r="K629" s="470"/>
      <c r="L629" s="226"/>
      <c r="M629" s="470"/>
      <c r="N629" s="226"/>
      <c r="O629" s="226"/>
      <c r="P629" s="226"/>
      <c r="Q629" s="226"/>
      <c r="R629" s="226"/>
    </row>
    <row r="630" spans="1:18">
      <c r="A630" s="470"/>
      <c r="B630" s="501"/>
      <c r="C630" s="226"/>
      <c r="D630" s="226"/>
      <c r="E630" s="226"/>
      <c r="F630" s="226"/>
      <c r="G630" s="226"/>
      <c r="H630" s="226"/>
      <c r="I630" s="226"/>
      <c r="J630" s="502"/>
      <c r="K630" s="470"/>
      <c r="L630" s="226"/>
      <c r="M630" s="470"/>
      <c r="N630" s="226"/>
      <c r="O630" s="226"/>
      <c r="P630" s="226"/>
      <c r="Q630" s="226"/>
      <c r="R630" s="226"/>
    </row>
    <row r="631" spans="1:18">
      <c r="A631" s="470"/>
      <c r="B631" s="501"/>
      <c r="C631" s="226"/>
      <c r="D631" s="226"/>
      <c r="E631" s="226"/>
      <c r="F631" s="226"/>
      <c r="G631" s="226"/>
      <c r="H631" s="226"/>
      <c r="I631" s="226"/>
      <c r="J631" s="502"/>
      <c r="K631" s="470"/>
      <c r="L631" s="226"/>
      <c r="M631" s="470"/>
      <c r="N631" s="226"/>
      <c r="O631" s="226"/>
      <c r="P631" s="226"/>
      <c r="Q631" s="226"/>
      <c r="R631" s="226"/>
    </row>
    <row r="632" spans="1:18">
      <c r="A632" s="470"/>
      <c r="B632" s="501"/>
      <c r="C632" s="226"/>
      <c r="D632" s="226"/>
      <c r="E632" s="226"/>
      <c r="F632" s="226"/>
      <c r="G632" s="226"/>
      <c r="H632" s="226"/>
      <c r="I632" s="226"/>
      <c r="J632" s="502"/>
      <c r="K632" s="470"/>
      <c r="L632" s="226"/>
      <c r="M632" s="470"/>
      <c r="N632" s="226"/>
      <c r="O632" s="226"/>
      <c r="P632" s="226"/>
      <c r="Q632" s="226"/>
      <c r="R632" s="226"/>
    </row>
    <row r="633" spans="1:18">
      <c r="A633" s="470"/>
      <c r="B633" s="501"/>
      <c r="C633" s="226"/>
      <c r="D633" s="226"/>
      <c r="E633" s="226"/>
      <c r="F633" s="226"/>
      <c r="G633" s="226"/>
      <c r="H633" s="226"/>
      <c r="I633" s="226"/>
      <c r="J633" s="502"/>
      <c r="K633" s="470"/>
      <c r="L633" s="226"/>
      <c r="M633" s="470"/>
      <c r="N633" s="226"/>
      <c r="O633" s="226"/>
      <c r="P633" s="226"/>
      <c r="Q633" s="226"/>
      <c r="R633" s="226"/>
    </row>
    <row r="634" spans="1:18">
      <c r="A634" s="470"/>
      <c r="B634" s="501"/>
      <c r="C634" s="226"/>
      <c r="D634" s="226"/>
      <c r="E634" s="226"/>
      <c r="F634" s="226"/>
      <c r="G634" s="226"/>
      <c r="H634" s="226"/>
      <c r="I634" s="226"/>
      <c r="J634" s="502"/>
      <c r="K634" s="470"/>
      <c r="L634" s="226"/>
      <c r="M634" s="470"/>
      <c r="N634" s="226"/>
      <c r="O634" s="226"/>
      <c r="P634" s="226"/>
      <c r="Q634" s="226"/>
      <c r="R634" s="226"/>
    </row>
    <row r="635" spans="1:18">
      <c r="A635" s="470"/>
      <c r="B635" s="501"/>
      <c r="C635" s="226"/>
      <c r="D635" s="226"/>
      <c r="E635" s="226"/>
      <c r="F635" s="226"/>
      <c r="G635" s="226"/>
      <c r="H635" s="226"/>
      <c r="I635" s="226"/>
      <c r="J635" s="502"/>
      <c r="K635" s="470"/>
      <c r="L635" s="226"/>
      <c r="M635" s="470"/>
      <c r="N635" s="226"/>
      <c r="O635" s="226"/>
      <c r="P635" s="226"/>
      <c r="Q635" s="226"/>
      <c r="R635" s="226"/>
    </row>
    <row r="636" spans="1:18">
      <c r="A636" s="470"/>
      <c r="B636" s="501"/>
      <c r="C636" s="226"/>
      <c r="D636" s="226"/>
      <c r="E636" s="226"/>
      <c r="F636" s="226"/>
      <c r="G636" s="226"/>
      <c r="H636" s="226"/>
      <c r="I636" s="226"/>
      <c r="J636" s="502"/>
      <c r="K636" s="470"/>
      <c r="L636" s="226"/>
      <c r="M636" s="470"/>
      <c r="N636" s="226"/>
      <c r="O636" s="226"/>
      <c r="P636" s="226"/>
      <c r="Q636" s="226"/>
      <c r="R636" s="226"/>
    </row>
    <row r="637" spans="1:18">
      <c r="A637" s="470"/>
      <c r="B637" s="501"/>
      <c r="C637" s="226"/>
      <c r="D637" s="226"/>
      <c r="E637" s="226"/>
      <c r="F637" s="226"/>
      <c r="G637" s="226"/>
      <c r="H637" s="226"/>
      <c r="I637" s="226"/>
      <c r="J637" s="502"/>
      <c r="K637" s="470"/>
      <c r="L637" s="226"/>
      <c r="M637" s="470"/>
      <c r="N637" s="226"/>
      <c r="O637" s="226"/>
      <c r="P637" s="226"/>
      <c r="Q637" s="226"/>
      <c r="R637" s="226"/>
    </row>
    <row r="638" spans="1:18">
      <c r="A638" s="470"/>
      <c r="B638" s="501"/>
      <c r="C638" s="226"/>
      <c r="D638" s="226"/>
      <c r="E638" s="226"/>
      <c r="F638" s="226"/>
      <c r="G638" s="226"/>
      <c r="H638" s="226"/>
      <c r="I638" s="226"/>
      <c r="J638" s="502"/>
      <c r="K638" s="470"/>
      <c r="L638" s="226"/>
      <c r="M638" s="470"/>
      <c r="N638" s="226"/>
      <c r="O638" s="226"/>
      <c r="P638" s="226"/>
      <c r="Q638" s="226"/>
      <c r="R638" s="226"/>
    </row>
    <row r="639" spans="1:18">
      <c r="A639" s="470"/>
      <c r="B639" s="501"/>
      <c r="C639" s="226"/>
      <c r="D639" s="226"/>
      <c r="E639" s="226"/>
      <c r="F639" s="226"/>
      <c r="G639" s="226"/>
      <c r="H639" s="226"/>
      <c r="I639" s="226"/>
      <c r="J639" s="502"/>
      <c r="K639" s="470"/>
      <c r="L639" s="226"/>
      <c r="M639" s="470"/>
      <c r="N639" s="226"/>
      <c r="O639" s="226"/>
      <c r="P639" s="226"/>
      <c r="Q639" s="226"/>
      <c r="R639" s="226"/>
    </row>
    <row r="640" spans="1:18">
      <c r="A640" s="470"/>
      <c r="B640" s="501"/>
      <c r="C640" s="226"/>
      <c r="D640" s="226"/>
      <c r="E640" s="226"/>
      <c r="F640" s="226"/>
      <c r="G640" s="226"/>
      <c r="H640" s="226"/>
      <c r="I640" s="226"/>
      <c r="J640" s="502"/>
      <c r="K640" s="470"/>
      <c r="L640" s="226"/>
      <c r="M640" s="470"/>
      <c r="N640" s="226"/>
      <c r="O640" s="226"/>
      <c r="P640" s="226"/>
      <c r="Q640" s="226"/>
      <c r="R640" s="226"/>
    </row>
    <row r="641" spans="1:18">
      <c r="A641" s="470"/>
      <c r="B641" s="501"/>
      <c r="C641" s="226"/>
      <c r="D641" s="226"/>
      <c r="E641" s="226"/>
      <c r="F641" s="226"/>
      <c r="G641" s="226"/>
      <c r="H641" s="226"/>
      <c r="I641" s="226"/>
      <c r="J641" s="502"/>
      <c r="K641" s="470"/>
      <c r="L641" s="226"/>
      <c r="M641" s="470"/>
      <c r="N641" s="226"/>
      <c r="O641" s="226"/>
      <c r="P641" s="226"/>
      <c r="Q641" s="226"/>
      <c r="R641" s="226"/>
    </row>
    <row r="642" spans="1:18">
      <c r="A642" s="470"/>
      <c r="B642" s="501"/>
      <c r="C642" s="226"/>
      <c r="D642" s="226"/>
      <c r="E642" s="226"/>
      <c r="F642" s="226"/>
      <c r="G642" s="226"/>
      <c r="H642" s="226"/>
      <c r="I642" s="226"/>
      <c r="J642" s="502"/>
      <c r="K642" s="470"/>
      <c r="L642" s="226"/>
      <c r="M642" s="470"/>
      <c r="N642" s="226"/>
      <c r="O642" s="226"/>
      <c r="P642" s="226"/>
      <c r="Q642" s="226"/>
      <c r="R642" s="226"/>
    </row>
    <row r="643" spans="1:18">
      <c r="A643" s="470"/>
      <c r="B643" s="501"/>
      <c r="C643" s="226"/>
      <c r="D643" s="226"/>
      <c r="E643" s="226"/>
      <c r="F643" s="226"/>
      <c r="G643" s="226"/>
      <c r="H643" s="226"/>
      <c r="I643" s="226"/>
      <c r="J643" s="502"/>
      <c r="K643" s="470"/>
      <c r="L643" s="226"/>
      <c r="M643" s="470"/>
      <c r="N643" s="226"/>
      <c r="O643" s="226"/>
      <c r="P643" s="226"/>
      <c r="Q643" s="226"/>
      <c r="R643" s="226"/>
    </row>
    <row r="644" spans="1:18">
      <c r="A644" s="470"/>
      <c r="B644" s="501"/>
      <c r="C644" s="226"/>
      <c r="D644" s="226"/>
      <c r="E644" s="226"/>
      <c r="F644" s="226"/>
      <c r="G644" s="226"/>
      <c r="H644" s="226"/>
      <c r="I644" s="226"/>
      <c r="J644" s="502"/>
      <c r="K644" s="470"/>
      <c r="L644" s="226"/>
      <c r="M644" s="470"/>
      <c r="N644" s="226"/>
      <c r="O644" s="226"/>
      <c r="P644" s="226"/>
      <c r="Q644" s="226"/>
      <c r="R644" s="226"/>
    </row>
    <row r="645" spans="1:18">
      <c r="A645" s="470"/>
      <c r="B645" s="501"/>
      <c r="C645" s="226"/>
      <c r="D645" s="226"/>
      <c r="E645" s="226"/>
      <c r="F645" s="226"/>
      <c r="G645" s="226"/>
      <c r="H645" s="226"/>
      <c r="I645" s="226"/>
      <c r="J645" s="502"/>
      <c r="K645" s="470"/>
      <c r="L645" s="226"/>
      <c r="M645" s="470"/>
      <c r="N645" s="226"/>
      <c r="O645" s="226"/>
      <c r="P645" s="226"/>
      <c r="Q645" s="226"/>
      <c r="R645" s="226"/>
    </row>
    <row r="646" spans="1:18">
      <c r="A646" s="470"/>
      <c r="B646" s="501"/>
      <c r="C646" s="226"/>
      <c r="D646" s="226"/>
      <c r="E646" s="226"/>
      <c r="F646" s="226"/>
      <c r="G646" s="226"/>
      <c r="H646" s="226"/>
      <c r="I646" s="226"/>
      <c r="J646" s="502"/>
      <c r="K646" s="470"/>
      <c r="L646" s="226"/>
      <c r="M646" s="470"/>
      <c r="N646" s="226"/>
      <c r="O646" s="226"/>
      <c r="P646" s="226"/>
      <c r="Q646" s="226"/>
      <c r="R646" s="226"/>
    </row>
    <row r="647" spans="1:18">
      <c r="A647" s="470"/>
      <c r="B647" s="501"/>
      <c r="C647" s="226"/>
      <c r="D647" s="226"/>
      <c r="E647" s="226"/>
      <c r="F647" s="226"/>
      <c r="G647" s="226"/>
      <c r="H647" s="226"/>
      <c r="I647" s="226"/>
      <c r="J647" s="502"/>
      <c r="K647" s="470"/>
      <c r="L647" s="226"/>
      <c r="M647" s="470"/>
      <c r="N647" s="226"/>
      <c r="O647" s="226"/>
      <c r="P647" s="226"/>
      <c r="Q647" s="226"/>
      <c r="R647" s="226"/>
    </row>
    <row r="648" spans="1:18">
      <c r="A648" s="470"/>
      <c r="B648" s="501"/>
      <c r="C648" s="226"/>
      <c r="D648" s="226"/>
      <c r="E648" s="226"/>
      <c r="F648" s="226"/>
      <c r="G648" s="226"/>
      <c r="H648" s="226"/>
      <c r="I648" s="226"/>
      <c r="J648" s="502"/>
      <c r="K648" s="470"/>
      <c r="L648" s="226"/>
      <c r="M648" s="470"/>
      <c r="N648" s="226"/>
      <c r="O648" s="226"/>
      <c r="P648" s="226"/>
      <c r="Q648" s="226"/>
      <c r="R648" s="226"/>
    </row>
    <row r="649" spans="1:18">
      <c r="A649" s="470"/>
      <c r="B649" s="501"/>
      <c r="C649" s="226"/>
      <c r="D649" s="226"/>
      <c r="E649" s="226"/>
      <c r="F649" s="226"/>
      <c r="G649" s="226"/>
      <c r="H649" s="226"/>
      <c r="I649" s="226"/>
      <c r="J649" s="502"/>
      <c r="K649" s="470"/>
      <c r="L649" s="226"/>
      <c r="M649" s="470"/>
      <c r="N649" s="226"/>
      <c r="O649" s="226"/>
      <c r="P649" s="226"/>
      <c r="Q649" s="226"/>
      <c r="R649" s="226"/>
    </row>
    <row r="650" spans="1:18">
      <c r="A650" s="470"/>
      <c r="B650" s="501"/>
      <c r="C650" s="226"/>
      <c r="D650" s="226"/>
      <c r="E650" s="226"/>
      <c r="F650" s="226"/>
      <c r="G650" s="226"/>
      <c r="H650" s="226"/>
      <c r="I650" s="226"/>
      <c r="J650" s="502"/>
      <c r="K650" s="470"/>
      <c r="L650" s="226"/>
      <c r="M650" s="470"/>
      <c r="N650" s="226"/>
      <c r="O650" s="226"/>
      <c r="P650" s="226"/>
      <c r="Q650" s="226"/>
      <c r="R650" s="226"/>
    </row>
    <row r="651" spans="1:18">
      <c r="A651" s="470"/>
      <c r="B651" s="501"/>
      <c r="C651" s="226"/>
      <c r="D651" s="226"/>
      <c r="E651" s="226"/>
      <c r="F651" s="226"/>
      <c r="G651" s="226"/>
      <c r="H651" s="226"/>
      <c r="I651" s="226"/>
      <c r="J651" s="502"/>
      <c r="K651" s="470"/>
      <c r="L651" s="226"/>
      <c r="M651" s="470"/>
      <c r="N651" s="226"/>
      <c r="O651" s="226"/>
      <c r="P651" s="226"/>
      <c r="Q651" s="226"/>
      <c r="R651" s="226"/>
    </row>
    <row r="652" spans="1:18">
      <c r="A652" s="470"/>
      <c r="B652" s="501"/>
      <c r="C652" s="226"/>
      <c r="D652" s="226"/>
      <c r="E652" s="226"/>
      <c r="F652" s="226"/>
      <c r="G652" s="226"/>
      <c r="H652" s="226"/>
      <c r="I652" s="226"/>
      <c r="J652" s="502"/>
      <c r="K652" s="470"/>
      <c r="L652" s="226"/>
      <c r="M652" s="470"/>
      <c r="N652" s="226"/>
      <c r="O652" s="226"/>
      <c r="P652" s="226"/>
      <c r="Q652" s="226"/>
      <c r="R652" s="226"/>
    </row>
    <row r="653" spans="1:18">
      <c r="A653" s="470"/>
      <c r="B653" s="501"/>
      <c r="C653" s="226"/>
      <c r="D653" s="226"/>
      <c r="E653" s="226"/>
      <c r="F653" s="226"/>
      <c r="G653" s="226"/>
      <c r="H653" s="226"/>
      <c r="I653" s="226"/>
      <c r="J653" s="502"/>
      <c r="K653" s="470"/>
      <c r="L653" s="226"/>
      <c r="M653" s="470"/>
      <c r="N653" s="226"/>
      <c r="O653" s="226"/>
      <c r="P653" s="226"/>
      <c r="Q653" s="226"/>
      <c r="R653" s="226"/>
    </row>
    <row r="654" spans="1:18">
      <c r="A654" s="470"/>
      <c r="B654" s="501"/>
      <c r="C654" s="226"/>
      <c r="D654" s="226"/>
      <c r="E654" s="226"/>
      <c r="F654" s="226"/>
      <c r="G654" s="226"/>
      <c r="H654" s="226"/>
      <c r="I654" s="226"/>
      <c r="J654" s="502"/>
      <c r="K654" s="470"/>
      <c r="L654" s="226"/>
      <c r="M654" s="470"/>
      <c r="N654" s="226"/>
      <c r="O654" s="226"/>
      <c r="P654" s="226"/>
      <c r="Q654" s="226"/>
      <c r="R654" s="226"/>
    </row>
    <row r="655" spans="1:18">
      <c r="A655" s="470"/>
      <c r="B655" s="501"/>
      <c r="C655" s="226"/>
      <c r="D655" s="226"/>
      <c r="E655" s="226"/>
      <c r="F655" s="226"/>
      <c r="G655" s="226"/>
      <c r="H655" s="226"/>
      <c r="I655" s="226"/>
      <c r="J655" s="502"/>
      <c r="K655" s="470"/>
      <c r="L655" s="226"/>
      <c r="M655" s="470"/>
      <c r="N655" s="226"/>
      <c r="O655" s="226"/>
      <c r="P655" s="226"/>
      <c r="Q655" s="226"/>
      <c r="R655" s="226"/>
    </row>
    <row r="656" spans="1:18">
      <c r="A656" s="470"/>
      <c r="B656" s="501"/>
      <c r="C656" s="226"/>
      <c r="D656" s="226"/>
      <c r="E656" s="226"/>
      <c r="F656" s="226"/>
      <c r="G656" s="226"/>
      <c r="H656" s="226"/>
      <c r="I656" s="226"/>
      <c r="J656" s="502"/>
      <c r="K656" s="470"/>
      <c r="L656" s="226"/>
      <c r="M656" s="470"/>
      <c r="N656" s="226"/>
      <c r="O656" s="226"/>
      <c r="P656" s="226"/>
      <c r="Q656" s="226"/>
      <c r="R656" s="226"/>
    </row>
    <row r="657" spans="1:18">
      <c r="A657" s="470"/>
      <c r="B657" s="501"/>
      <c r="C657" s="226"/>
      <c r="D657" s="226"/>
      <c r="E657" s="226"/>
      <c r="F657" s="226"/>
      <c r="G657" s="226"/>
      <c r="H657" s="226"/>
      <c r="I657" s="226"/>
      <c r="J657" s="502"/>
      <c r="K657" s="470"/>
      <c r="L657" s="226"/>
      <c r="M657" s="470"/>
      <c r="N657" s="226"/>
      <c r="O657" s="226"/>
      <c r="P657" s="226"/>
      <c r="Q657" s="226"/>
      <c r="R657" s="226"/>
    </row>
    <row r="658" spans="1:18">
      <c r="A658" s="470"/>
      <c r="B658" s="501"/>
      <c r="C658" s="226"/>
      <c r="D658" s="226"/>
      <c r="E658" s="226"/>
      <c r="F658" s="226"/>
      <c r="G658" s="226"/>
      <c r="H658" s="226"/>
      <c r="I658" s="226"/>
      <c r="J658" s="502"/>
      <c r="K658" s="470"/>
      <c r="L658" s="226"/>
      <c r="M658" s="470"/>
      <c r="N658" s="226"/>
      <c r="O658" s="226"/>
      <c r="P658" s="226"/>
      <c r="Q658" s="226"/>
      <c r="R658" s="226"/>
    </row>
    <row r="659" spans="1:18">
      <c r="A659" s="470"/>
      <c r="B659" s="501"/>
      <c r="C659" s="226"/>
      <c r="D659" s="226"/>
      <c r="E659" s="226"/>
      <c r="F659" s="226"/>
      <c r="G659" s="226"/>
      <c r="H659" s="226"/>
      <c r="I659" s="226"/>
      <c r="J659" s="502"/>
      <c r="K659" s="470"/>
      <c r="L659" s="226"/>
      <c r="M659" s="470"/>
      <c r="N659" s="226"/>
      <c r="O659" s="226"/>
      <c r="P659" s="226"/>
      <c r="Q659" s="226"/>
      <c r="R659" s="226"/>
    </row>
    <row r="660" spans="1:18">
      <c r="A660" s="470"/>
      <c r="B660" s="501"/>
      <c r="C660" s="226"/>
      <c r="D660" s="226"/>
      <c r="E660" s="226"/>
      <c r="F660" s="226"/>
      <c r="G660" s="226"/>
      <c r="H660" s="226"/>
      <c r="I660" s="226"/>
      <c r="J660" s="502"/>
      <c r="K660" s="470"/>
      <c r="L660" s="226"/>
      <c r="M660" s="470"/>
      <c r="N660" s="226"/>
      <c r="O660" s="226"/>
      <c r="P660" s="226"/>
      <c r="Q660" s="226"/>
      <c r="R660" s="226"/>
    </row>
    <row r="661" spans="1:18">
      <c r="A661" s="470"/>
      <c r="B661" s="501"/>
      <c r="C661" s="226"/>
      <c r="D661" s="226"/>
      <c r="E661" s="226"/>
      <c r="F661" s="226"/>
      <c r="G661" s="226"/>
      <c r="H661" s="226"/>
      <c r="I661" s="226"/>
      <c r="J661" s="502"/>
      <c r="K661" s="470"/>
      <c r="L661" s="226"/>
      <c r="M661" s="470"/>
      <c r="N661" s="226"/>
      <c r="O661" s="226"/>
      <c r="P661" s="226"/>
      <c r="Q661" s="226"/>
      <c r="R661" s="226"/>
    </row>
    <row r="662" spans="1:18">
      <c r="A662" s="470"/>
      <c r="B662" s="501"/>
      <c r="C662" s="226"/>
      <c r="D662" s="226"/>
      <c r="E662" s="226"/>
      <c r="F662" s="226"/>
      <c r="G662" s="226"/>
      <c r="H662" s="226"/>
      <c r="I662" s="226"/>
      <c r="J662" s="502"/>
      <c r="K662" s="470"/>
      <c r="L662" s="226"/>
      <c r="M662" s="470"/>
      <c r="N662" s="226"/>
      <c r="O662" s="226"/>
      <c r="P662" s="226"/>
      <c r="Q662" s="226"/>
      <c r="R662" s="226"/>
    </row>
    <row r="663" spans="1:18">
      <c r="A663" s="470"/>
      <c r="B663" s="501"/>
      <c r="C663" s="226"/>
      <c r="D663" s="226"/>
      <c r="E663" s="226"/>
      <c r="F663" s="226"/>
      <c r="G663" s="226"/>
      <c r="H663" s="226"/>
      <c r="I663" s="226"/>
      <c r="J663" s="502"/>
      <c r="K663" s="470"/>
      <c r="L663" s="226"/>
      <c r="M663" s="470"/>
      <c r="N663" s="226"/>
      <c r="O663" s="226"/>
      <c r="P663" s="226"/>
      <c r="Q663" s="226"/>
      <c r="R663" s="226"/>
    </row>
    <row r="664" spans="1:18">
      <c r="A664" s="470"/>
      <c r="B664" s="501"/>
      <c r="C664" s="226"/>
      <c r="D664" s="226"/>
      <c r="E664" s="226"/>
      <c r="F664" s="226"/>
      <c r="G664" s="226"/>
      <c r="H664" s="226"/>
      <c r="I664" s="226"/>
      <c r="J664" s="502"/>
      <c r="K664" s="470"/>
      <c r="L664" s="226"/>
      <c r="M664" s="470"/>
      <c r="N664" s="226"/>
      <c r="O664" s="226"/>
      <c r="P664" s="226"/>
      <c r="Q664" s="226"/>
      <c r="R664" s="226"/>
    </row>
    <row r="665" spans="1:18">
      <c r="A665" s="470"/>
      <c r="B665" s="501"/>
      <c r="C665" s="226"/>
      <c r="D665" s="226"/>
      <c r="E665" s="226"/>
      <c r="F665" s="226"/>
      <c r="G665" s="226"/>
      <c r="H665" s="226"/>
      <c r="I665" s="226"/>
      <c r="J665" s="502"/>
      <c r="K665" s="470"/>
      <c r="L665" s="226"/>
      <c r="M665" s="470"/>
      <c r="N665" s="226"/>
      <c r="O665" s="226"/>
      <c r="P665" s="226"/>
      <c r="Q665" s="226"/>
      <c r="R665" s="226"/>
    </row>
    <row r="666" spans="1:18">
      <c r="A666" s="470"/>
      <c r="B666" s="501"/>
      <c r="C666" s="226"/>
      <c r="D666" s="226"/>
      <c r="E666" s="226"/>
      <c r="F666" s="226"/>
      <c r="G666" s="226"/>
      <c r="H666" s="226"/>
      <c r="I666" s="226"/>
      <c r="J666" s="502"/>
      <c r="K666" s="470"/>
      <c r="L666" s="226"/>
      <c r="M666" s="470"/>
      <c r="N666" s="226"/>
      <c r="O666" s="226"/>
      <c r="P666" s="226"/>
      <c r="Q666" s="226"/>
      <c r="R666" s="226"/>
    </row>
    <row r="667" spans="1:18">
      <c r="A667" s="470"/>
      <c r="B667" s="501"/>
      <c r="C667" s="226"/>
      <c r="D667" s="226"/>
      <c r="E667" s="226"/>
      <c r="F667" s="226"/>
      <c r="G667" s="226"/>
      <c r="H667" s="226"/>
      <c r="I667" s="226"/>
      <c r="J667" s="502"/>
      <c r="K667" s="470"/>
      <c r="L667" s="226"/>
      <c r="M667" s="470"/>
      <c r="N667" s="226"/>
      <c r="O667" s="226"/>
      <c r="P667" s="226"/>
      <c r="Q667" s="226"/>
      <c r="R667" s="226"/>
    </row>
    <row r="668" spans="1:18">
      <c r="A668" s="470"/>
      <c r="B668" s="501"/>
      <c r="C668" s="226"/>
      <c r="D668" s="226"/>
      <c r="E668" s="226"/>
      <c r="F668" s="226"/>
      <c r="G668" s="226"/>
      <c r="H668" s="226"/>
      <c r="I668" s="226"/>
      <c r="J668" s="502"/>
      <c r="K668" s="470"/>
      <c r="L668" s="226"/>
      <c r="M668" s="470"/>
      <c r="N668" s="226"/>
      <c r="O668" s="226"/>
      <c r="P668" s="226"/>
      <c r="Q668" s="226"/>
      <c r="R668" s="226"/>
    </row>
    <row r="669" spans="1:18">
      <c r="A669" s="470"/>
      <c r="B669" s="501"/>
      <c r="C669" s="226"/>
      <c r="D669" s="226"/>
      <c r="E669" s="226"/>
      <c r="F669" s="226"/>
      <c r="G669" s="226"/>
      <c r="H669" s="226"/>
      <c r="I669" s="226"/>
      <c r="J669" s="502"/>
      <c r="K669" s="470"/>
      <c r="L669" s="226"/>
      <c r="M669" s="470"/>
      <c r="N669" s="226"/>
      <c r="O669" s="226"/>
      <c r="P669" s="226"/>
      <c r="Q669" s="226"/>
      <c r="R669" s="226"/>
    </row>
    <row r="670" spans="1:18">
      <c r="A670" s="470"/>
      <c r="B670" s="501"/>
      <c r="C670" s="226"/>
      <c r="D670" s="226"/>
      <c r="E670" s="226"/>
      <c r="F670" s="226"/>
      <c r="G670" s="226"/>
      <c r="H670" s="226"/>
      <c r="I670" s="226"/>
      <c r="J670" s="502"/>
      <c r="K670" s="470"/>
      <c r="L670" s="226"/>
      <c r="M670" s="470"/>
      <c r="N670" s="226"/>
      <c r="O670" s="226"/>
      <c r="P670" s="226"/>
      <c r="Q670" s="226"/>
      <c r="R670" s="226"/>
    </row>
    <row r="671" spans="1:18">
      <c r="A671" s="470"/>
      <c r="B671" s="501"/>
      <c r="C671" s="226"/>
      <c r="D671" s="226"/>
      <c r="E671" s="226"/>
      <c r="F671" s="226"/>
      <c r="G671" s="226"/>
      <c r="H671" s="226"/>
      <c r="I671" s="226"/>
      <c r="J671" s="502"/>
      <c r="K671" s="470"/>
      <c r="L671" s="226"/>
      <c r="M671" s="470"/>
      <c r="N671" s="226"/>
      <c r="O671" s="226"/>
      <c r="P671" s="226"/>
      <c r="Q671" s="226"/>
      <c r="R671" s="226"/>
    </row>
    <row r="672" spans="1:18">
      <c r="A672" s="470"/>
      <c r="B672" s="501"/>
      <c r="C672" s="226"/>
      <c r="D672" s="226"/>
      <c r="E672" s="226"/>
      <c r="F672" s="226"/>
      <c r="G672" s="226"/>
      <c r="H672" s="226"/>
      <c r="I672" s="226"/>
      <c r="J672" s="502"/>
      <c r="K672" s="470"/>
      <c r="L672" s="226"/>
      <c r="M672" s="470"/>
      <c r="N672" s="226"/>
      <c r="O672" s="226"/>
      <c r="P672" s="226"/>
      <c r="Q672" s="226"/>
      <c r="R672" s="226"/>
    </row>
    <row r="673" spans="1:18">
      <c r="A673" s="470"/>
      <c r="B673" s="501"/>
      <c r="C673" s="226"/>
      <c r="D673" s="226"/>
      <c r="E673" s="226"/>
      <c r="F673" s="226"/>
      <c r="G673" s="226"/>
      <c r="H673" s="226"/>
      <c r="I673" s="226"/>
      <c r="J673" s="502"/>
      <c r="K673" s="470"/>
      <c r="L673" s="226"/>
      <c r="M673" s="470"/>
      <c r="N673" s="226"/>
      <c r="O673" s="226"/>
      <c r="P673" s="226"/>
      <c r="Q673" s="226"/>
      <c r="R673" s="226"/>
    </row>
    <row r="674" spans="1:18">
      <c r="A674" s="470"/>
      <c r="B674" s="501"/>
      <c r="C674" s="226"/>
      <c r="D674" s="226"/>
      <c r="E674" s="226"/>
      <c r="F674" s="226"/>
      <c r="G674" s="226"/>
      <c r="H674" s="226"/>
      <c r="I674" s="226"/>
      <c r="J674" s="502"/>
      <c r="K674" s="470"/>
      <c r="L674" s="226"/>
      <c r="M674" s="470"/>
      <c r="N674" s="226"/>
      <c r="O674" s="226"/>
      <c r="P674" s="226"/>
      <c r="Q674" s="226"/>
      <c r="R674" s="226"/>
    </row>
    <row r="675" spans="1:18">
      <c r="A675" s="470"/>
      <c r="B675" s="501"/>
      <c r="C675" s="226"/>
      <c r="D675" s="226"/>
      <c r="E675" s="226"/>
      <c r="F675" s="226"/>
      <c r="G675" s="226"/>
      <c r="H675" s="226"/>
      <c r="I675" s="226"/>
      <c r="J675" s="502"/>
      <c r="K675" s="470"/>
      <c r="L675" s="226"/>
      <c r="M675" s="470"/>
      <c r="N675" s="226"/>
      <c r="O675" s="226"/>
      <c r="P675" s="226"/>
      <c r="Q675" s="226"/>
      <c r="R675" s="226"/>
    </row>
    <row r="676" spans="1:18">
      <c r="A676" s="470"/>
      <c r="B676" s="501"/>
      <c r="C676" s="226"/>
      <c r="D676" s="226"/>
      <c r="E676" s="226"/>
      <c r="F676" s="226"/>
      <c r="G676" s="226"/>
      <c r="H676" s="226"/>
      <c r="I676" s="226"/>
      <c r="J676" s="502"/>
      <c r="K676" s="470"/>
      <c r="L676" s="226"/>
      <c r="M676" s="470"/>
      <c r="N676" s="226"/>
      <c r="O676" s="226"/>
      <c r="P676" s="226"/>
      <c r="Q676" s="226"/>
      <c r="R676" s="226"/>
    </row>
    <row r="677" spans="1:18">
      <c r="A677" s="470"/>
      <c r="B677" s="501"/>
      <c r="C677" s="226"/>
      <c r="D677" s="226"/>
      <c r="E677" s="226"/>
      <c r="F677" s="226"/>
      <c r="G677" s="226"/>
      <c r="H677" s="226"/>
      <c r="I677" s="226"/>
      <c r="J677" s="502"/>
      <c r="K677" s="470"/>
      <c r="L677" s="226"/>
      <c r="M677" s="470"/>
      <c r="N677" s="226"/>
      <c r="O677" s="226"/>
      <c r="P677" s="226"/>
      <c r="Q677" s="226"/>
      <c r="R677" s="226"/>
    </row>
    <row r="678" spans="1:18">
      <c r="A678" s="470"/>
      <c r="B678" s="501"/>
      <c r="C678" s="226"/>
      <c r="D678" s="226"/>
      <c r="E678" s="226"/>
      <c r="F678" s="226"/>
      <c r="G678" s="226"/>
      <c r="H678" s="226"/>
      <c r="I678" s="226"/>
      <c r="J678" s="502"/>
      <c r="K678" s="470"/>
      <c r="L678" s="226"/>
      <c r="M678" s="470"/>
      <c r="N678" s="226"/>
      <c r="O678" s="226"/>
      <c r="P678" s="226"/>
      <c r="Q678" s="226"/>
      <c r="R678" s="226"/>
    </row>
    <row r="679" spans="1:18">
      <c r="A679" s="470"/>
      <c r="B679" s="501"/>
      <c r="C679" s="226"/>
      <c r="D679" s="226"/>
      <c r="E679" s="226"/>
      <c r="F679" s="226"/>
      <c r="G679" s="226"/>
      <c r="H679" s="226"/>
      <c r="I679" s="226"/>
      <c r="J679" s="502"/>
      <c r="K679" s="470"/>
      <c r="L679" s="226"/>
      <c r="M679" s="470"/>
      <c r="N679" s="226"/>
      <c r="O679" s="226"/>
      <c r="P679" s="226"/>
      <c r="Q679" s="226"/>
      <c r="R679" s="226"/>
    </row>
    <row r="680" spans="1:18">
      <c r="A680" s="470"/>
      <c r="B680" s="501"/>
      <c r="C680" s="226"/>
      <c r="D680" s="226"/>
      <c r="E680" s="226"/>
      <c r="F680" s="226"/>
      <c r="G680" s="226"/>
      <c r="H680" s="226"/>
      <c r="I680" s="226"/>
      <c r="J680" s="502"/>
      <c r="K680" s="470"/>
      <c r="L680" s="226"/>
      <c r="M680" s="470"/>
      <c r="N680" s="226"/>
      <c r="O680" s="226"/>
      <c r="P680" s="226"/>
      <c r="Q680" s="226"/>
      <c r="R680" s="226"/>
    </row>
    <row r="681" spans="1:18">
      <c r="A681" s="470"/>
      <c r="B681" s="501"/>
      <c r="C681" s="226"/>
      <c r="D681" s="226"/>
      <c r="E681" s="226"/>
      <c r="F681" s="226"/>
      <c r="G681" s="226"/>
      <c r="H681" s="226"/>
      <c r="I681" s="226"/>
      <c r="J681" s="502"/>
      <c r="K681" s="470"/>
      <c r="L681" s="226"/>
      <c r="M681" s="470"/>
      <c r="N681" s="226"/>
      <c r="O681" s="226"/>
      <c r="P681" s="226"/>
      <c r="Q681" s="226"/>
      <c r="R681" s="226"/>
    </row>
    <row r="682" spans="1:18">
      <c r="A682" s="470"/>
      <c r="B682" s="501"/>
      <c r="C682" s="226"/>
      <c r="D682" s="226"/>
      <c r="E682" s="226"/>
      <c r="F682" s="226"/>
      <c r="G682" s="226"/>
      <c r="H682" s="226"/>
      <c r="I682" s="226"/>
      <c r="J682" s="502"/>
      <c r="K682" s="470"/>
      <c r="L682" s="226"/>
      <c r="M682" s="470"/>
      <c r="N682" s="226"/>
      <c r="O682" s="226"/>
      <c r="P682" s="226"/>
      <c r="Q682" s="226"/>
      <c r="R682" s="226"/>
    </row>
    <row r="683" spans="1:18">
      <c r="A683" s="470"/>
      <c r="B683" s="501"/>
      <c r="C683" s="226"/>
      <c r="D683" s="226"/>
      <c r="E683" s="226"/>
      <c r="F683" s="226"/>
      <c r="G683" s="226"/>
      <c r="H683" s="226"/>
      <c r="I683" s="226"/>
      <c r="J683" s="502"/>
      <c r="K683" s="470"/>
      <c r="L683" s="226"/>
      <c r="M683" s="470"/>
      <c r="N683" s="226"/>
      <c r="O683" s="226"/>
      <c r="P683" s="226"/>
      <c r="Q683" s="226"/>
      <c r="R683" s="226"/>
    </row>
    <row r="684" spans="1:18">
      <c r="A684" s="470"/>
      <c r="B684" s="501"/>
      <c r="C684" s="226"/>
      <c r="D684" s="226"/>
      <c r="E684" s="226"/>
      <c r="F684" s="226"/>
      <c r="G684" s="226"/>
      <c r="H684" s="226"/>
      <c r="I684" s="226"/>
      <c r="J684" s="502"/>
      <c r="K684" s="470"/>
      <c r="L684" s="226"/>
      <c r="M684" s="470"/>
      <c r="N684" s="226"/>
      <c r="O684" s="226"/>
      <c r="P684" s="226"/>
      <c r="Q684" s="226"/>
      <c r="R684" s="226"/>
    </row>
    <row r="685" spans="1:18">
      <c r="A685" s="470"/>
      <c r="B685" s="501"/>
      <c r="C685" s="226"/>
      <c r="D685" s="226"/>
      <c r="E685" s="226"/>
      <c r="F685" s="226"/>
      <c r="G685" s="226"/>
      <c r="H685" s="226"/>
      <c r="I685" s="226"/>
      <c r="J685" s="502"/>
      <c r="K685" s="470"/>
      <c r="L685" s="226"/>
      <c r="M685" s="470"/>
      <c r="N685" s="226"/>
      <c r="O685" s="226"/>
      <c r="P685" s="226"/>
      <c r="Q685" s="226"/>
      <c r="R685" s="226"/>
    </row>
    <row r="686" spans="1:18">
      <c r="A686" s="470"/>
      <c r="B686" s="501"/>
      <c r="C686" s="226"/>
      <c r="D686" s="226"/>
      <c r="E686" s="226"/>
      <c r="F686" s="226"/>
      <c r="G686" s="226"/>
      <c r="H686" s="226"/>
      <c r="I686" s="226"/>
      <c r="J686" s="502"/>
      <c r="K686" s="470"/>
      <c r="L686" s="226"/>
      <c r="M686" s="470"/>
      <c r="N686" s="226"/>
      <c r="O686" s="226"/>
      <c r="P686" s="226"/>
      <c r="Q686" s="226"/>
      <c r="R686" s="226"/>
    </row>
    <row r="687" spans="1:18">
      <c r="A687" s="470"/>
      <c r="B687" s="501"/>
      <c r="C687" s="226"/>
      <c r="D687" s="226"/>
      <c r="E687" s="226"/>
      <c r="F687" s="226"/>
      <c r="G687" s="226"/>
      <c r="H687" s="226"/>
      <c r="I687" s="226"/>
      <c r="J687" s="502"/>
      <c r="K687" s="470"/>
      <c r="L687" s="226"/>
      <c r="M687" s="470"/>
      <c r="N687" s="226"/>
      <c r="O687" s="226"/>
      <c r="P687" s="226"/>
      <c r="Q687" s="226"/>
      <c r="R687" s="226"/>
    </row>
    <row r="688" spans="1:18">
      <c r="A688" s="470"/>
      <c r="B688" s="501"/>
      <c r="C688" s="226"/>
      <c r="D688" s="226"/>
      <c r="E688" s="226"/>
      <c r="F688" s="226"/>
      <c r="G688" s="226"/>
      <c r="H688" s="226"/>
      <c r="I688" s="226"/>
      <c r="J688" s="502"/>
      <c r="K688" s="470"/>
      <c r="L688" s="226"/>
      <c r="M688" s="470"/>
      <c r="N688" s="226"/>
      <c r="O688" s="226"/>
      <c r="P688" s="226"/>
      <c r="Q688" s="226"/>
      <c r="R688" s="226"/>
    </row>
    <row r="689" spans="1:18">
      <c r="A689" s="470"/>
      <c r="B689" s="501"/>
      <c r="C689" s="226"/>
      <c r="D689" s="226"/>
      <c r="E689" s="226"/>
      <c r="F689" s="226"/>
      <c r="G689" s="226"/>
      <c r="H689" s="226"/>
      <c r="I689" s="226"/>
      <c r="J689" s="502"/>
      <c r="K689" s="470"/>
      <c r="L689" s="226"/>
      <c r="M689" s="470"/>
      <c r="N689" s="226"/>
      <c r="O689" s="226"/>
      <c r="P689" s="226"/>
      <c r="Q689" s="226"/>
      <c r="R689" s="226"/>
    </row>
    <row r="690" spans="1:18">
      <c r="A690" s="470"/>
      <c r="B690" s="501"/>
      <c r="C690" s="226"/>
      <c r="D690" s="226"/>
      <c r="E690" s="226"/>
      <c r="F690" s="226"/>
      <c r="G690" s="226"/>
      <c r="H690" s="226"/>
      <c r="I690" s="226"/>
      <c r="J690" s="502"/>
      <c r="K690" s="470"/>
      <c r="L690" s="226"/>
      <c r="M690" s="470"/>
      <c r="N690" s="226"/>
      <c r="O690" s="226"/>
      <c r="P690" s="226"/>
      <c r="Q690" s="226"/>
      <c r="R690" s="226"/>
    </row>
    <row r="691" spans="1:18">
      <c r="A691" s="470"/>
      <c r="B691" s="501"/>
      <c r="C691" s="226"/>
      <c r="D691" s="226"/>
      <c r="E691" s="226"/>
      <c r="F691" s="226"/>
      <c r="G691" s="226"/>
      <c r="H691" s="226"/>
      <c r="I691" s="226"/>
      <c r="J691" s="502"/>
      <c r="K691" s="470"/>
      <c r="L691" s="226"/>
      <c r="M691" s="470"/>
      <c r="N691" s="226"/>
      <c r="O691" s="226"/>
      <c r="P691" s="226"/>
      <c r="Q691" s="226"/>
      <c r="R691" s="226"/>
    </row>
    <row r="692" spans="1:18">
      <c r="A692" s="470"/>
      <c r="B692" s="501"/>
      <c r="C692" s="226"/>
      <c r="D692" s="226"/>
      <c r="E692" s="226"/>
      <c r="F692" s="226"/>
      <c r="G692" s="226"/>
      <c r="H692" s="226"/>
      <c r="I692" s="226"/>
      <c r="J692" s="502"/>
      <c r="K692" s="470"/>
      <c r="L692" s="226"/>
      <c r="M692" s="470"/>
      <c r="N692" s="226"/>
      <c r="O692" s="226"/>
      <c r="P692" s="226"/>
      <c r="Q692" s="226"/>
      <c r="R692" s="226"/>
    </row>
    <row r="693" spans="1:18">
      <c r="A693" s="470"/>
      <c r="B693" s="501"/>
      <c r="C693" s="226"/>
      <c r="D693" s="226"/>
      <c r="E693" s="226"/>
      <c r="F693" s="226"/>
      <c r="G693" s="226"/>
      <c r="H693" s="226"/>
      <c r="I693" s="226"/>
      <c r="J693" s="502"/>
      <c r="K693" s="470"/>
      <c r="L693" s="226"/>
      <c r="M693" s="470"/>
      <c r="N693" s="226"/>
      <c r="O693" s="226"/>
      <c r="P693" s="226"/>
      <c r="Q693" s="226"/>
      <c r="R693" s="226"/>
    </row>
    <row r="694" spans="1:18">
      <c r="A694" s="470"/>
      <c r="B694" s="501"/>
      <c r="C694" s="226"/>
      <c r="D694" s="226"/>
      <c r="E694" s="226"/>
      <c r="F694" s="226"/>
      <c r="G694" s="226"/>
      <c r="H694" s="226"/>
      <c r="I694" s="226"/>
      <c r="J694" s="502"/>
      <c r="K694" s="470"/>
      <c r="L694" s="226"/>
      <c r="M694" s="470"/>
      <c r="N694" s="226"/>
      <c r="O694" s="226"/>
      <c r="P694" s="226"/>
      <c r="Q694" s="226"/>
      <c r="R694" s="226"/>
    </row>
    <row r="695" spans="1:18">
      <c r="A695" s="470"/>
      <c r="B695" s="501"/>
      <c r="C695" s="226"/>
      <c r="D695" s="226"/>
      <c r="E695" s="226"/>
      <c r="F695" s="226"/>
      <c r="G695" s="226"/>
      <c r="H695" s="226"/>
      <c r="I695" s="226"/>
      <c r="J695" s="502"/>
      <c r="K695" s="470"/>
      <c r="L695" s="226"/>
      <c r="M695" s="470"/>
      <c r="N695" s="226"/>
      <c r="O695" s="226"/>
      <c r="P695" s="226"/>
      <c r="Q695" s="226"/>
      <c r="R695" s="226"/>
    </row>
    <row r="696" spans="1:18">
      <c r="A696" s="470"/>
      <c r="B696" s="501"/>
      <c r="C696" s="226"/>
      <c r="D696" s="226"/>
      <c r="E696" s="226"/>
      <c r="F696" s="226"/>
      <c r="G696" s="226"/>
      <c r="H696" s="226"/>
      <c r="I696" s="226"/>
      <c r="J696" s="502"/>
      <c r="K696" s="470"/>
      <c r="L696" s="226"/>
      <c r="M696" s="470"/>
      <c r="N696" s="226"/>
      <c r="O696" s="226"/>
      <c r="P696" s="226"/>
      <c r="Q696" s="226"/>
      <c r="R696" s="226"/>
    </row>
    <row r="697" spans="1:18">
      <c r="A697" s="470"/>
      <c r="B697" s="501"/>
      <c r="C697" s="226"/>
      <c r="D697" s="226"/>
      <c r="E697" s="226"/>
      <c r="F697" s="226"/>
      <c r="G697" s="226"/>
      <c r="H697" s="226"/>
      <c r="I697" s="226"/>
      <c r="J697" s="502"/>
      <c r="K697" s="470"/>
      <c r="L697" s="226"/>
      <c r="M697" s="470"/>
      <c r="N697" s="226"/>
      <c r="O697" s="226"/>
      <c r="P697" s="226"/>
      <c r="Q697" s="226"/>
      <c r="R697" s="226"/>
    </row>
    <row r="698" spans="1:18">
      <c r="A698" s="470"/>
      <c r="B698" s="501"/>
      <c r="C698" s="226"/>
      <c r="D698" s="226"/>
      <c r="E698" s="226"/>
      <c r="F698" s="226"/>
      <c r="G698" s="226"/>
      <c r="H698" s="226"/>
      <c r="I698" s="226"/>
      <c r="J698" s="502"/>
      <c r="K698" s="470"/>
      <c r="L698" s="226"/>
      <c r="M698" s="470"/>
      <c r="N698" s="226"/>
      <c r="O698" s="226"/>
      <c r="P698" s="226"/>
      <c r="Q698" s="226"/>
      <c r="R698" s="226"/>
    </row>
    <row r="699" spans="1:18">
      <c r="A699" s="470"/>
      <c r="B699" s="501"/>
      <c r="C699" s="226"/>
      <c r="D699" s="226"/>
      <c r="E699" s="226"/>
      <c r="F699" s="226"/>
      <c r="G699" s="226"/>
      <c r="H699" s="226"/>
      <c r="I699" s="226"/>
      <c r="J699" s="502"/>
      <c r="K699" s="470"/>
      <c r="L699" s="226"/>
      <c r="M699" s="470"/>
      <c r="N699" s="226"/>
      <c r="O699" s="226"/>
      <c r="P699" s="226"/>
      <c r="Q699" s="226"/>
      <c r="R699" s="226"/>
    </row>
    <row r="700" spans="1:18">
      <c r="A700" s="470"/>
      <c r="B700" s="501"/>
      <c r="C700" s="226"/>
      <c r="D700" s="226"/>
      <c r="E700" s="226"/>
      <c r="F700" s="226"/>
      <c r="G700" s="226"/>
      <c r="H700" s="226"/>
      <c r="I700" s="226"/>
      <c r="J700" s="502"/>
      <c r="K700" s="470"/>
      <c r="L700" s="226"/>
      <c r="M700" s="470"/>
      <c r="N700" s="226"/>
      <c r="O700" s="226"/>
      <c r="P700" s="226"/>
      <c r="Q700" s="226"/>
      <c r="R700" s="226"/>
    </row>
    <row r="701" spans="1:18">
      <c r="A701" s="470"/>
      <c r="B701" s="501"/>
      <c r="C701" s="226"/>
      <c r="D701" s="226"/>
      <c r="E701" s="226"/>
      <c r="F701" s="226"/>
      <c r="G701" s="226"/>
      <c r="H701" s="226"/>
      <c r="I701" s="226"/>
      <c r="J701" s="502"/>
      <c r="K701" s="470"/>
      <c r="L701" s="226"/>
      <c r="M701" s="470"/>
      <c r="N701" s="226"/>
      <c r="O701" s="226"/>
      <c r="P701" s="226"/>
      <c r="Q701" s="226"/>
      <c r="R701" s="226"/>
    </row>
    <row r="702" spans="1:18">
      <c r="A702" s="470"/>
      <c r="B702" s="501"/>
      <c r="C702" s="226"/>
      <c r="D702" s="226"/>
      <c r="E702" s="226"/>
      <c r="F702" s="226"/>
      <c r="G702" s="226"/>
      <c r="H702" s="226"/>
      <c r="I702" s="226"/>
      <c r="J702" s="502"/>
      <c r="K702" s="470"/>
      <c r="L702" s="226"/>
      <c r="M702" s="470"/>
      <c r="N702" s="226"/>
      <c r="O702" s="226"/>
      <c r="P702" s="226"/>
      <c r="Q702" s="226"/>
      <c r="R702" s="226"/>
    </row>
    <row r="703" spans="1:18">
      <c r="A703" s="470"/>
      <c r="B703" s="501"/>
      <c r="C703" s="226"/>
      <c r="D703" s="226"/>
      <c r="E703" s="226"/>
      <c r="F703" s="226"/>
      <c r="G703" s="226"/>
      <c r="H703" s="226"/>
      <c r="I703" s="226"/>
      <c r="J703" s="502"/>
      <c r="K703" s="470"/>
      <c r="L703" s="226"/>
      <c r="M703" s="470"/>
      <c r="N703" s="226"/>
      <c r="O703" s="226"/>
      <c r="P703" s="226"/>
      <c r="Q703" s="226"/>
      <c r="R703" s="226"/>
    </row>
    <row r="704" spans="1:18">
      <c r="A704" s="470"/>
      <c r="B704" s="501"/>
      <c r="C704" s="226"/>
      <c r="D704" s="226"/>
      <c r="E704" s="226"/>
      <c r="F704" s="226"/>
      <c r="G704" s="226"/>
      <c r="H704" s="226"/>
      <c r="I704" s="226"/>
      <c r="J704" s="502"/>
      <c r="K704" s="470"/>
      <c r="L704" s="226"/>
      <c r="M704" s="470"/>
      <c r="N704" s="226"/>
      <c r="O704" s="226"/>
      <c r="P704" s="226"/>
      <c r="Q704" s="226"/>
      <c r="R704" s="226"/>
    </row>
    <row r="705" spans="1:18">
      <c r="A705" s="470"/>
      <c r="B705" s="501"/>
      <c r="C705" s="226"/>
      <c r="D705" s="226"/>
      <c r="E705" s="226"/>
      <c r="F705" s="226"/>
      <c r="G705" s="226"/>
      <c r="H705" s="226"/>
      <c r="I705" s="226"/>
      <c r="J705" s="502"/>
      <c r="K705" s="470"/>
      <c r="L705" s="226"/>
      <c r="M705" s="470"/>
      <c r="N705" s="226"/>
      <c r="O705" s="226"/>
      <c r="P705" s="226"/>
      <c r="Q705" s="226"/>
      <c r="R705" s="226"/>
    </row>
    <row r="706" spans="1:18">
      <c r="A706" s="470"/>
      <c r="B706" s="501"/>
      <c r="C706" s="226"/>
      <c r="D706" s="226"/>
      <c r="E706" s="226"/>
      <c r="F706" s="226"/>
      <c r="G706" s="226"/>
      <c r="H706" s="226"/>
      <c r="I706" s="226"/>
      <c r="J706" s="502"/>
      <c r="K706" s="470"/>
      <c r="L706" s="226"/>
      <c r="M706" s="470"/>
      <c r="N706" s="226"/>
      <c r="O706" s="226"/>
      <c r="P706" s="226"/>
      <c r="Q706" s="226"/>
      <c r="R706" s="226"/>
    </row>
    <row r="707" spans="1:18">
      <c r="A707" s="470"/>
      <c r="B707" s="501"/>
      <c r="C707" s="226"/>
      <c r="D707" s="226"/>
      <c r="E707" s="226"/>
      <c r="F707" s="226"/>
      <c r="G707" s="226"/>
      <c r="H707" s="226"/>
      <c r="I707" s="226"/>
      <c r="J707" s="502"/>
      <c r="K707" s="470"/>
      <c r="L707" s="226"/>
      <c r="M707" s="470"/>
      <c r="N707" s="226"/>
      <c r="O707" s="226"/>
      <c r="P707" s="226"/>
      <c r="Q707" s="226"/>
      <c r="R707" s="226"/>
    </row>
    <row r="708" spans="1:18">
      <c r="A708" s="470"/>
      <c r="B708" s="501"/>
      <c r="C708" s="226"/>
      <c r="D708" s="226"/>
      <c r="E708" s="226"/>
      <c r="F708" s="226"/>
      <c r="G708" s="226"/>
      <c r="H708" s="226"/>
      <c r="I708" s="226"/>
      <c r="J708" s="502"/>
      <c r="K708" s="470"/>
      <c r="L708" s="226"/>
      <c r="M708" s="470"/>
      <c r="N708" s="226"/>
      <c r="O708" s="226"/>
      <c r="P708" s="226"/>
      <c r="Q708" s="226"/>
      <c r="R708" s="226"/>
    </row>
    <row r="709" spans="1:18">
      <c r="A709" s="470"/>
      <c r="B709" s="501"/>
      <c r="C709" s="226"/>
      <c r="D709" s="226"/>
      <c r="E709" s="226"/>
      <c r="F709" s="226"/>
      <c r="G709" s="226"/>
      <c r="H709" s="226"/>
      <c r="I709" s="226"/>
      <c r="J709" s="502"/>
      <c r="K709" s="470"/>
      <c r="L709" s="226"/>
      <c r="M709" s="470"/>
      <c r="N709" s="226"/>
      <c r="O709" s="226"/>
      <c r="P709" s="226"/>
      <c r="Q709" s="226"/>
      <c r="R709" s="226"/>
    </row>
    <row r="710" spans="1:18">
      <c r="A710" s="470"/>
      <c r="B710" s="501"/>
      <c r="C710" s="226"/>
      <c r="D710" s="226"/>
      <c r="E710" s="226"/>
      <c r="F710" s="226"/>
      <c r="G710" s="226"/>
      <c r="H710" s="226"/>
      <c r="I710" s="226"/>
      <c r="J710" s="502"/>
      <c r="K710" s="470"/>
      <c r="L710" s="226"/>
      <c r="M710" s="470"/>
      <c r="N710" s="226"/>
      <c r="O710" s="226"/>
      <c r="P710" s="226"/>
      <c r="Q710" s="226"/>
      <c r="R710" s="226"/>
    </row>
    <row r="711" spans="1:18">
      <c r="A711" s="470"/>
      <c r="B711" s="501"/>
      <c r="C711" s="226"/>
      <c r="D711" s="226"/>
      <c r="E711" s="226"/>
      <c r="F711" s="226"/>
      <c r="G711" s="226"/>
      <c r="H711" s="226"/>
      <c r="I711" s="226"/>
      <c r="J711" s="502"/>
      <c r="K711" s="470"/>
      <c r="L711" s="226"/>
      <c r="M711" s="470"/>
      <c r="N711" s="226"/>
      <c r="O711" s="226"/>
      <c r="P711" s="226"/>
      <c r="Q711" s="226"/>
      <c r="R711" s="226"/>
    </row>
    <row r="712" spans="1:18">
      <c r="A712" s="470"/>
      <c r="B712" s="501"/>
      <c r="C712" s="226"/>
      <c r="D712" s="226"/>
      <c r="E712" s="226"/>
      <c r="F712" s="226"/>
      <c r="G712" s="226"/>
      <c r="H712" s="226"/>
      <c r="I712" s="226"/>
      <c r="J712" s="502"/>
      <c r="K712" s="470"/>
      <c r="L712" s="226"/>
      <c r="M712" s="470"/>
      <c r="N712" s="226"/>
      <c r="O712" s="226"/>
      <c r="P712" s="226"/>
      <c r="Q712" s="226"/>
      <c r="R712" s="226"/>
    </row>
    <row r="713" spans="1:18">
      <c r="A713" s="470"/>
      <c r="B713" s="501"/>
      <c r="C713" s="226"/>
      <c r="D713" s="226"/>
      <c r="E713" s="226"/>
      <c r="F713" s="226"/>
      <c r="G713" s="226"/>
      <c r="H713" s="226"/>
      <c r="I713" s="226"/>
      <c r="J713" s="502"/>
      <c r="K713" s="470"/>
      <c r="L713" s="226"/>
      <c r="M713" s="470"/>
      <c r="N713" s="226"/>
      <c r="O713" s="226"/>
      <c r="P713" s="226"/>
      <c r="Q713" s="226"/>
      <c r="R713" s="226"/>
    </row>
    <row r="714" spans="1:18">
      <c r="A714" s="470"/>
      <c r="B714" s="501"/>
      <c r="C714" s="226"/>
      <c r="D714" s="226"/>
      <c r="E714" s="226"/>
      <c r="F714" s="226"/>
      <c r="G714" s="226"/>
      <c r="H714" s="226"/>
      <c r="I714" s="226"/>
      <c r="J714" s="502"/>
      <c r="K714" s="470"/>
      <c r="L714" s="226"/>
      <c r="M714" s="470"/>
      <c r="N714" s="226"/>
      <c r="O714" s="226"/>
      <c r="P714" s="226"/>
      <c r="Q714" s="226"/>
      <c r="R714" s="226"/>
    </row>
    <row r="715" spans="1:18">
      <c r="A715" s="470"/>
      <c r="B715" s="501"/>
      <c r="C715" s="226"/>
      <c r="D715" s="226"/>
      <c r="E715" s="226"/>
      <c r="F715" s="226"/>
      <c r="G715" s="226"/>
      <c r="H715" s="226"/>
      <c r="I715" s="226"/>
      <c r="J715" s="502"/>
      <c r="K715" s="470"/>
      <c r="L715" s="226"/>
      <c r="M715" s="470"/>
      <c r="N715" s="226"/>
      <c r="O715" s="226"/>
      <c r="P715" s="226"/>
      <c r="Q715" s="226"/>
      <c r="R715" s="226"/>
    </row>
    <row r="716" spans="1:18">
      <c r="A716" s="470"/>
      <c r="B716" s="501"/>
      <c r="C716" s="226"/>
      <c r="D716" s="226"/>
      <c r="E716" s="226"/>
      <c r="F716" s="226"/>
      <c r="G716" s="226"/>
      <c r="H716" s="226"/>
      <c r="I716" s="226"/>
      <c r="J716" s="502"/>
      <c r="K716" s="470"/>
      <c r="L716" s="226"/>
      <c r="M716" s="470"/>
      <c r="N716" s="226"/>
      <c r="O716" s="226"/>
      <c r="P716" s="226"/>
      <c r="Q716" s="226"/>
      <c r="R716" s="226"/>
    </row>
    <row r="717" spans="1:18">
      <c r="A717" s="470"/>
      <c r="B717" s="501"/>
      <c r="C717" s="226"/>
      <c r="D717" s="226"/>
      <c r="E717" s="226"/>
      <c r="F717" s="226"/>
      <c r="G717" s="226"/>
      <c r="H717" s="226"/>
      <c r="I717" s="226"/>
      <c r="J717" s="502"/>
      <c r="K717" s="470"/>
      <c r="L717" s="226"/>
      <c r="M717" s="470"/>
      <c r="N717" s="226"/>
      <c r="O717" s="226"/>
      <c r="P717" s="226"/>
      <c r="Q717" s="226"/>
      <c r="R717" s="226"/>
    </row>
    <row r="718" spans="1:18">
      <c r="A718" s="470"/>
      <c r="B718" s="501"/>
      <c r="C718" s="226"/>
      <c r="D718" s="226"/>
      <c r="E718" s="226"/>
      <c r="F718" s="226"/>
      <c r="G718" s="226"/>
      <c r="H718" s="226"/>
      <c r="I718" s="226"/>
      <c r="J718" s="502"/>
      <c r="K718" s="470"/>
      <c r="L718" s="226"/>
      <c r="M718" s="470"/>
      <c r="N718" s="226"/>
      <c r="O718" s="226"/>
      <c r="P718" s="226"/>
      <c r="Q718" s="226"/>
      <c r="R718" s="226"/>
    </row>
    <row r="719" spans="1:18">
      <c r="A719" s="470"/>
      <c r="B719" s="501"/>
      <c r="C719" s="226"/>
      <c r="D719" s="226"/>
      <c r="E719" s="226"/>
      <c r="F719" s="226"/>
      <c r="G719" s="226"/>
      <c r="H719" s="226"/>
      <c r="I719" s="226"/>
      <c r="J719" s="502"/>
      <c r="K719" s="470"/>
      <c r="L719" s="226"/>
      <c r="M719" s="470"/>
      <c r="N719" s="226"/>
      <c r="O719" s="226"/>
      <c r="P719" s="226"/>
      <c r="Q719" s="226"/>
      <c r="R719" s="226"/>
    </row>
    <row r="720" spans="1:18">
      <c r="A720" s="470"/>
      <c r="B720" s="501"/>
      <c r="C720" s="226"/>
      <c r="D720" s="226"/>
      <c r="E720" s="226"/>
      <c r="F720" s="226"/>
      <c r="G720" s="226"/>
      <c r="H720" s="226"/>
      <c r="I720" s="226"/>
      <c r="J720" s="502"/>
      <c r="K720" s="470"/>
      <c r="L720" s="226"/>
      <c r="M720" s="470"/>
      <c r="N720" s="226"/>
      <c r="O720" s="226"/>
      <c r="P720" s="226"/>
      <c r="Q720" s="226"/>
      <c r="R720" s="226"/>
    </row>
    <row r="721" spans="1:18">
      <c r="A721" s="470"/>
      <c r="B721" s="501"/>
      <c r="C721" s="226"/>
      <c r="D721" s="226"/>
      <c r="E721" s="226"/>
      <c r="F721" s="226"/>
      <c r="G721" s="226"/>
      <c r="H721" s="226"/>
      <c r="I721" s="226"/>
      <c r="J721" s="502"/>
      <c r="K721" s="470"/>
      <c r="L721" s="226"/>
      <c r="M721" s="470"/>
      <c r="N721" s="226"/>
      <c r="O721" s="226"/>
      <c r="P721" s="226"/>
      <c r="Q721" s="226"/>
      <c r="R721" s="226"/>
    </row>
    <row r="722" spans="1:18">
      <c r="A722" s="470"/>
      <c r="B722" s="501"/>
      <c r="C722" s="226"/>
      <c r="D722" s="226"/>
      <c r="E722" s="226"/>
      <c r="F722" s="226"/>
      <c r="G722" s="226"/>
      <c r="H722" s="226"/>
      <c r="I722" s="226"/>
      <c r="J722" s="502"/>
      <c r="K722" s="470"/>
      <c r="L722" s="226"/>
      <c r="M722" s="470"/>
      <c r="N722" s="226"/>
      <c r="O722" s="226"/>
      <c r="P722" s="226"/>
      <c r="Q722" s="226"/>
      <c r="R722" s="226"/>
    </row>
    <row r="723" spans="1:18">
      <c r="A723" s="470"/>
      <c r="B723" s="501"/>
      <c r="C723" s="226"/>
      <c r="D723" s="226"/>
      <c r="E723" s="226"/>
      <c r="F723" s="226"/>
      <c r="G723" s="226"/>
      <c r="H723" s="226"/>
      <c r="I723" s="226"/>
      <c r="J723" s="502"/>
      <c r="K723" s="470"/>
      <c r="L723" s="226"/>
      <c r="M723" s="470"/>
      <c r="N723" s="226"/>
      <c r="O723" s="226"/>
      <c r="P723" s="226"/>
      <c r="Q723" s="226"/>
      <c r="R723" s="226"/>
    </row>
    <row r="724" spans="1:18">
      <c r="A724" s="470"/>
      <c r="B724" s="501"/>
      <c r="C724" s="226"/>
      <c r="D724" s="226"/>
      <c r="E724" s="226"/>
      <c r="F724" s="226"/>
      <c r="G724" s="226"/>
      <c r="H724" s="226"/>
      <c r="I724" s="226"/>
      <c r="J724" s="502"/>
      <c r="K724" s="470"/>
      <c r="L724" s="226"/>
      <c r="M724" s="470"/>
      <c r="N724" s="226"/>
      <c r="O724" s="226"/>
      <c r="P724" s="226"/>
      <c r="Q724" s="226"/>
      <c r="R724" s="226"/>
    </row>
    <row r="725" spans="1:18">
      <c r="A725" s="470"/>
      <c r="B725" s="501"/>
      <c r="C725" s="226"/>
      <c r="D725" s="226"/>
      <c r="E725" s="226"/>
      <c r="F725" s="226"/>
      <c r="G725" s="226"/>
      <c r="H725" s="226"/>
      <c r="I725" s="226"/>
      <c r="J725" s="502"/>
      <c r="K725" s="470"/>
      <c r="L725" s="226"/>
      <c r="M725" s="470"/>
      <c r="N725" s="226"/>
      <c r="O725" s="226"/>
      <c r="P725" s="226"/>
      <c r="Q725" s="226"/>
      <c r="R725" s="226"/>
    </row>
    <row r="726" spans="1:18">
      <c r="A726" s="470"/>
      <c r="B726" s="501"/>
      <c r="C726" s="226"/>
      <c r="D726" s="226"/>
      <c r="E726" s="226"/>
      <c r="F726" s="226"/>
      <c r="G726" s="226"/>
      <c r="H726" s="226"/>
      <c r="I726" s="226"/>
      <c r="J726" s="502"/>
      <c r="K726" s="470"/>
      <c r="L726" s="226"/>
      <c r="M726" s="470"/>
      <c r="N726" s="226"/>
      <c r="O726" s="226"/>
      <c r="P726" s="226"/>
      <c r="Q726" s="226"/>
      <c r="R726" s="226"/>
    </row>
    <row r="727" spans="1:18">
      <c r="A727" s="470"/>
      <c r="B727" s="501"/>
      <c r="C727" s="226"/>
      <c r="D727" s="226"/>
      <c r="E727" s="226"/>
      <c r="F727" s="226"/>
      <c r="G727" s="226"/>
      <c r="H727" s="226"/>
      <c r="I727" s="226"/>
      <c r="J727" s="502"/>
      <c r="K727" s="470"/>
      <c r="L727" s="226"/>
      <c r="M727" s="470"/>
      <c r="N727" s="226"/>
      <c r="O727" s="226"/>
      <c r="P727" s="226"/>
      <c r="Q727" s="226"/>
      <c r="R727" s="226"/>
    </row>
    <row r="728" spans="1:18">
      <c r="A728" s="470"/>
      <c r="B728" s="501"/>
      <c r="C728" s="226"/>
      <c r="D728" s="226"/>
      <c r="E728" s="226"/>
      <c r="F728" s="226"/>
      <c r="G728" s="226"/>
      <c r="H728" s="226"/>
      <c r="I728" s="226"/>
      <c r="J728" s="502"/>
      <c r="K728" s="470"/>
      <c r="L728" s="226"/>
      <c r="M728" s="470"/>
      <c r="N728" s="226"/>
      <c r="O728" s="226"/>
      <c r="P728" s="226"/>
      <c r="Q728" s="226"/>
      <c r="R728" s="226"/>
    </row>
    <row r="729" spans="1:18">
      <c r="A729" s="470"/>
      <c r="B729" s="501"/>
      <c r="C729" s="226"/>
      <c r="D729" s="226"/>
      <c r="E729" s="226"/>
      <c r="F729" s="226"/>
      <c r="G729" s="226"/>
      <c r="H729" s="226"/>
      <c r="I729" s="226"/>
      <c r="J729" s="502"/>
      <c r="K729" s="470"/>
      <c r="L729" s="226"/>
      <c r="M729" s="470"/>
      <c r="N729" s="226"/>
      <c r="O729" s="226"/>
      <c r="P729" s="226"/>
      <c r="Q729" s="226"/>
      <c r="R729" s="226"/>
    </row>
    <row r="730" spans="1:18">
      <c r="A730" s="470"/>
      <c r="B730" s="501"/>
      <c r="C730" s="226"/>
      <c r="D730" s="226"/>
      <c r="E730" s="226"/>
      <c r="F730" s="226"/>
      <c r="G730" s="226"/>
      <c r="H730" s="226"/>
      <c r="I730" s="226"/>
      <c r="J730" s="502"/>
      <c r="K730" s="470"/>
      <c r="L730" s="226"/>
      <c r="M730" s="470"/>
      <c r="N730" s="226"/>
      <c r="O730" s="226"/>
      <c r="P730" s="226"/>
      <c r="Q730" s="226"/>
      <c r="R730" s="226"/>
    </row>
    <row r="731" spans="1:18">
      <c r="A731" s="470"/>
      <c r="B731" s="501"/>
      <c r="C731" s="226"/>
      <c r="D731" s="226"/>
      <c r="E731" s="226"/>
      <c r="F731" s="226"/>
      <c r="G731" s="226"/>
      <c r="H731" s="226"/>
      <c r="I731" s="226"/>
      <c r="J731" s="502"/>
      <c r="K731" s="470"/>
      <c r="L731" s="226"/>
      <c r="M731" s="470"/>
      <c r="N731" s="226"/>
      <c r="O731" s="226"/>
      <c r="P731" s="226"/>
      <c r="Q731" s="226"/>
      <c r="R731" s="226"/>
    </row>
    <row r="732" spans="1:18">
      <c r="A732" s="470"/>
      <c r="B732" s="501"/>
      <c r="C732" s="226"/>
      <c r="D732" s="226"/>
      <c r="E732" s="226"/>
      <c r="F732" s="226"/>
      <c r="G732" s="226"/>
      <c r="H732" s="226"/>
      <c r="I732" s="226"/>
      <c r="J732" s="502"/>
      <c r="K732" s="470"/>
      <c r="L732" s="226"/>
      <c r="M732" s="470"/>
      <c r="N732" s="226"/>
      <c r="O732" s="226"/>
      <c r="P732" s="226"/>
      <c r="Q732" s="226"/>
      <c r="R732" s="226"/>
    </row>
    <row r="733" spans="1:18">
      <c r="A733" s="470"/>
      <c r="B733" s="501"/>
      <c r="C733" s="226"/>
      <c r="D733" s="226"/>
      <c r="E733" s="226"/>
      <c r="F733" s="226"/>
      <c r="G733" s="226"/>
      <c r="H733" s="226"/>
      <c r="I733" s="226"/>
      <c r="J733" s="502"/>
      <c r="K733" s="470"/>
      <c r="L733" s="226"/>
      <c r="M733" s="470"/>
      <c r="N733" s="226"/>
      <c r="O733" s="226"/>
      <c r="P733" s="226"/>
      <c r="Q733" s="226"/>
      <c r="R733" s="226"/>
    </row>
    <row r="734" spans="1:18">
      <c r="A734" s="470"/>
      <c r="B734" s="501"/>
      <c r="C734" s="226"/>
      <c r="D734" s="226"/>
      <c r="E734" s="226"/>
      <c r="F734" s="226"/>
      <c r="G734" s="226"/>
      <c r="H734" s="226"/>
      <c r="I734" s="226"/>
      <c r="J734" s="502"/>
      <c r="K734" s="470"/>
      <c r="L734" s="226"/>
      <c r="M734" s="470"/>
      <c r="N734" s="226"/>
      <c r="O734" s="226"/>
      <c r="P734" s="226"/>
      <c r="Q734" s="226"/>
      <c r="R734" s="226"/>
    </row>
    <row r="735" spans="1:18">
      <c r="A735" s="470"/>
      <c r="B735" s="501"/>
      <c r="C735" s="226"/>
      <c r="D735" s="226"/>
      <c r="E735" s="226"/>
      <c r="F735" s="226"/>
      <c r="G735" s="226"/>
      <c r="H735" s="226"/>
      <c r="I735" s="226"/>
      <c r="J735" s="502"/>
      <c r="K735" s="470"/>
      <c r="L735" s="226"/>
      <c r="M735" s="470"/>
      <c r="N735" s="226"/>
      <c r="O735" s="226"/>
      <c r="P735" s="226"/>
      <c r="Q735" s="226"/>
      <c r="R735" s="226"/>
    </row>
    <row r="736" spans="1:18">
      <c r="A736" s="470"/>
      <c r="B736" s="501"/>
      <c r="C736" s="226"/>
      <c r="D736" s="226"/>
      <c r="E736" s="226"/>
      <c r="F736" s="226"/>
      <c r="G736" s="226"/>
      <c r="H736" s="226"/>
      <c r="I736" s="226"/>
      <c r="J736" s="502"/>
      <c r="K736" s="470"/>
      <c r="L736" s="226"/>
      <c r="M736" s="470"/>
      <c r="N736" s="226"/>
      <c r="O736" s="226"/>
      <c r="P736" s="226"/>
      <c r="Q736" s="226"/>
      <c r="R736" s="226"/>
    </row>
    <row r="737" spans="1:18">
      <c r="A737" s="470"/>
      <c r="B737" s="501"/>
      <c r="C737" s="226"/>
      <c r="D737" s="226"/>
      <c r="E737" s="226"/>
      <c r="F737" s="226"/>
      <c r="G737" s="226"/>
      <c r="H737" s="226"/>
      <c r="I737" s="226"/>
      <c r="J737" s="502"/>
      <c r="K737" s="470"/>
      <c r="L737" s="226"/>
      <c r="M737" s="470"/>
      <c r="N737" s="226"/>
      <c r="O737" s="226"/>
      <c r="P737" s="226"/>
      <c r="Q737" s="226"/>
      <c r="R737" s="226"/>
    </row>
    <row r="738" spans="1:18">
      <c r="A738" s="470"/>
      <c r="B738" s="501"/>
      <c r="C738" s="226"/>
      <c r="D738" s="226"/>
      <c r="E738" s="226"/>
      <c r="F738" s="226"/>
      <c r="G738" s="226"/>
      <c r="H738" s="226"/>
      <c r="I738" s="226"/>
      <c r="J738" s="502"/>
      <c r="K738" s="470"/>
      <c r="L738" s="226"/>
      <c r="M738" s="470"/>
      <c r="N738" s="226"/>
      <c r="O738" s="226"/>
      <c r="P738" s="226"/>
      <c r="Q738" s="226"/>
      <c r="R738" s="226"/>
    </row>
    <row r="739" spans="1:18">
      <c r="A739" s="470"/>
      <c r="B739" s="501"/>
      <c r="C739" s="226"/>
      <c r="D739" s="226"/>
      <c r="E739" s="226"/>
      <c r="F739" s="226"/>
      <c r="G739" s="226"/>
      <c r="H739" s="226"/>
      <c r="I739" s="226"/>
      <c r="J739" s="502"/>
      <c r="K739" s="470"/>
      <c r="L739" s="226"/>
      <c r="M739" s="470"/>
      <c r="N739" s="226"/>
      <c r="O739" s="226"/>
      <c r="P739" s="226"/>
      <c r="Q739" s="226"/>
      <c r="R739" s="226"/>
    </row>
    <row r="740" spans="1:18">
      <c r="A740" s="470"/>
      <c r="B740" s="501"/>
      <c r="C740" s="226"/>
      <c r="D740" s="226"/>
      <c r="E740" s="226"/>
      <c r="F740" s="226"/>
      <c r="G740" s="226"/>
      <c r="H740" s="226"/>
      <c r="I740" s="226"/>
      <c r="J740" s="502"/>
      <c r="K740" s="470"/>
      <c r="L740" s="226"/>
      <c r="M740" s="470"/>
      <c r="N740" s="226"/>
      <c r="O740" s="226"/>
      <c r="P740" s="226"/>
      <c r="Q740" s="226"/>
      <c r="R740" s="226"/>
    </row>
    <row r="741" spans="1:18">
      <c r="A741" s="470"/>
      <c r="B741" s="501"/>
      <c r="C741" s="226"/>
      <c r="D741" s="226"/>
      <c r="E741" s="226"/>
      <c r="F741" s="226"/>
      <c r="G741" s="226"/>
      <c r="H741" s="226"/>
      <c r="I741" s="226"/>
      <c r="J741" s="502"/>
      <c r="K741" s="470"/>
      <c r="L741" s="226"/>
      <c r="M741" s="470"/>
      <c r="N741" s="226"/>
      <c r="O741" s="226"/>
      <c r="P741" s="226"/>
      <c r="Q741" s="226"/>
      <c r="R741" s="226"/>
    </row>
    <row r="742" spans="1:18">
      <c r="A742" s="470"/>
      <c r="B742" s="501"/>
      <c r="C742" s="226"/>
      <c r="D742" s="226"/>
      <c r="E742" s="226"/>
      <c r="F742" s="226"/>
      <c r="G742" s="226"/>
      <c r="H742" s="226"/>
      <c r="I742" s="226"/>
      <c r="J742" s="502"/>
      <c r="K742" s="470"/>
      <c r="L742" s="226"/>
      <c r="M742" s="470"/>
      <c r="N742" s="226"/>
      <c r="O742" s="226"/>
      <c r="P742" s="226"/>
      <c r="Q742" s="226"/>
      <c r="R742" s="226"/>
    </row>
    <row r="743" spans="1:18">
      <c r="A743" s="470"/>
      <c r="B743" s="501"/>
      <c r="C743" s="226"/>
      <c r="D743" s="226"/>
      <c r="E743" s="226"/>
      <c r="F743" s="226"/>
      <c r="G743" s="226"/>
      <c r="H743" s="226"/>
      <c r="I743" s="226"/>
      <c r="J743" s="502"/>
      <c r="K743" s="470"/>
      <c r="L743" s="226"/>
      <c r="M743" s="470"/>
      <c r="N743" s="226"/>
      <c r="O743" s="226"/>
      <c r="P743" s="226"/>
      <c r="Q743" s="226"/>
      <c r="R743" s="226"/>
    </row>
    <row r="744" spans="1:18">
      <c r="A744" s="470"/>
      <c r="B744" s="501"/>
      <c r="C744" s="226"/>
      <c r="D744" s="226"/>
      <c r="E744" s="226"/>
      <c r="F744" s="226"/>
      <c r="G744" s="226"/>
      <c r="H744" s="226"/>
      <c r="I744" s="226"/>
      <c r="J744" s="502"/>
      <c r="K744" s="470"/>
      <c r="L744" s="226"/>
      <c r="M744" s="470"/>
      <c r="N744" s="226"/>
      <c r="O744" s="226"/>
      <c r="P744" s="226"/>
      <c r="Q744" s="226"/>
      <c r="R744" s="226"/>
    </row>
    <row r="745" spans="1:18">
      <c r="A745" s="470"/>
      <c r="B745" s="501"/>
      <c r="C745" s="226"/>
      <c r="D745" s="226"/>
      <c r="E745" s="226"/>
      <c r="F745" s="226"/>
      <c r="G745" s="226"/>
      <c r="H745" s="226"/>
      <c r="I745" s="226"/>
      <c r="J745" s="502"/>
      <c r="K745" s="470"/>
      <c r="L745" s="226"/>
      <c r="M745" s="470"/>
      <c r="N745" s="226"/>
      <c r="O745" s="226"/>
      <c r="P745" s="226"/>
      <c r="Q745" s="226"/>
      <c r="R745" s="226"/>
    </row>
    <row r="746" spans="1:18">
      <c r="A746" s="470"/>
      <c r="B746" s="501"/>
      <c r="C746" s="226"/>
      <c r="D746" s="226"/>
      <c r="E746" s="226"/>
      <c r="F746" s="226"/>
      <c r="G746" s="226"/>
      <c r="H746" s="226"/>
      <c r="I746" s="226"/>
      <c r="J746" s="502"/>
      <c r="K746" s="470"/>
      <c r="L746" s="226"/>
      <c r="M746" s="470"/>
      <c r="N746" s="226"/>
      <c r="O746" s="226"/>
      <c r="P746" s="226"/>
      <c r="Q746" s="226"/>
      <c r="R746" s="226"/>
    </row>
    <row r="747" spans="1:18">
      <c r="A747" s="470"/>
      <c r="B747" s="501"/>
      <c r="C747" s="226"/>
      <c r="D747" s="226"/>
      <c r="E747" s="226"/>
      <c r="F747" s="226"/>
      <c r="G747" s="226"/>
      <c r="H747" s="226"/>
      <c r="I747" s="226"/>
      <c r="J747" s="502"/>
      <c r="K747" s="470"/>
      <c r="L747" s="226"/>
      <c r="M747" s="470"/>
      <c r="N747" s="226"/>
      <c r="O747" s="226"/>
      <c r="P747" s="226"/>
      <c r="Q747" s="226"/>
      <c r="R747" s="226"/>
    </row>
    <row r="748" spans="1:18">
      <c r="A748" s="470"/>
      <c r="B748" s="501"/>
      <c r="C748" s="226"/>
      <c r="D748" s="226"/>
      <c r="E748" s="226"/>
      <c r="F748" s="226"/>
      <c r="G748" s="226"/>
      <c r="H748" s="226"/>
      <c r="I748" s="226"/>
      <c r="J748" s="502"/>
      <c r="K748" s="470"/>
      <c r="L748" s="226"/>
      <c r="M748" s="470"/>
      <c r="N748" s="226"/>
      <c r="O748" s="226"/>
      <c r="P748" s="226"/>
      <c r="Q748" s="226"/>
      <c r="R748" s="226"/>
    </row>
    <row r="749" spans="1:18">
      <c r="A749" s="470"/>
      <c r="B749" s="501"/>
      <c r="C749" s="226"/>
      <c r="D749" s="226"/>
      <c r="E749" s="226"/>
      <c r="F749" s="226"/>
      <c r="G749" s="226"/>
      <c r="H749" s="226"/>
      <c r="I749" s="226"/>
      <c r="J749" s="502"/>
      <c r="K749" s="470"/>
      <c r="L749" s="226"/>
      <c r="M749" s="470"/>
      <c r="N749" s="226"/>
      <c r="O749" s="226"/>
      <c r="P749" s="226"/>
      <c r="Q749" s="226"/>
      <c r="R749" s="226"/>
    </row>
    <row r="750" spans="1:18">
      <c r="A750" s="470"/>
      <c r="B750" s="501"/>
      <c r="C750" s="226"/>
      <c r="D750" s="226"/>
      <c r="E750" s="226"/>
      <c r="F750" s="226"/>
      <c r="G750" s="226"/>
      <c r="H750" s="226"/>
      <c r="I750" s="226"/>
      <c r="J750" s="502"/>
      <c r="K750" s="470"/>
      <c r="L750" s="226"/>
      <c r="M750" s="470"/>
      <c r="N750" s="226"/>
      <c r="O750" s="226"/>
      <c r="P750" s="226"/>
      <c r="Q750" s="226"/>
      <c r="R750" s="226"/>
    </row>
    <row r="751" spans="1:18">
      <c r="A751" s="470"/>
      <c r="B751" s="501"/>
      <c r="C751" s="226"/>
      <c r="D751" s="226"/>
      <c r="E751" s="226"/>
      <c r="F751" s="226"/>
      <c r="G751" s="226"/>
      <c r="H751" s="226"/>
      <c r="I751" s="226"/>
      <c r="J751" s="502"/>
      <c r="K751" s="470"/>
      <c r="L751" s="226"/>
      <c r="M751" s="470"/>
      <c r="N751" s="226"/>
      <c r="O751" s="226"/>
      <c r="P751" s="226"/>
      <c r="Q751" s="226"/>
      <c r="R751" s="226"/>
    </row>
    <row r="752" spans="1:18">
      <c r="A752" s="470"/>
      <c r="B752" s="501"/>
      <c r="C752" s="226"/>
      <c r="D752" s="226"/>
      <c r="E752" s="226"/>
      <c r="F752" s="226"/>
      <c r="G752" s="226"/>
      <c r="H752" s="226"/>
      <c r="I752" s="226"/>
      <c r="J752" s="502"/>
      <c r="K752" s="470"/>
      <c r="L752" s="226"/>
      <c r="M752" s="470"/>
      <c r="N752" s="226"/>
      <c r="O752" s="226"/>
      <c r="P752" s="226"/>
      <c r="Q752" s="226"/>
      <c r="R752" s="226"/>
    </row>
    <row r="753" spans="1:18">
      <c r="A753" s="470"/>
      <c r="B753" s="501"/>
      <c r="C753" s="226"/>
      <c r="D753" s="226"/>
      <c r="E753" s="226"/>
      <c r="F753" s="226"/>
      <c r="G753" s="226"/>
      <c r="H753" s="226"/>
      <c r="I753" s="226"/>
      <c r="J753" s="502"/>
      <c r="K753" s="470"/>
      <c r="L753" s="226"/>
      <c r="M753" s="470"/>
      <c r="N753" s="226"/>
      <c r="O753" s="226"/>
      <c r="P753" s="226"/>
      <c r="Q753" s="226"/>
      <c r="R753" s="226"/>
    </row>
    <row r="754" spans="1:18">
      <c r="A754" s="470"/>
      <c r="B754" s="501"/>
      <c r="C754" s="226"/>
      <c r="D754" s="226"/>
      <c r="E754" s="226"/>
      <c r="F754" s="226"/>
      <c r="G754" s="226"/>
      <c r="H754" s="226"/>
      <c r="I754" s="226"/>
      <c r="J754" s="502"/>
      <c r="K754" s="470"/>
      <c r="L754" s="226"/>
      <c r="M754" s="470"/>
      <c r="N754" s="226"/>
      <c r="O754" s="226"/>
      <c r="P754" s="226"/>
      <c r="Q754" s="226"/>
      <c r="R754" s="226"/>
    </row>
    <row r="755" spans="1:18">
      <c r="A755" s="470"/>
      <c r="B755" s="501"/>
      <c r="C755" s="226"/>
      <c r="D755" s="226"/>
      <c r="E755" s="226"/>
      <c r="F755" s="226"/>
      <c r="G755" s="226"/>
      <c r="H755" s="226"/>
      <c r="I755" s="226"/>
      <c r="J755" s="502"/>
      <c r="K755" s="470"/>
      <c r="L755" s="226"/>
      <c r="M755" s="470"/>
      <c r="N755" s="226"/>
      <c r="O755" s="226"/>
      <c r="P755" s="226"/>
      <c r="Q755" s="226"/>
      <c r="R755" s="226"/>
    </row>
    <row r="756" spans="1:18">
      <c r="A756" s="470"/>
      <c r="B756" s="501"/>
      <c r="C756" s="226"/>
      <c r="D756" s="226"/>
      <c r="E756" s="226"/>
      <c r="F756" s="226"/>
      <c r="G756" s="226"/>
      <c r="H756" s="226"/>
      <c r="I756" s="226"/>
      <c r="J756" s="502"/>
      <c r="K756" s="470"/>
      <c r="L756" s="226"/>
      <c r="M756" s="470"/>
      <c r="N756" s="226"/>
      <c r="O756" s="226"/>
      <c r="P756" s="226"/>
      <c r="Q756" s="226"/>
      <c r="R756" s="226"/>
    </row>
    <row r="757" spans="1:18">
      <c r="A757" s="470"/>
      <c r="B757" s="501"/>
      <c r="C757" s="226"/>
      <c r="D757" s="226"/>
      <c r="E757" s="226"/>
      <c r="F757" s="226"/>
      <c r="G757" s="226"/>
      <c r="H757" s="226"/>
      <c r="I757" s="226"/>
      <c r="J757" s="502"/>
      <c r="K757" s="470"/>
      <c r="L757" s="226"/>
      <c r="M757" s="470"/>
      <c r="N757" s="226"/>
      <c r="O757" s="226"/>
      <c r="P757" s="226"/>
      <c r="Q757" s="226"/>
      <c r="R757" s="226"/>
    </row>
    <row r="758" spans="1:18">
      <c r="A758" s="470"/>
      <c r="B758" s="501"/>
      <c r="C758" s="226"/>
      <c r="D758" s="226"/>
      <c r="E758" s="226"/>
      <c r="F758" s="226"/>
      <c r="G758" s="226"/>
      <c r="H758" s="226"/>
      <c r="I758" s="226"/>
      <c r="J758" s="502"/>
      <c r="K758" s="470"/>
      <c r="L758" s="226"/>
      <c r="M758" s="470"/>
      <c r="N758" s="226"/>
      <c r="O758" s="226"/>
      <c r="P758" s="226"/>
      <c r="Q758" s="226"/>
      <c r="R758" s="226"/>
    </row>
    <row r="759" spans="1:18">
      <c r="A759" s="470"/>
      <c r="B759" s="501"/>
      <c r="C759" s="226"/>
      <c r="D759" s="226"/>
      <c r="E759" s="226"/>
      <c r="F759" s="226"/>
      <c r="G759" s="226"/>
      <c r="H759" s="226"/>
      <c r="I759" s="226"/>
      <c r="J759" s="502"/>
      <c r="K759" s="470"/>
      <c r="L759" s="226"/>
      <c r="M759" s="470"/>
      <c r="N759" s="226"/>
      <c r="O759" s="226"/>
      <c r="P759" s="226"/>
      <c r="Q759" s="226"/>
      <c r="R759" s="226"/>
    </row>
    <row r="760" spans="1:18">
      <c r="A760" s="470"/>
      <c r="B760" s="501"/>
      <c r="C760" s="226"/>
      <c r="D760" s="226"/>
      <c r="E760" s="226"/>
      <c r="F760" s="226"/>
      <c r="G760" s="226"/>
      <c r="H760" s="226"/>
      <c r="I760" s="226"/>
      <c r="J760" s="502"/>
      <c r="K760" s="470"/>
      <c r="L760" s="226"/>
      <c r="M760" s="470"/>
      <c r="N760" s="226"/>
      <c r="O760" s="226"/>
      <c r="P760" s="226"/>
      <c r="Q760" s="226"/>
      <c r="R760" s="226"/>
    </row>
    <row r="761" spans="1:18">
      <c r="A761" s="470"/>
      <c r="B761" s="501"/>
      <c r="C761" s="226"/>
      <c r="D761" s="226"/>
      <c r="E761" s="226"/>
      <c r="F761" s="226"/>
      <c r="G761" s="226"/>
      <c r="H761" s="226"/>
      <c r="I761" s="226"/>
      <c r="J761" s="502"/>
      <c r="K761" s="470"/>
      <c r="L761" s="226"/>
      <c r="M761" s="470"/>
      <c r="N761" s="226"/>
      <c r="O761" s="226"/>
      <c r="P761" s="226"/>
      <c r="Q761" s="226"/>
      <c r="R761" s="226"/>
    </row>
    <row r="762" spans="1:18">
      <c r="A762" s="470"/>
      <c r="B762" s="501"/>
      <c r="C762" s="226"/>
      <c r="D762" s="226"/>
      <c r="E762" s="226"/>
      <c r="F762" s="226"/>
      <c r="G762" s="226"/>
      <c r="H762" s="226"/>
      <c r="I762" s="226"/>
      <c r="J762" s="502"/>
      <c r="K762" s="470"/>
      <c r="L762" s="226"/>
      <c r="M762" s="470"/>
      <c r="N762" s="226"/>
      <c r="O762" s="226"/>
      <c r="P762" s="226"/>
      <c r="Q762" s="226"/>
      <c r="R762" s="226"/>
    </row>
    <row r="763" spans="1:18">
      <c r="A763" s="470"/>
      <c r="B763" s="501"/>
      <c r="C763" s="226"/>
      <c r="D763" s="226"/>
      <c r="E763" s="226"/>
      <c r="F763" s="226"/>
      <c r="G763" s="226"/>
      <c r="H763" s="226"/>
      <c r="I763" s="226"/>
      <c r="J763" s="502"/>
      <c r="K763" s="470"/>
      <c r="L763" s="226"/>
      <c r="M763" s="470"/>
      <c r="N763" s="226"/>
      <c r="O763" s="226"/>
      <c r="P763" s="226"/>
      <c r="Q763" s="226"/>
      <c r="R763" s="226"/>
    </row>
    <row r="764" spans="1:18">
      <c r="A764" s="470"/>
      <c r="B764" s="501"/>
      <c r="C764" s="226"/>
      <c r="D764" s="226"/>
      <c r="E764" s="226"/>
      <c r="F764" s="226"/>
      <c r="G764" s="226"/>
      <c r="H764" s="226"/>
      <c r="I764" s="226"/>
      <c r="J764" s="502"/>
      <c r="K764" s="470"/>
      <c r="L764" s="226"/>
      <c r="M764" s="470"/>
      <c r="N764" s="226"/>
      <c r="O764" s="226"/>
      <c r="P764" s="226"/>
      <c r="Q764" s="226"/>
      <c r="R764" s="226"/>
    </row>
    <row r="765" spans="1:18">
      <c r="A765" s="470"/>
      <c r="B765" s="501"/>
      <c r="C765" s="226"/>
      <c r="D765" s="226"/>
      <c r="E765" s="226"/>
      <c r="F765" s="226"/>
      <c r="G765" s="226"/>
      <c r="H765" s="226"/>
      <c r="I765" s="226"/>
      <c r="J765" s="502"/>
      <c r="K765" s="470"/>
      <c r="L765" s="226"/>
      <c r="M765" s="470"/>
      <c r="N765" s="226"/>
      <c r="O765" s="226"/>
      <c r="P765" s="226"/>
      <c r="Q765" s="226"/>
      <c r="R765" s="226"/>
    </row>
    <row r="766" spans="1:18">
      <c r="A766" s="470"/>
      <c r="B766" s="501"/>
      <c r="C766" s="226"/>
      <c r="D766" s="226"/>
      <c r="E766" s="226"/>
      <c r="F766" s="226"/>
      <c r="G766" s="226"/>
      <c r="H766" s="226"/>
      <c r="I766" s="226"/>
      <c r="J766" s="502"/>
      <c r="K766" s="470"/>
      <c r="L766" s="226"/>
      <c r="M766" s="470"/>
      <c r="N766" s="226"/>
      <c r="O766" s="226"/>
      <c r="P766" s="226"/>
      <c r="Q766" s="226"/>
      <c r="R766" s="226"/>
    </row>
    <row r="767" spans="1:18">
      <c r="A767" s="470"/>
      <c r="B767" s="501"/>
      <c r="C767" s="226"/>
      <c r="D767" s="226"/>
      <c r="E767" s="226"/>
      <c r="F767" s="226"/>
      <c r="G767" s="226"/>
      <c r="H767" s="226"/>
      <c r="I767" s="226"/>
      <c r="J767" s="502"/>
      <c r="K767" s="470"/>
      <c r="L767" s="226"/>
      <c r="M767" s="470"/>
      <c r="N767" s="226"/>
      <c r="O767" s="226"/>
      <c r="P767" s="226"/>
      <c r="Q767" s="226"/>
      <c r="R767" s="226"/>
    </row>
    <row r="768" spans="1:18">
      <c r="A768" s="470"/>
      <c r="B768" s="501"/>
      <c r="C768" s="226"/>
      <c r="D768" s="226"/>
      <c r="E768" s="226"/>
      <c r="F768" s="226"/>
      <c r="G768" s="226"/>
      <c r="H768" s="226"/>
      <c r="I768" s="226"/>
      <c r="J768" s="502"/>
      <c r="K768" s="470"/>
      <c r="L768" s="226"/>
      <c r="M768" s="470"/>
      <c r="N768" s="226"/>
      <c r="O768" s="226"/>
      <c r="P768" s="226"/>
      <c r="Q768" s="226"/>
      <c r="R768" s="226"/>
    </row>
    <row r="769" spans="1:18">
      <c r="A769" s="470"/>
      <c r="B769" s="501"/>
      <c r="C769" s="226"/>
      <c r="D769" s="226"/>
      <c r="E769" s="226"/>
      <c r="F769" s="226"/>
      <c r="G769" s="226"/>
      <c r="H769" s="226"/>
      <c r="I769" s="226"/>
      <c r="J769" s="502"/>
      <c r="K769" s="470"/>
      <c r="L769" s="226"/>
      <c r="M769" s="470"/>
      <c r="N769" s="226"/>
      <c r="O769" s="226"/>
      <c r="P769" s="226"/>
      <c r="Q769" s="226"/>
      <c r="R769" s="226"/>
    </row>
    <row r="770" spans="1:18">
      <c r="A770" s="470"/>
      <c r="B770" s="501"/>
      <c r="C770" s="226"/>
      <c r="D770" s="226"/>
      <c r="E770" s="226"/>
      <c r="F770" s="226"/>
      <c r="G770" s="226"/>
      <c r="H770" s="226"/>
      <c r="I770" s="226"/>
      <c r="J770" s="502"/>
      <c r="K770" s="470"/>
      <c r="L770" s="226"/>
      <c r="M770" s="470"/>
      <c r="N770" s="226"/>
      <c r="O770" s="226"/>
      <c r="P770" s="226"/>
      <c r="Q770" s="226"/>
      <c r="R770" s="226"/>
    </row>
    <row r="771" spans="1:18">
      <c r="A771" s="470"/>
      <c r="B771" s="501"/>
      <c r="C771" s="226"/>
      <c r="D771" s="226"/>
      <c r="E771" s="226"/>
      <c r="F771" s="226"/>
      <c r="G771" s="226"/>
      <c r="H771" s="226"/>
      <c r="I771" s="226"/>
      <c r="J771" s="502"/>
      <c r="K771" s="470"/>
      <c r="L771" s="226"/>
      <c r="M771" s="470"/>
      <c r="N771" s="226"/>
      <c r="O771" s="226"/>
      <c r="P771" s="226"/>
      <c r="Q771" s="226"/>
      <c r="R771" s="226"/>
    </row>
    <row r="772" spans="1:18">
      <c r="A772" s="470"/>
      <c r="B772" s="501"/>
      <c r="C772" s="226"/>
      <c r="D772" s="226"/>
      <c r="E772" s="226"/>
      <c r="F772" s="226"/>
      <c r="G772" s="226"/>
      <c r="H772" s="226"/>
      <c r="I772" s="226"/>
      <c r="J772" s="502"/>
      <c r="K772" s="470"/>
      <c r="L772" s="226"/>
      <c r="M772" s="470"/>
      <c r="N772" s="226"/>
      <c r="O772" s="226"/>
      <c r="P772" s="226"/>
      <c r="Q772" s="226"/>
      <c r="R772" s="226"/>
    </row>
    <row r="773" spans="1:18">
      <c r="A773" s="470"/>
      <c r="B773" s="501"/>
      <c r="C773" s="226"/>
      <c r="D773" s="226"/>
      <c r="E773" s="226"/>
      <c r="F773" s="226"/>
      <c r="G773" s="226"/>
      <c r="H773" s="226"/>
      <c r="I773" s="226"/>
      <c r="J773" s="502"/>
      <c r="K773" s="470"/>
      <c r="L773" s="226"/>
      <c r="M773" s="470"/>
      <c r="N773" s="226"/>
      <c r="O773" s="226"/>
      <c r="P773" s="226"/>
      <c r="Q773" s="226"/>
      <c r="R773" s="226"/>
    </row>
    <row r="774" spans="1:18">
      <c r="A774" s="470"/>
      <c r="B774" s="501"/>
      <c r="C774" s="226"/>
      <c r="D774" s="226"/>
      <c r="E774" s="226"/>
      <c r="F774" s="226"/>
      <c r="G774" s="226"/>
      <c r="H774" s="226"/>
      <c r="I774" s="226"/>
      <c r="J774" s="502"/>
      <c r="K774" s="470"/>
      <c r="L774" s="226"/>
      <c r="M774" s="470"/>
      <c r="N774" s="226"/>
      <c r="O774" s="226"/>
      <c r="P774" s="226"/>
      <c r="Q774" s="226"/>
      <c r="R774" s="226"/>
    </row>
    <row r="775" spans="1:18">
      <c r="A775" s="470"/>
      <c r="B775" s="501"/>
      <c r="C775" s="226"/>
      <c r="D775" s="226"/>
      <c r="E775" s="226"/>
      <c r="F775" s="226"/>
      <c r="G775" s="226"/>
      <c r="H775" s="226"/>
      <c r="I775" s="226"/>
      <c r="J775" s="502"/>
      <c r="K775" s="470"/>
      <c r="L775" s="226"/>
      <c r="M775" s="470"/>
      <c r="N775" s="226"/>
      <c r="O775" s="226"/>
      <c r="P775" s="226"/>
      <c r="Q775" s="226"/>
      <c r="R775" s="226"/>
    </row>
    <row r="776" spans="1:18">
      <c r="A776" s="470"/>
      <c r="B776" s="501"/>
      <c r="C776" s="226"/>
      <c r="D776" s="226"/>
      <c r="E776" s="226"/>
      <c r="F776" s="226"/>
      <c r="G776" s="226"/>
      <c r="H776" s="226"/>
      <c r="I776" s="226"/>
      <c r="J776" s="502"/>
      <c r="K776" s="470"/>
      <c r="L776" s="226"/>
      <c r="M776" s="470"/>
      <c r="N776" s="226"/>
      <c r="O776" s="226"/>
      <c r="P776" s="226"/>
      <c r="Q776" s="226"/>
      <c r="R776" s="226"/>
    </row>
    <row r="777" spans="1:18">
      <c r="A777" s="470"/>
      <c r="B777" s="501"/>
      <c r="C777" s="226"/>
      <c r="D777" s="226"/>
      <c r="E777" s="226"/>
      <c r="F777" s="226"/>
      <c r="G777" s="226"/>
      <c r="H777" s="226"/>
      <c r="I777" s="226"/>
      <c r="J777" s="502"/>
      <c r="K777" s="470"/>
      <c r="L777" s="226"/>
      <c r="M777" s="470"/>
      <c r="N777" s="226"/>
      <c r="O777" s="226"/>
      <c r="P777" s="226"/>
      <c r="Q777" s="226"/>
      <c r="R777" s="226"/>
    </row>
    <row r="778" spans="1:18">
      <c r="A778" s="470"/>
      <c r="B778" s="501"/>
      <c r="C778" s="226"/>
      <c r="D778" s="226"/>
      <c r="E778" s="226"/>
      <c r="F778" s="226"/>
      <c r="G778" s="226"/>
      <c r="H778" s="226"/>
      <c r="I778" s="226"/>
      <c r="J778" s="502"/>
      <c r="K778" s="470"/>
      <c r="L778" s="226"/>
      <c r="M778" s="470"/>
      <c r="N778" s="226"/>
      <c r="O778" s="226"/>
      <c r="P778" s="226"/>
      <c r="Q778" s="226"/>
      <c r="R778" s="226"/>
    </row>
    <row r="779" spans="1:18">
      <c r="A779" s="470"/>
      <c r="B779" s="501"/>
      <c r="C779" s="226"/>
      <c r="D779" s="226"/>
      <c r="E779" s="226"/>
      <c r="F779" s="226"/>
      <c r="G779" s="226"/>
      <c r="H779" s="226"/>
      <c r="I779" s="226"/>
      <c r="J779" s="502"/>
      <c r="K779" s="470"/>
      <c r="L779" s="226"/>
      <c r="M779" s="470"/>
      <c r="N779" s="226"/>
      <c r="O779" s="226"/>
      <c r="P779" s="226"/>
      <c r="Q779" s="226"/>
      <c r="R779" s="226"/>
    </row>
    <row r="780" spans="1:18">
      <c r="A780" s="470"/>
      <c r="B780" s="501"/>
      <c r="C780" s="226"/>
      <c r="D780" s="226"/>
      <c r="E780" s="226"/>
      <c r="F780" s="226"/>
      <c r="G780" s="226"/>
      <c r="H780" s="226"/>
      <c r="I780" s="226"/>
      <c r="J780" s="502"/>
      <c r="K780" s="470"/>
      <c r="L780" s="226"/>
      <c r="M780" s="470"/>
      <c r="N780" s="226"/>
      <c r="O780" s="226"/>
      <c r="P780" s="226"/>
      <c r="Q780" s="226"/>
      <c r="R780" s="226"/>
    </row>
    <row r="781" spans="1:18">
      <c r="A781" s="470"/>
      <c r="B781" s="501"/>
      <c r="C781" s="226"/>
      <c r="D781" s="226"/>
      <c r="E781" s="226"/>
      <c r="F781" s="226"/>
      <c r="G781" s="226"/>
      <c r="H781" s="226"/>
      <c r="I781" s="226"/>
      <c r="J781" s="502"/>
      <c r="K781" s="470"/>
      <c r="L781" s="226"/>
      <c r="M781" s="470"/>
      <c r="N781" s="226"/>
      <c r="O781" s="226"/>
      <c r="P781" s="226"/>
      <c r="Q781" s="226"/>
      <c r="R781" s="226"/>
    </row>
    <row r="782" spans="1:18">
      <c r="A782" s="470"/>
      <c r="B782" s="501"/>
      <c r="C782" s="226"/>
      <c r="D782" s="226"/>
      <c r="E782" s="226"/>
      <c r="F782" s="226"/>
      <c r="G782" s="226"/>
      <c r="H782" s="226"/>
      <c r="I782" s="226"/>
      <c r="J782" s="502"/>
      <c r="K782" s="470"/>
      <c r="L782" s="226"/>
      <c r="M782" s="470"/>
      <c r="N782" s="226"/>
      <c r="O782" s="226"/>
      <c r="P782" s="226"/>
      <c r="Q782" s="226"/>
      <c r="R782" s="226"/>
    </row>
    <row r="783" spans="1:18">
      <c r="A783" s="470"/>
      <c r="B783" s="501"/>
      <c r="C783" s="226"/>
      <c r="D783" s="226"/>
      <c r="E783" s="226"/>
      <c r="F783" s="226"/>
      <c r="G783" s="226"/>
      <c r="H783" s="226"/>
      <c r="I783" s="226"/>
      <c r="J783" s="502"/>
      <c r="K783" s="470"/>
      <c r="L783" s="226"/>
      <c r="M783" s="470"/>
      <c r="N783" s="226"/>
      <c r="O783" s="226"/>
      <c r="P783" s="226"/>
      <c r="Q783" s="226"/>
      <c r="R783" s="226"/>
    </row>
    <row r="784" spans="1:18">
      <c r="A784" s="470"/>
      <c r="B784" s="501"/>
      <c r="C784" s="226"/>
      <c r="D784" s="226"/>
      <c r="E784" s="226"/>
      <c r="F784" s="226"/>
      <c r="G784" s="226"/>
      <c r="H784" s="226"/>
      <c r="I784" s="226"/>
      <c r="J784" s="502"/>
      <c r="K784" s="470"/>
      <c r="L784" s="226"/>
      <c r="M784" s="470"/>
      <c r="N784" s="226"/>
      <c r="O784" s="226"/>
      <c r="P784" s="226"/>
      <c r="Q784" s="226"/>
      <c r="R784" s="226"/>
    </row>
    <row r="785" spans="1:18">
      <c r="A785" s="470"/>
      <c r="B785" s="501"/>
      <c r="C785" s="226"/>
      <c r="D785" s="226"/>
      <c r="E785" s="226"/>
      <c r="F785" s="226"/>
      <c r="G785" s="226"/>
      <c r="H785" s="226"/>
      <c r="I785" s="226"/>
      <c r="J785" s="502"/>
      <c r="K785" s="470"/>
      <c r="L785" s="226"/>
      <c r="M785" s="470"/>
      <c r="N785" s="226"/>
      <c r="O785" s="226"/>
      <c r="P785" s="226"/>
      <c r="Q785" s="226"/>
      <c r="R785" s="226"/>
    </row>
    <row r="786" spans="1:18">
      <c r="A786" s="470"/>
      <c r="B786" s="501"/>
      <c r="C786" s="226"/>
      <c r="D786" s="226"/>
      <c r="E786" s="226"/>
      <c r="F786" s="226"/>
      <c r="G786" s="226"/>
      <c r="H786" s="226"/>
      <c r="I786" s="226"/>
      <c r="J786" s="502"/>
      <c r="K786" s="470"/>
      <c r="L786" s="226"/>
      <c r="M786" s="470"/>
      <c r="N786" s="226"/>
      <c r="O786" s="226"/>
      <c r="P786" s="226"/>
      <c r="Q786" s="226"/>
      <c r="R786" s="226"/>
    </row>
    <row r="787" spans="1:18">
      <c r="A787" s="470"/>
      <c r="B787" s="501"/>
      <c r="C787" s="226"/>
      <c r="D787" s="226"/>
      <c r="E787" s="226"/>
      <c r="F787" s="226"/>
      <c r="G787" s="226"/>
      <c r="H787" s="226"/>
      <c r="I787" s="226"/>
      <c r="J787" s="502"/>
      <c r="K787" s="470"/>
      <c r="L787" s="226"/>
      <c r="M787" s="470"/>
      <c r="N787" s="226"/>
      <c r="O787" s="226"/>
      <c r="P787" s="226"/>
      <c r="Q787" s="226"/>
      <c r="R787" s="226"/>
    </row>
    <row r="788" spans="1:18">
      <c r="A788" s="470"/>
      <c r="B788" s="501"/>
      <c r="C788" s="226"/>
      <c r="D788" s="226"/>
      <c r="E788" s="226"/>
      <c r="F788" s="226"/>
      <c r="G788" s="226"/>
      <c r="H788" s="226"/>
      <c r="I788" s="226"/>
      <c r="J788" s="502"/>
      <c r="K788" s="470"/>
      <c r="L788" s="226"/>
      <c r="M788" s="470"/>
      <c r="N788" s="226"/>
      <c r="O788" s="226"/>
      <c r="P788" s="226"/>
      <c r="Q788" s="226"/>
      <c r="R788" s="226"/>
    </row>
    <row r="789" spans="1:18">
      <c r="A789" s="470"/>
      <c r="B789" s="501"/>
      <c r="C789" s="226"/>
      <c r="D789" s="226"/>
      <c r="E789" s="226"/>
      <c r="F789" s="226"/>
      <c r="G789" s="226"/>
      <c r="H789" s="226"/>
      <c r="I789" s="226"/>
      <c r="J789" s="502"/>
      <c r="K789" s="470"/>
      <c r="L789" s="226"/>
      <c r="M789" s="470"/>
      <c r="N789" s="226"/>
      <c r="O789" s="226"/>
      <c r="P789" s="226"/>
      <c r="Q789" s="226"/>
      <c r="R789" s="226"/>
    </row>
    <row r="790" spans="1:18">
      <c r="A790" s="470"/>
      <c r="B790" s="501"/>
      <c r="C790" s="226"/>
      <c r="D790" s="226"/>
      <c r="E790" s="226"/>
      <c r="F790" s="226"/>
      <c r="G790" s="226"/>
      <c r="H790" s="226"/>
      <c r="I790" s="226"/>
      <c r="J790" s="502"/>
      <c r="K790" s="470"/>
      <c r="L790" s="226"/>
      <c r="M790" s="470"/>
      <c r="N790" s="226"/>
      <c r="O790" s="226"/>
      <c r="P790" s="226"/>
      <c r="Q790" s="226"/>
      <c r="R790" s="226"/>
    </row>
    <row r="791" spans="1:18">
      <c r="A791" s="470"/>
      <c r="B791" s="501"/>
      <c r="C791" s="226"/>
      <c r="D791" s="226"/>
      <c r="E791" s="226"/>
      <c r="F791" s="226"/>
      <c r="G791" s="226"/>
      <c r="H791" s="226"/>
      <c r="I791" s="226"/>
      <c r="J791" s="502"/>
      <c r="K791" s="470"/>
      <c r="L791" s="226"/>
      <c r="M791" s="470"/>
      <c r="N791" s="226"/>
      <c r="O791" s="226"/>
      <c r="P791" s="226"/>
      <c r="Q791" s="226"/>
      <c r="R791" s="226"/>
    </row>
    <row r="792" spans="1:18">
      <c r="A792" s="470"/>
      <c r="B792" s="501"/>
      <c r="C792" s="226"/>
      <c r="D792" s="226"/>
      <c r="E792" s="226"/>
      <c r="F792" s="226"/>
      <c r="G792" s="226"/>
      <c r="H792" s="226"/>
      <c r="I792" s="226"/>
      <c r="J792" s="502"/>
      <c r="K792" s="470"/>
      <c r="L792" s="226"/>
      <c r="M792" s="470"/>
      <c r="N792" s="226"/>
      <c r="O792" s="226"/>
      <c r="P792" s="226"/>
      <c r="Q792" s="226"/>
      <c r="R792" s="226"/>
    </row>
    <row r="793" spans="1:18">
      <c r="A793" s="470"/>
      <c r="B793" s="501"/>
      <c r="C793" s="226"/>
      <c r="D793" s="226"/>
      <c r="E793" s="226"/>
      <c r="F793" s="226"/>
      <c r="G793" s="226"/>
      <c r="H793" s="226"/>
      <c r="I793" s="226"/>
      <c r="J793" s="502"/>
      <c r="K793" s="470"/>
      <c r="L793" s="226"/>
      <c r="M793" s="470"/>
      <c r="N793" s="226"/>
      <c r="O793" s="226"/>
      <c r="P793" s="226"/>
      <c r="Q793" s="226"/>
      <c r="R793" s="226"/>
    </row>
    <row r="794" spans="1:18">
      <c r="A794" s="470"/>
      <c r="B794" s="501"/>
      <c r="C794" s="226"/>
      <c r="D794" s="226"/>
      <c r="E794" s="226"/>
      <c r="F794" s="226"/>
      <c r="G794" s="226"/>
      <c r="H794" s="226"/>
      <c r="I794" s="226"/>
      <c r="J794" s="502"/>
      <c r="K794" s="470"/>
      <c r="L794" s="226"/>
      <c r="M794" s="470"/>
      <c r="N794" s="226"/>
      <c r="O794" s="226"/>
      <c r="P794" s="226"/>
      <c r="Q794" s="226"/>
      <c r="R794" s="226"/>
    </row>
    <row r="795" spans="1:18">
      <c r="A795" s="470"/>
      <c r="B795" s="501"/>
      <c r="C795" s="226"/>
      <c r="D795" s="226"/>
      <c r="E795" s="226"/>
      <c r="F795" s="226"/>
      <c r="G795" s="226"/>
      <c r="H795" s="226"/>
      <c r="I795" s="226"/>
      <c r="J795" s="502"/>
      <c r="K795" s="470"/>
      <c r="L795" s="226"/>
      <c r="M795" s="470"/>
      <c r="N795" s="226"/>
      <c r="O795" s="226"/>
      <c r="P795" s="226"/>
      <c r="Q795" s="226"/>
      <c r="R795" s="226"/>
    </row>
    <row r="796" spans="1:18">
      <c r="A796" s="470"/>
      <c r="B796" s="501"/>
      <c r="C796" s="226"/>
      <c r="D796" s="226"/>
      <c r="E796" s="226"/>
      <c r="F796" s="226"/>
      <c r="G796" s="226"/>
      <c r="H796" s="226"/>
      <c r="I796" s="226"/>
      <c r="J796" s="502"/>
      <c r="K796" s="470"/>
      <c r="L796" s="226"/>
      <c r="M796" s="470"/>
      <c r="N796" s="226"/>
      <c r="O796" s="226"/>
      <c r="P796" s="226"/>
      <c r="Q796" s="226"/>
      <c r="R796" s="226"/>
    </row>
    <row r="797" spans="1:18">
      <c r="A797" s="470"/>
      <c r="B797" s="501"/>
      <c r="C797" s="226"/>
      <c r="D797" s="226"/>
      <c r="E797" s="226"/>
      <c r="F797" s="226"/>
      <c r="G797" s="226"/>
      <c r="H797" s="226"/>
      <c r="I797" s="226"/>
      <c r="J797" s="502"/>
      <c r="K797" s="470"/>
      <c r="L797" s="226"/>
      <c r="M797" s="470"/>
      <c r="N797" s="226"/>
      <c r="O797" s="226"/>
      <c r="P797" s="226"/>
      <c r="Q797" s="226"/>
      <c r="R797" s="226"/>
    </row>
    <row r="798" spans="1:18">
      <c r="A798" s="470"/>
      <c r="B798" s="501"/>
      <c r="C798" s="226"/>
      <c r="D798" s="226"/>
      <c r="E798" s="226"/>
      <c r="F798" s="226"/>
      <c r="G798" s="226"/>
      <c r="H798" s="226"/>
      <c r="I798" s="226"/>
      <c r="J798" s="502"/>
      <c r="K798" s="470"/>
      <c r="L798" s="226"/>
      <c r="M798" s="470"/>
      <c r="N798" s="226"/>
      <c r="O798" s="226"/>
      <c r="P798" s="226"/>
      <c r="Q798" s="226"/>
      <c r="R798" s="226"/>
    </row>
    <row r="799" spans="1:18">
      <c r="A799" s="470"/>
      <c r="B799" s="501"/>
      <c r="C799" s="226"/>
      <c r="D799" s="226"/>
      <c r="E799" s="226"/>
      <c r="F799" s="226"/>
      <c r="G799" s="226"/>
      <c r="H799" s="226"/>
      <c r="I799" s="226"/>
      <c r="J799" s="502"/>
      <c r="K799" s="470"/>
      <c r="L799" s="226"/>
      <c r="M799" s="470"/>
      <c r="N799" s="226"/>
      <c r="O799" s="226"/>
      <c r="P799" s="226"/>
      <c r="Q799" s="226"/>
      <c r="R799" s="226"/>
    </row>
    <row r="800" spans="1:18">
      <c r="A800" s="470"/>
      <c r="B800" s="501"/>
      <c r="C800" s="226"/>
      <c r="D800" s="226"/>
      <c r="E800" s="226"/>
      <c r="F800" s="226"/>
      <c r="G800" s="226"/>
      <c r="H800" s="226"/>
      <c r="I800" s="226"/>
      <c r="J800" s="502"/>
      <c r="K800" s="470"/>
      <c r="L800" s="226"/>
      <c r="M800" s="470"/>
      <c r="N800" s="226"/>
      <c r="O800" s="226"/>
      <c r="P800" s="226"/>
      <c r="Q800" s="226"/>
      <c r="R800" s="226"/>
    </row>
    <row r="801" spans="1:18">
      <c r="A801" s="470"/>
      <c r="B801" s="501"/>
      <c r="C801" s="226"/>
      <c r="D801" s="226"/>
      <c r="E801" s="226"/>
      <c r="F801" s="226"/>
      <c r="G801" s="226"/>
      <c r="H801" s="226"/>
      <c r="I801" s="226"/>
      <c r="J801" s="502"/>
      <c r="K801" s="470"/>
      <c r="L801" s="226"/>
      <c r="M801" s="470"/>
      <c r="N801" s="226"/>
      <c r="O801" s="226"/>
      <c r="P801" s="226"/>
      <c r="Q801" s="226"/>
      <c r="R801" s="226"/>
    </row>
    <row r="802" spans="1:18">
      <c r="A802" s="470"/>
      <c r="B802" s="501"/>
      <c r="C802" s="226"/>
      <c r="D802" s="226"/>
      <c r="E802" s="226"/>
      <c r="F802" s="226"/>
      <c r="G802" s="226"/>
      <c r="H802" s="226"/>
      <c r="I802" s="226"/>
      <c r="J802" s="502"/>
      <c r="K802" s="470"/>
      <c r="L802" s="226"/>
      <c r="M802" s="470"/>
      <c r="N802" s="226"/>
      <c r="O802" s="226"/>
      <c r="P802" s="226"/>
      <c r="Q802" s="226"/>
      <c r="R802" s="226"/>
    </row>
    <row r="803" spans="1:18">
      <c r="A803" s="470"/>
      <c r="B803" s="501"/>
      <c r="C803" s="226"/>
      <c r="D803" s="226"/>
      <c r="E803" s="226"/>
      <c r="F803" s="226"/>
      <c r="G803" s="226"/>
      <c r="H803" s="226"/>
      <c r="I803" s="226"/>
      <c r="J803" s="502"/>
      <c r="K803" s="470"/>
      <c r="L803" s="226"/>
      <c r="M803" s="470"/>
      <c r="N803" s="226"/>
      <c r="O803" s="226"/>
      <c r="P803" s="226"/>
      <c r="Q803" s="226"/>
      <c r="R803" s="226"/>
    </row>
    <row r="804" spans="1:18">
      <c r="A804" s="470"/>
      <c r="B804" s="501"/>
      <c r="C804" s="226"/>
      <c r="D804" s="226"/>
      <c r="E804" s="226"/>
      <c r="F804" s="226"/>
      <c r="G804" s="226"/>
      <c r="H804" s="226"/>
      <c r="I804" s="226"/>
      <c r="J804" s="502"/>
      <c r="K804" s="470"/>
      <c r="L804" s="226"/>
      <c r="M804" s="470"/>
      <c r="N804" s="226"/>
      <c r="O804" s="226"/>
      <c r="P804" s="226"/>
      <c r="Q804" s="226"/>
      <c r="R804" s="226"/>
    </row>
    <row r="805" spans="1:18">
      <c r="A805" s="470"/>
      <c r="B805" s="501"/>
      <c r="C805" s="226"/>
      <c r="D805" s="226"/>
      <c r="E805" s="226"/>
      <c r="F805" s="226"/>
      <c r="G805" s="226"/>
      <c r="H805" s="226"/>
      <c r="I805" s="226"/>
      <c r="J805" s="502"/>
      <c r="K805" s="470"/>
      <c r="L805" s="226"/>
      <c r="M805" s="470"/>
      <c r="N805" s="226"/>
      <c r="O805" s="226"/>
      <c r="P805" s="226"/>
      <c r="Q805" s="226"/>
      <c r="R805" s="226"/>
    </row>
    <row r="806" spans="1:18">
      <c r="A806" s="470"/>
      <c r="B806" s="501"/>
      <c r="C806" s="226"/>
      <c r="D806" s="226"/>
      <c r="E806" s="226"/>
      <c r="F806" s="226"/>
      <c r="G806" s="226"/>
      <c r="H806" s="226"/>
      <c r="I806" s="226"/>
      <c r="J806" s="502"/>
      <c r="K806" s="470"/>
      <c r="L806" s="226"/>
      <c r="M806" s="470"/>
      <c r="N806" s="226"/>
      <c r="O806" s="226"/>
      <c r="P806" s="226"/>
      <c r="Q806" s="226"/>
      <c r="R806" s="226"/>
    </row>
    <row r="807" spans="1:18">
      <c r="A807" s="470"/>
      <c r="B807" s="501"/>
      <c r="C807" s="226"/>
      <c r="D807" s="226"/>
      <c r="E807" s="226"/>
      <c r="F807" s="226"/>
      <c r="G807" s="226"/>
      <c r="H807" s="226"/>
      <c r="I807" s="226"/>
      <c r="J807" s="502"/>
      <c r="K807" s="470"/>
      <c r="L807" s="226"/>
      <c r="M807" s="470"/>
      <c r="N807" s="226"/>
      <c r="O807" s="226"/>
      <c r="P807" s="226"/>
      <c r="Q807" s="226"/>
      <c r="R807" s="226"/>
    </row>
    <row r="808" spans="1:18">
      <c r="A808" s="470"/>
      <c r="B808" s="501"/>
      <c r="C808" s="226"/>
      <c r="D808" s="226"/>
      <c r="E808" s="226"/>
      <c r="F808" s="226"/>
      <c r="G808" s="226"/>
      <c r="H808" s="226"/>
      <c r="I808" s="226"/>
      <c r="J808" s="502"/>
      <c r="K808" s="470"/>
      <c r="L808" s="226"/>
      <c r="M808" s="470"/>
      <c r="N808" s="226"/>
      <c r="O808" s="226"/>
      <c r="P808" s="226"/>
      <c r="Q808" s="226"/>
      <c r="R808" s="226"/>
    </row>
    <row r="809" spans="1:18">
      <c r="A809" s="470"/>
      <c r="B809" s="501"/>
      <c r="C809" s="226"/>
      <c r="D809" s="226"/>
      <c r="E809" s="226"/>
      <c r="F809" s="226"/>
      <c r="G809" s="226"/>
      <c r="H809" s="226"/>
      <c r="I809" s="226"/>
      <c r="J809" s="502"/>
      <c r="K809" s="470"/>
      <c r="L809" s="226"/>
      <c r="M809" s="470"/>
      <c r="N809" s="226"/>
      <c r="O809" s="226"/>
      <c r="P809" s="226"/>
      <c r="Q809" s="226"/>
      <c r="R809" s="226"/>
    </row>
    <row r="810" spans="1:18">
      <c r="A810" s="470"/>
      <c r="B810" s="501"/>
      <c r="C810" s="226"/>
      <c r="D810" s="226"/>
      <c r="E810" s="226"/>
      <c r="F810" s="226"/>
      <c r="G810" s="226"/>
      <c r="H810" s="226"/>
      <c r="I810" s="226"/>
      <c r="J810" s="502"/>
      <c r="K810" s="470"/>
      <c r="L810" s="226"/>
      <c r="M810" s="470"/>
      <c r="N810" s="226"/>
      <c r="O810" s="226"/>
      <c r="P810" s="226"/>
      <c r="Q810" s="226"/>
      <c r="R810" s="226"/>
    </row>
    <row r="811" spans="1:18">
      <c r="A811" s="470"/>
      <c r="B811" s="501"/>
      <c r="C811" s="226"/>
      <c r="D811" s="226"/>
      <c r="E811" s="226"/>
      <c r="F811" s="226"/>
      <c r="G811" s="226"/>
      <c r="H811" s="226"/>
      <c r="I811" s="226"/>
      <c r="J811" s="502"/>
      <c r="K811" s="470"/>
      <c r="L811" s="226"/>
      <c r="M811" s="470"/>
      <c r="N811" s="226"/>
      <c r="O811" s="226"/>
      <c r="P811" s="226"/>
      <c r="Q811" s="226"/>
      <c r="R811" s="226"/>
    </row>
    <row r="812" spans="1:18">
      <c r="A812" s="470"/>
      <c r="B812" s="501"/>
      <c r="C812" s="226"/>
      <c r="D812" s="226"/>
      <c r="E812" s="226"/>
      <c r="F812" s="226"/>
      <c r="G812" s="226"/>
      <c r="H812" s="226"/>
      <c r="I812" s="226"/>
      <c r="J812" s="502"/>
      <c r="K812" s="470"/>
      <c r="L812" s="226"/>
      <c r="M812" s="470"/>
      <c r="N812" s="226"/>
      <c r="O812" s="226"/>
      <c r="P812" s="226"/>
      <c r="Q812" s="226"/>
      <c r="R812" s="226"/>
    </row>
    <row r="813" spans="1:18">
      <c r="A813" s="470"/>
      <c r="B813" s="501"/>
      <c r="C813" s="226"/>
      <c r="D813" s="226"/>
      <c r="E813" s="226"/>
      <c r="F813" s="226"/>
      <c r="G813" s="226"/>
      <c r="H813" s="226"/>
      <c r="I813" s="226"/>
      <c r="J813" s="502"/>
      <c r="K813" s="470"/>
      <c r="L813" s="226"/>
      <c r="M813" s="470"/>
      <c r="N813" s="226"/>
      <c r="O813" s="226"/>
      <c r="P813" s="226"/>
      <c r="Q813" s="226"/>
      <c r="R813" s="226"/>
    </row>
    <row r="814" spans="1:18">
      <c r="A814" s="470"/>
      <c r="B814" s="501"/>
      <c r="C814" s="226"/>
      <c r="D814" s="226"/>
      <c r="E814" s="226"/>
      <c r="F814" s="226"/>
      <c r="G814" s="226"/>
      <c r="H814" s="226"/>
      <c r="I814" s="226"/>
      <c r="J814" s="502"/>
      <c r="K814" s="470"/>
      <c r="L814" s="226"/>
      <c r="M814" s="470"/>
      <c r="N814" s="226"/>
      <c r="O814" s="226"/>
      <c r="P814" s="226"/>
      <c r="Q814" s="226"/>
      <c r="R814" s="226"/>
    </row>
    <row r="815" spans="1:18">
      <c r="A815" s="470"/>
      <c r="B815" s="501"/>
      <c r="C815" s="226"/>
      <c r="D815" s="226"/>
      <c r="E815" s="226"/>
      <c r="F815" s="226"/>
      <c r="G815" s="226"/>
      <c r="H815" s="226"/>
      <c r="I815" s="226"/>
      <c r="J815" s="502"/>
      <c r="K815" s="470"/>
      <c r="L815" s="226"/>
      <c r="M815" s="470"/>
      <c r="N815" s="226"/>
      <c r="O815" s="226"/>
      <c r="P815" s="226"/>
      <c r="Q815" s="226"/>
      <c r="R815" s="226"/>
    </row>
    <row r="816" spans="1:18">
      <c r="A816" s="470"/>
      <c r="B816" s="501"/>
      <c r="C816" s="226"/>
      <c r="D816" s="226"/>
      <c r="E816" s="226"/>
      <c r="F816" s="226"/>
      <c r="G816" s="226"/>
      <c r="H816" s="226"/>
      <c r="I816" s="226"/>
      <c r="J816" s="502"/>
      <c r="K816" s="470"/>
      <c r="L816" s="226"/>
      <c r="M816" s="470"/>
      <c r="N816" s="226"/>
      <c r="O816" s="226"/>
      <c r="P816" s="226"/>
      <c r="Q816" s="226"/>
      <c r="R816" s="226"/>
    </row>
    <row r="817" spans="1:18">
      <c r="A817" s="470"/>
      <c r="B817" s="501"/>
      <c r="C817" s="226"/>
      <c r="D817" s="226"/>
      <c r="E817" s="226"/>
      <c r="F817" s="226"/>
      <c r="G817" s="226"/>
      <c r="H817" s="226"/>
      <c r="I817" s="226"/>
      <c r="J817" s="502"/>
      <c r="K817" s="470"/>
      <c r="L817" s="226"/>
      <c r="M817" s="470"/>
      <c r="N817" s="226"/>
      <c r="O817" s="226"/>
      <c r="P817" s="226"/>
      <c r="Q817" s="226"/>
      <c r="R817" s="226"/>
    </row>
    <row r="818" spans="1:18">
      <c r="A818" s="470"/>
      <c r="B818" s="501"/>
      <c r="C818" s="226"/>
      <c r="D818" s="226"/>
      <c r="E818" s="226"/>
      <c r="F818" s="226"/>
      <c r="G818" s="226"/>
      <c r="H818" s="226"/>
      <c r="I818" s="226"/>
      <c r="J818" s="502"/>
      <c r="K818" s="470"/>
      <c r="L818" s="226"/>
      <c r="M818" s="470"/>
      <c r="N818" s="226"/>
      <c r="O818" s="226"/>
      <c r="P818" s="226"/>
      <c r="Q818" s="226"/>
      <c r="R818" s="226"/>
    </row>
    <row r="819" spans="1:18">
      <c r="A819" s="470"/>
      <c r="B819" s="501"/>
      <c r="C819" s="226"/>
      <c r="D819" s="226"/>
      <c r="E819" s="226"/>
      <c r="F819" s="226"/>
      <c r="G819" s="226"/>
      <c r="H819" s="226"/>
      <c r="I819" s="226"/>
      <c r="J819" s="502"/>
      <c r="K819" s="470"/>
      <c r="L819" s="226"/>
      <c r="M819" s="470"/>
      <c r="N819" s="226"/>
      <c r="O819" s="226"/>
      <c r="P819" s="226"/>
      <c r="Q819" s="226"/>
      <c r="R819" s="226"/>
    </row>
    <row r="820" spans="1:18">
      <c r="A820" s="470"/>
      <c r="B820" s="501"/>
      <c r="C820" s="226"/>
      <c r="D820" s="226"/>
      <c r="E820" s="226"/>
      <c r="F820" s="226"/>
      <c r="G820" s="226"/>
      <c r="H820" s="226"/>
      <c r="I820" s="226"/>
      <c r="J820" s="502"/>
      <c r="K820" s="470"/>
      <c r="L820" s="226"/>
      <c r="M820" s="470"/>
      <c r="N820" s="226"/>
      <c r="O820" s="226"/>
      <c r="P820" s="226"/>
      <c r="Q820" s="226"/>
      <c r="R820" s="226"/>
    </row>
    <row r="821" spans="1:18">
      <c r="A821" s="470"/>
      <c r="B821" s="501"/>
      <c r="C821" s="226"/>
      <c r="D821" s="226"/>
      <c r="E821" s="226"/>
      <c r="F821" s="226"/>
      <c r="G821" s="226"/>
      <c r="H821" s="226"/>
      <c r="I821" s="226"/>
      <c r="J821" s="502"/>
      <c r="K821" s="470"/>
      <c r="L821" s="226"/>
      <c r="M821" s="470"/>
      <c r="N821" s="226"/>
      <c r="O821" s="226"/>
      <c r="P821" s="226"/>
      <c r="Q821" s="226"/>
      <c r="R821" s="226"/>
    </row>
    <row r="822" spans="1:18">
      <c r="A822" s="470"/>
      <c r="B822" s="501"/>
      <c r="C822" s="226"/>
      <c r="D822" s="226"/>
      <c r="E822" s="226"/>
      <c r="F822" s="226"/>
      <c r="G822" s="226"/>
      <c r="H822" s="226"/>
      <c r="I822" s="226"/>
      <c r="J822" s="502"/>
      <c r="K822" s="470"/>
      <c r="L822" s="226"/>
      <c r="M822" s="470"/>
      <c r="N822" s="226"/>
      <c r="O822" s="226"/>
      <c r="P822" s="226"/>
      <c r="Q822" s="226"/>
      <c r="R822" s="226"/>
    </row>
    <row r="823" spans="1:18">
      <c r="A823" s="470"/>
      <c r="B823" s="501"/>
      <c r="C823" s="226"/>
      <c r="D823" s="226"/>
      <c r="E823" s="226"/>
      <c r="F823" s="226"/>
      <c r="G823" s="226"/>
      <c r="H823" s="226"/>
      <c r="I823" s="226"/>
      <c r="J823" s="502"/>
      <c r="K823" s="470"/>
      <c r="L823" s="226"/>
      <c r="M823" s="470"/>
      <c r="N823" s="226"/>
      <c r="O823" s="226"/>
      <c r="P823" s="226"/>
      <c r="Q823" s="226"/>
      <c r="R823" s="226"/>
    </row>
    <row r="824" spans="1:18">
      <c r="A824" s="470"/>
      <c r="B824" s="501"/>
      <c r="C824" s="226"/>
      <c r="D824" s="226"/>
      <c r="E824" s="226"/>
      <c r="F824" s="226"/>
      <c r="G824" s="226"/>
      <c r="H824" s="226"/>
      <c r="I824" s="226"/>
      <c r="J824" s="502"/>
      <c r="K824" s="470"/>
      <c r="L824" s="226"/>
      <c r="M824" s="470"/>
      <c r="N824" s="226"/>
      <c r="O824" s="226"/>
      <c r="P824" s="226"/>
      <c r="Q824" s="226"/>
      <c r="R824" s="226"/>
    </row>
    <row r="825" spans="1:18">
      <c r="A825" s="470"/>
      <c r="B825" s="501"/>
      <c r="C825" s="226"/>
      <c r="D825" s="226"/>
      <c r="E825" s="226"/>
      <c r="F825" s="226"/>
      <c r="G825" s="226"/>
      <c r="H825" s="226"/>
      <c r="I825" s="226"/>
      <c r="J825" s="502"/>
      <c r="K825" s="470"/>
      <c r="L825" s="226"/>
      <c r="M825" s="470"/>
      <c r="N825" s="226"/>
      <c r="O825" s="226"/>
      <c r="P825" s="226"/>
      <c r="Q825" s="226"/>
      <c r="R825" s="226"/>
    </row>
    <row r="826" spans="1:18">
      <c r="A826" s="470"/>
      <c r="B826" s="501"/>
      <c r="C826" s="226"/>
      <c r="D826" s="226"/>
      <c r="E826" s="226"/>
      <c r="F826" s="226"/>
      <c r="G826" s="226"/>
      <c r="H826" s="226"/>
      <c r="I826" s="226"/>
      <c r="J826" s="502"/>
      <c r="K826" s="470"/>
      <c r="L826" s="226"/>
      <c r="M826" s="470"/>
      <c r="N826" s="226"/>
      <c r="O826" s="226"/>
      <c r="P826" s="226"/>
      <c r="Q826" s="226"/>
      <c r="R826" s="226"/>
    </row>
    <row r="827" spans="1:18">
      <c r="A827" s="470"/>
      <c r="B827" s="501"/>
      <c r="C827" s="226"/>
      <c r="D827" s="226"/>
      <c r="E827" s="226"/>
      <c r="F827" s="226"/>
      <c r="G827" s="226"/>
      <c r="H827" s="226"/>
      <c r="I827" s="226"/>
      <c r="J827" s="502"/>
      <c r="K827" s="470"/>
      <c r="L827" s="226"/>
      <c r="M827" s="470"/>
      <c r="N827" s="226"/>
      <c r="O827" s="226"/>
      <c r="P827" s="226"/>
      <c r="Q827" s="226"/>
      <c r="R827" s="226"/>
    </row>
    <row r="828" spans="1:18">
      <c r="A828" s="470"/>
      <c r="B828" s="501"/>
      <c r="C828" s="226"/>
      <c r="D828" s="226"/>
      <c r="E828" s="226"/>
      <c r="F828" s="226"/>
      <c r="G828" s="226"/>
      <c r="H828" s="226"/>
      <c r="I828" s="226"/>
      <c r="J828" s="502"/>
      <c r="K828" s="470"/>
      <c r="L828" s="226"/>
      <c r="M828" s="470"/>
      <c r="N828" s="226"/>
      <c r="O828" s="226"/>
      <c r="P828" s="226"/>
      <c r="Q828" s="226"/>
      <c r="R828" s="226"/>
    </row>
    <row r="829" spans="1:18">
      <c r="A829" s="470"/>
      <c r="B829" s="501"/>
      <c r="C829" s="226"/>
      <c r="D829" s="226"/>
      <c r="E829" s="226"/>
      <c r="F829" s="226"/>
      <c r="G829" s="226"/>
      <c r="H829" s="226"/>
      <c r="I829" s="226"/>
      <c r="J829" s="502"/>
      <c r="K829" s="470"/>
      <c r="L829" s="226"/>
      <c r="M829" s="470"/>
      <c r="N829" s="226"/>
      <c r="O829" s="226"/>
      <c r="P829" s="226"/>
      <c r="Q829" s="226"/>
      <c r="R829" s="226"/>
    </row>
    <row r="830" spans="1:18">
      <c r="A830" s="470"/>
      <c r="B830" s="501"/>
      <c r="C830" s="226"/>
      <c r="D830" s="226"/>
      <c r="E830" s="226"/>
      <c r="F830" s="226"/>
      <c r="G830" s="226"/>
      <c r="H830" s="226"/>
      <c r="I830" s="226"/>
      <c r="J830" s="502"/>
      <c r="K830" s="470"/>
      <c r="L830" s="226"/>
      <c r="M830" s="470"/>
      <c r="N830" s="226"/>
      <c r="O830" s="226"/>
      <c r="P830" s="226"/>
      <c r="Q830" s="226"/>
      <c r="R830" s="226"/>
    </row>
    <row r="831" spans="1:18">
      <c r="A831" s="470"/>
      <c r="B831" s="501"/>
      <c r="C831" s="226"/>
      <c r="D831" s="226"/>
      <c r="E831" s="226"/>
      <c r="F831" s="226"/>
      <c r="G831" s="226"/>
      <c r="H831" s="226"/>
      <c r="I831" s="226"/>
      <c r="J831" s="502"/>
      <c r="K831" s="470"/>
      <c r="L831" s="226"/>
      <c r="M831" s="470"/>
      <c r="N831" s="226"/>
      <c r="O831" s="226"/>
      <c r="P831" s="226"/>
      <c r="Q831" s="226"/>
      <c r="R831" s="226"/>
    </row>
    <row r="832" spans="1:18">
      <c r="A832" s="470"/>
      <c r="B832" s="501"/>
      <c r="C832" s="226"/>
      <c r="D832" s="226"/>
      <c r="E832" s="226"/>
      <c r="F832" s="226"/>
      <c r="G832" s="226"/>
      <c r="H832" s="226"/>
      <c r="I832" s="226"/>
      <c r="J832" s="502"/>
      <c r="K832" s="470"/>
      <c r="L832" s="226"/>
      <c r="M832" s="470"/>
      <c r="N832" s="226"/>
      <c r="O832" s="226"/>
      <c r="P832" s="226"/>
      <c r="Q832" s="226"/>
      <c r="R832" s="226"/>
    </row>
    <row r="833" spans="1:18">
      <c r="A833" s="470"/>
      <c r="B833" s="501"/>
      <c r="C833" s="226"/>
      <c r="D833" s="226"/>
      <c r="E833" s="226"/>
      <c r="F833" s="226"/>
      <c r="G833" s="226"/>
      <c r="H833" s="226"/>
      <c r="I833" s="226"/>
      <c r="J833" s="502"/>
      <c r="K833" s="470"/>
      <c r="L833" s="226"/>
      <c r="M833" s="470"/>
      <c r="N833" s="226"/>
      <c r="O833" s="226"/>
      <c r="P833" s="226"/>
      <c r="Q833" s="226"/>
      <c r="R833" s="226"/>
    </row>
    <row r="834" spans="1:18">
      <c r="A834" s="470"/>
      <c r="B834" s="501"/>
      <c r="C834" s="226"/>
      <c r="D834" s="226"/>
      <c r="E834" s="226"/>
      <c r="F834" s="226"/>
      <c r="G834" s="226"/>
      <c r="H834" s="226"/>
      <c r="I834" s="226"/>
      <c r="J834" s="502"/>
      <c r="K834" s="470"/>
      <c r="L834" s="226"/>
      <c r="M834" s="470"/>
      <c r="N834" s="226"/>
      <c r="O834" s="226"/>
      <c r="P834" s="226"/>
      <c r="Q834" s="226"/>
      <c r="R834" s="226"/>
    </row>
    <row r="835" spans="1:18">
      <c r="A835" s="470"/>
      <c r="B835" s="501"/>
      <c r="C835" s="226"/>
      <c r="D835" s="226"/>
      <c r="E835" s="226"/>
      <c r="F835" s="226"/>
      <c r="G835" s="226"/>
      <c r="H835" s="226"/>
      <c r="I835" s="226"/>
      <c r="J835" s="502"/>
      <c r="K835" s="470"/>
      <c r="L835" s="226"/>
      <c r="M835" s="470"/>
      <c r="N835" s="226"/>
      <c r="O835" s="226"/>
      <c r="P835" s="226"/>
      <c r="Q835" s="226"/>
      <c r="R835" s="226"/>
    </row>
    <row r="836" spans="1:18">
      <c r="A836" s="470"/>
      <c r="B836" s="501"/>
      <c r="C836" s="226"/>
      <c r="D836" s="226"/>
      <c r="E836" s="226"/>
      <c r="F836" s="226"/>
      <c r="G836" s="226"/>
      <c r="H836" s="226"/>
      <c r="I836" s="226"/>
      <c r="J836" s="502"/>
      <c r="K836" s="470"/>
      <c r="L836" s="226"/>
      <c r="M836" s="470"/>
      <c r="N836" s="226"/>
      <c r="O836" s="226"/>
      <c r="P836" s="226"/>
      <c r="Q836" s="226"/>
      <c r="R836" s="226"/>
    </row>
    <row r="837" spans="1:18">
      <c r="A837" s="470"/>
      <c r="B837" s="501"/>
      <c r="C837" s="226"/>
      <c r="D837" s="226"/>
      <c r="E837" s="226"/>
      <c r="F837" s="226"/>
      <c r="G837" s="226"/>
      <c r="H837" s="226"/>
      <c r="I837" s="226"/>
      <c r="J837" s="502"/>
      <c r="K837" s="470"/>
      <c r="L837" s="226"/>
      <c r="M837" s="470"/>
      <c r="N837" s="226"/>
      <c r="O837" s="226"/>
      <c r="P837" s="226"/>
      <c r="Q837" s="226"/>
      <c r="R837" s="226"/>
    </row>
    <row r="838" spans="1:18">
      <c r="A838" s="470"/>
      <c r="B838" s="501"/>
      <c r="C838" s="226"/>
      <c r="D838" s="226"/>
      <c r="E838" s="226"/>
      <c r="F838" s="226"/>
      <c r="G838" s="226"/>
      <c r="H838" s="226"/>
      <c r="I838" s="226"/>
      <c r="J838" s="502"/>
      <c r="K838" s="470"/>
      <c r="L838" s="226"/>
      <c r="M838" s="470"/>
      <c r="N838" s="226"/>
      <c r="O838" s="226"/>
      <c r="P838" s="226"/>
      <c r="Q838" s="226"/>
      <c r="R838" s="226"/>
    </row>
    <row r="839" spans="1:18">
      <c r="A839" s="470"/>
      <c r="B839" s="501"/>
      <c r="C839" s="226"/>
      <c r="D839" s="226"/>
      <c r="E839" s="226"/>
      <c r="F839" s="226"/>
      <c r="G839" s="226"/>
      <c r="H839" s="226"/>
      <c r="I839" s="226"/>
      <c r="J839" s="502"/>
      <c r="K839" s="470"/>
      <c r="L839" s="226"/>
      <c r="M839" s="470"/>
      <c r="N839" s="226"/>
      <c r="O839" s="226"/>
      <c r="P839" s="226"/>
      <c r="Q839" s="226"/>
      <c r="R839" s="226"/>
    </row>
    <row r="840" spans="1:18">
      <c r="A840" s="470"/>
      <c r="B840" s="501"/>
      <c r="C840" s="226"/>
      <c r="D840" s="226"/>
      <c r="E840" s="226"/>
      <c r="F840" s="226"/>
      <c r="G840" s="226"/>
      <c r="H840" s="226"/>
      <c r="I840" s="226"/>
      <c r="J840" s="502"/>
      <c r="K840" s="470"/>
      <c r="L840" s="226"/>
      <c r="M840" s="470"/>
      <c r="N840" s="226"/>
      <c r="O840" s="226"/>
      <c r="P840" s="226"/>
      <c r="Q840" s="226"/>
      <c r="R840" s="226"/>
    </row>
    <row r="841" spans="1:18">
      <c r="A841" s="470"/>
      <c r="B841" s="501"/>
      <c r="C841" s="226"/>
      <c r="D841" s="226"/>
      <c r="E841" s="226"/>
      <c r="F841" s="226"/>
      <c r="G841" s="226"/>
      <c r="H841" s="226"/>
      <c r="I841" s="226"/>
      <c r="J841" s="502"/>
      <c r="K841" s="470"/>
      <c r="L841" s="226"/>
      <c r="M841" s="470"/>
      <c r="N841" s="226"/>
      <c r="O841" s="226"/>
      <c r="P841" s="226"/>
      <c r="Q841" s="226"/>
      <c r="R841" s="226"/>
    </row>
    <row r="842" spans="1:18">
      <c r="A842" s="470"/>
      <c r="B842" s="501"/>
      <c r="C842" s="226"/>
      <c r="D842" s="226"/>
      <c r="E842" s="226"/>
      <c r="F842" s="226"/>
      <c r="G842" s="226"/>
      <c r="H842" s="226"/>
      <c r="I842" s="226"/>
      <c r="J842" s="502"/>
      <c r="K842" s="470"/>
      <c r="L842" s="226"/>
      <c r="M842" s="470"/>
      <c r="N842" s="226"/>
      <c r="O842" s="226"/>
      <c r="P842" s="226"/>
      <c r="Q842" s="226"/>
      <c r="R842" s="226"/>
    </row>
    <row r="843" spans="1:18">
      <c r="A843" s="470"/>
      <c r="B843" s="501"/>
      <c r="C843" s="226"/>
      <c r="D843" s="226"/>
      <c r="E843" s="226"/>
      <c r="F843" s="226"/>
      <c r="G843" s="226"/>
      <c r="H843" s="226"/>
      <c r="I843" s="226"/>
      <c r="J843" s="502"/>
      <c r="K843" s="470"/>
      <c r="L843" s="226"/>
      <c r="M843" s="470"/>
      <c r="N843" s="226"/>
      <c r="O843" s="226"/>
      <c r="P843" s="226"/>
      <c r="Q843" s="226"/>
      <c r="R843" s="226"/>
    </row>
    <row r="844" spans="1:18">
      <c r="A844" s="470"/>
      <c r="B844" s="501"/>
      <c r="C844" s="226"/>
      <c r="D844" s="226"/>
      <c r="E844" s="226"/>
      <c r="F844" s="226"/>
      <c r="G844" s="226"/>
      <c r="H844" s="226"/>
      <c r="I844" s="226"/>
      <c r="J844" s="502"/>
      <c r="K844" s="470"/>
      <c r="L844" s="226"/>
      <c r="M844" s="470"/>
      <c r="N844" s="226"/>
      <c r="O844" s="226"/>
      <c r="P844" s="226"/>
      <c r="Q844" s="226"/>
      <c r="R844" s="226"/>
    </row>
    <row r="845" spans="1:18">
      <c r="A845" s="470"/>
      <c r="B845" s="501"/>
      <c r="C845" s="226"/>
      <c r="D845" s="226"/>
      <c r="E845" s="226"/>
      <c r="F845" s="226"/>
      <c r="G845" s="226"/>
      <c r="H845" s="226"/>
      <c r="I845" s="226"/>
      <c r="J845" s="502"/>
      <c r="K845" s="470"/>
      <c r="L845" s="226"/>
      <c r="M845" s="470"/>
      <c r="N845" s="226"/>
      <c r="O845" s="226"/>
      <c r="P845" s="226"/>
      <c r="Q845" s="226"/>
      <c r="R845" s="226"/>
    </row>
    <row r="846" spans="1:18">
      <c r="A846" s="470"/>
      <c r="B846" s="501"/>
      <c r="C846" s="226"/>
      <c r="D846" s="226"/>
      <c r="E846" s="226"/>
      <c r="F846" s="226"/>
      <c r="G846" s="226"/>
      <c r="H846" s="226"/>
      <c r="I846" s="226"/>
      <c r="J846" s="502"/>
      <c r="K846" s="470"/>
      <c r="L846" s="226"/>
      <c r="M846" s="470"/>
      <c r="N846" s="226"/>
      <c r="O846" s="226"/>
      <c r="P846" s="226"/>
      <c r="Q846" s="226"/>
      <c r="R846" s="226"/>
    </row>
    <row r="847" spans="1:18">
      <c r="A847" s="470"/>
      <c r="B847" s="501"/>
      <c r="C847" s="226"/>
      <c r="D847" s="226"/>
      <c r="E847" s="226"/>
      <c r="F847" s="226"/>
      <c r="G847" s="226"/>
      <c r="H847" s="226"/>
      <c r="I847" s="226"/>
      <c r="J847" s="502"/>
      <c r="K847" s="470"/>
      <c r="L847" s="226"/>
      <c r="M847" s="470"/>
      <c r="N847" s="226"/>
      <c r="O847" s="226"/>
      <c r="P847" s="226"/>
      <c r="Q847" s="226"/>
      <c r="R847" s="226"/>
    </row>
    <row r="848" spans="1:18">
      <c r="A848" s="470"/>
      <c r="B848" s="501"/>
      <c r="C848" s="226"/>
      <c r="D848" s="226"/>
      <c r="E848" s="226"/>
      <c r="F848" s="226"/>
      <c r="G848" s="226"/>
      <c r="H848" s="226"/>
      <c r="I848" s="226"/>
      <c r="J848" s="502"/>
      <c r="K848" s="470"/>
      <c r="L848" s="226"/>
      <c r="M848" s="470"/>
      <c r="N848" s="226"/>
      <c r="O848" s="226"/>
      <c r="P848" s="226"/>
      <c r="Q848" s="226"/>
      <c r="R848" s="226"/>
    </row>
    <row r="849" spans="1:18">
      <c r="A849" s="470"/>
      <c r="B849" s="501"/>
      <c r="C849" s="226"/>
      <c r="D849" s="226"/>
      <c r="E849" s="226"/>
      <c r="F849" s="226"/>
      <c r="G849" s="226"/>
      <c r="H849" s="226"/>
      <c r="I849" s="226"/>
      <c r="J849" s="502"/>
      <c r="K849" s="470"/>
      <c r="L849" s="226"/>
      <c r="M849" s="470"/>
      <c r="N849" s="226"/>
      <c r="O849" s="226"/>
      <c r="P849" s="226"/>
      <c r="Q849" s="226"/>
      <c r="R849" s="226"/>
    </row>
    <row r="850" spans="1:18">
      <c r="A850" s="470"/>
      <c r="B850" s="501"/>
      <c r="C850" s="226"/>
      <c r="D850" s="226"/>
      <c r="E850" s="226"/>
      <c r="F850" s="226"/>
      <c r="G850" s="226"/>
      <c r="H850" s="226"/>
      <c r="I850" s="226"/>
      <c r="J850" s="502"/>
      <c r="K850" s="470"/>
      <c r="L850" s="226"/>
      <c r="M850" s="470"/>
      <c r="N850" s="226"/>
      <c r="O850" s="226"/>
      <c r="P850" s="226"/>
      <c r="Q850" s="226"/>
      <c r="R850" s="226"/>
    </row>
    <row r="851" spans="1:18">
      <c r="A851" s="470"/>
      <c r="B851" s="501"/>
      <c r="C851" s="226"/>
      <c r="D851" s="226"/>
      <c r="E851" s="226"/>
      <c r="F851" s="226"/>
      <c r="G851" s="226"/>
      <c r="H851" s="226"/>
      <c r="I851" s="226"/>
      <c r="J851" s="502"/>
      <c r="K851" s="470"/>
      <c r="L851" s="226"/>
      <c r="M851" s="470"/>
      <c r="N851" s="226"/>
      <c r="O851" s="226"/>
      <c r="P851" s="226"/>
      <c r="Q851" s="226"/>
      <c r="R851" s="226"/>
    </row>
    <row r="852" spans="1:18">
      <c r="A852" s="470"/>
      <c r="B852" s="501"/>
      <c r="C852" s="226"/>
      <c r="D852" s="226"/>
      <c r="E852" s="226"/>
      <c r="F852" s="226"/>
      <c r="G852" s="226"/>
      <c r="H852" s="226"/>
      <c r="I852" s="226"/>
      <c r="J852" s="502"/>
      <c r="K852" s="470"/>
      <c r="L852" s="226"/>
      <c r="M852" s="470"/>
      <c r="N852" s="226"/>
      <c r="O852" s="226"/>
      <c r="P852" s="226"/>
      <c r="Q852" s="226"/>
      <c r="R852" s="226"/>
    </row>
    <row r="853" spans="1:18">
      <c r="A853" s="470"/>
      <c r="B853" s="501"/>
      <c r="C853" s="226"/>
      <c r="D853" s="226"/>
      <c r="E853" s="226"/>
      <c r="F853" s="226"/>
      <c r="G853" s="226"/>
      <c r="H853" s="226"/>
      <c r="I853" s="226"/>
      <c r="J853" s="502"/>
      <c r="K853" s="470"/>
      <c r="L853" s="226"/>
      <c r="M853" s="470"/>
      <c r="N853" s="226"/>
      <c r="O853" s="226"/>
      <c r="P853" s="226"/>
      <c r="Q853" s="226"/>
      <c r="R853" s="226"/>
    </row>
    <row r="854" spans="1:18">
      <c r="A854" s="470"/>
      <c r="B854" s="501"/>
      <c r="C854" s="226"/>
      <c r="D854" s="226"/>
      <c r="E854" s="226"/>
      <c r="F854" s="226"/>
      <c r="G854" s="226"/>
      <c r="H854" s="226"/>
      <c r="I854" s="226"/>
      <c r="J854" s="502"/>
      <c r="K854" s="470"/>
      <c r="L854" s="226"/>
      <c r="M854" s="470"/>
      <c r="N854" s="226"/>
      <c r="O854" s="226"/>
      <c r="P854" s="226"/>
      <c r="Q854" s="226"/>
      <c r="R854" s="226"/>
    </row>
    <row r="855" spans="1:18">
      <c r="A855" s="470"/>
      <c r="B855" s="501"/>
      <c r="C855" s="226"/>
      <c r="D855" s="226"/>
      <c r="E855" s="226"/>
      <c r="F855" s="226"/>
      <c r="G855" s="226"/>
      <c r="H855" s="226"/>
      <c r="I855" s="226"/>
      <c r="J855" s="502"/>
      <c r="K855" s="470"/>
      <c r="L855" s="226"/>
      <c r="M855" s="470"/>
      <c r="N855" s="226"/>
      <c r="O855" s="226"/>
      <c r="P855" s="226"/>
      <c r="Q855" s="226"/>
      <c r="R855" s="226"/>
    </row>
    <row r="856" spans="1:18">
      <c r="A856" s="470"/>
      <c r="B856" s="501"/>
      <c r="C856" s="226"/>
      <c r="D856" s="226"/>
      <c r="E856" s="226"/>
      <c r="F856" s="226"/>
      <c r="G856" s="226"/>
      <c r="H856" s="226"/>
      <c r="I856" s="226"/>
      <c r="J856" s="502"/>
      <c r="K856" s="470"/>
      <c r="L856" s="226"/>
      <c r="M856" s="470"/>
      <c r="N856" s="226"/>
      <c r="O856" s="226"/>
      <c r="P856" s="226"/>
      <c r="Q856" s="226"/>
      <c r="R856" s="226"/>
    </row>
    <row r="857" spans="1:18">
      <c r="A857" s="470"/>
      <c r="B857" s="501"/>
      <c r="C857" s="226"/>
      <c r="D857" s="226"/>
      <c r="E857" s="226"/>
      <c r="F857" s="226"/>
      <c r="G857" s="226"/>
      <c r="H857" s="226"/>
      <c r="I857" s="226"/>
      <c r="J857" s="502"/>
      <c r="K857" s="470"/>
      <c r="L857" s="226"/>
      <c r="M857" s="470"/>
      <c r="N857" s="226"/>
      <c r="O857" s="226"/>
      <c r="P857" s="226"/>
      <c r="Q857" s="226"/>
      <c r="R857" s="226"/>
    </row>
    <row r="858" spans="1:18">
      <c r="A858" s="470"/>
      <c r="B858" s="501"/>
      <c r="C858" s="226"/>
      <c r="D858" s="226"/>
      <c r="E858" s="226"/>
      <c r="F858" s="226"/>
      <c r="G858" s="226"/>
      <c r="H858" s="226"/>
      <c r="I858" s="226"/>
      <c r="J858" s="502"/>
      <c r="K858" s="470"/>
      <c r="L858" s="226"/>
      <c r="M858" s="470"/>
      <c r="N858" s="226"/>
      <c r="O858" s="226"/>
      <c r="P858" s="226"/>
      <c r="Q858" s="226"/>
      <c r="R858" s="226"/>
    </row>
    <row r="859" spans="1:18">
      <c r="A859" s="470"/>
      <c r="B859" s="501"/>
      <c r="C859" s="226"/>
      <c r="D859" s="226"/>
      <c r="E859" s="226"/>
      <c r="F859" s="226"/>
      <c r="G859" s="226"/>
      <c r="H859" s="226"/>
      <c r="I859" s="226"/>
      <c r="J859" s="502"/>
      <c r="K859" s="470"/>
      <c r="L859" s="226"/>
      <c r="M859" s="470"/>
      <c r="N859" s="226"/>
      <c r="O859" s="226"/>
      <c r="P859" s="226"/>
      <c r="Q859" s="226"/>
      <c r="R859" s="226"/>
    </row>
    <row r="860" spans="1:18">
      <c r="A860" s="470"/>
      <c r="B860" s="501"/>
      <c r="C860" s="226"/>
      <c r="D860" s="226"/>
      <c r="E860" s="226"/>
      <c r="F860" s="226"/>
      <c r="G860" s="226"/>
      <c r="H860" s="226"/>
      <c r="I860" s="226"/>
      <c r="J860" s="502"/>
      <c r="K860" s="470"/>
      <c r="L860" s="226"/>
      <c r="M860" s="470"/>
      <c r="N860" s="226"/>
      <c r="O860" s="226"/>
      <c r="P860" s="226"/>
      <c r="Q860" s="226"/>
      <c r="R860" s="226"/>
    </row>
    <row r="861" spans="1:18">
      <c r="A861" s="470"/>
      <c r="B861" s="501"/>
      <c r="C861" s="226"/>
      <c r="D861" s="226"/>
      <c r="E861" s="226"/>
      <c r="F861" s="226"/>
      <c r="G861" s="226"/>
      <c r="H861" s="226"/>
      <c r="I861" s="226"/>
      <c r="J861" s="502"/>
      <c r="K861" s="470"/>
      <c r="L861" s="226"/>
      <c r="M861" s="470"/>
      <c r="N861" s="226"/>
      <c r="O861" s="226"/>
      <c r="P861" s="226"/>
      <c r="Q861" s="226"/>
      <c r="R861" s="226"/>
    </row>
    <row r="862" spans="1:18">
      <c r="A862" s="470"/>
      <c r="B862" s="501"/>
      <c r="C862" s="226"/>
      <c r="D862" s="226"/>
      <c r="E862" s="226"/>
      <c r="F862" s="226"/>
      <c r="G862" s="226"/>
      <c r="H862" s="226"/>
      <c r="I862" s="226"/>
      <c r="J862" s="502"/>
      <c r="K862" s="470"/>
      <c r="L862" s="226"/>
      <c r="M862" s="470"/>
      <c r="N862" s="226"/>
      <c r="O862" s="226"/>
      <c r="P862" s="226"/>
      <c r="Q862" s="226"/>
      <c r="R862" s="226"/>
    </row>
    <row r="863" spans="1:18">
      <c r="A863" s="470"/>
      <c r="B863" s="501"/>
      <c r="C863" s="226"/>
      <c r="D863" s="226"/>
      <c r="E863" s="226"/>
      <c r="F863" s="226"/>
      <c r="G863" s="226"/>
      <c r="H863" s="226"/>
      <c r="I863" s="226"/>
      <c r="J863" s="502"/>
      <c r="K863" s="470"/>
      <c r="L863" s="226"/>
      <c r="M863" s="470"/>
      <c r="N863" s="226"/>
      <c r="O863" s="226"/>
      <c r="P863" s="226"/>
      <c r="Q863" s="226"/>
      <c r="R863" s="226"/>
    </row>
    <row r="864" spans="1:18">
      <c r="A864" s="470"/>
      <c r="B864" s="501"/>
      <c r="C864" s="226"/>
      <c r="D864" s="226"/>
      <c r="E864" s="226"/>
      <c r="F864" s="226"/>
      <c r="G864" s="226"/>
      <c r="H864" s="226"/>
      <c r="I864" s="226"/>
      <c r="J864" s="502"/>
      <c r="K864" s="470"/>
      <c r="L864" s="226"/>
      <c r="M864" s="470"/>
      <c r="N864" s="226"/>
      <c r="O864" s="226"/>
      <c r="P864" s="226"/>
      <c r="Q864" s="226"/>
      <c r="R864" s="226"/>
    </row>
    <row r="865" spans="1:18">
      <c r="A865" s="470"/>
      <c r="B865" s="501"/>
      <c r="C865" s="226"/>
      <c r="D865" s="226"/>
      <c r="E865" s="226"/>
      <c r="F865" s="226"/>
      <c r="G865" s="226"/>
      <c r="H865" s="226"/>
      <c r="I865" s="226"/>
      <c r="J865" s="502"/>
      <c r="K865" s="470"/>
      <c r="L865" s="226"/>
      <c r="M865" s="470"/>
      <c r="N865" s="226"/>
      <c r="O865" s="226"/>
      <c r="P865" s="226"/>
      <c r="Q865" s="226"/>
      <c r="R865" s="226"/>
    </row>
    <row r="866" spans="1:18">
      <c r="A866" s="470"/>
      <c r="B866" s="501"/>
      <c r="C866" s="226"/>
      <c r="D866" s="226"/>
      <c r="E866" s="226"/>
      <c r="F866" s="226"/>
      <c r="G866" s="226"/>
      <c r="H866" s="226"/>
      <c r="I866" s="226"/>
      <c r="J866" s="502"/>
      <c r="K866" s="470"/>
      <c r="L866" s="226"/>
      <c r="M866" s="470"/>
      <c r="N866" s="226"/>
      <c r="O866" s="226"/>
      <c r="P866" s="226"/>
      <c r="Q866" s="226"/>
      <c r="R866" s="226"/>
    </row>
    <row r="867" spans="1:18">
      <c r="A867" s="470"/>
      <c r="B867" s="501"/>
      <c r="C867" s="226"/>
      <c r="D867" s="226"/>
      <c r="E867" s="226"/>
      <c r="F867" s="226"/>
      <c r="G867" s="226"/>
      <c r="H867" s="226"/>
      <c r="I867" s="226"/>
      <c r="J867" s="502"/>
      <c r="K867" s="470"/>
      <c r="L867" s="226"/>
      <c r="M867" s="470"/>
      <c r="N867" s="226"/>
      <c r="O867" s="226"/>
      <c r="P867" s="226"/>
      <c r="Q867" s="226"/>
      <c r="R867" s="226"/>
    </row>
    <row r="868" spans="1:18">
      <c r="A868" s="470"/>
      <c r="B868" s="501"/>
      <c r="C868" s="226"/>
      <c r="D868" s="226"/>
      <c r="E868" s="226"/>
      <c r="F868" s="226"/>
      <c r="G868" s="226"/>
      <c r="H868" s="226"/>
      <c r="I868" s="226"/>
      <c r="J868" s="502"/>
      <c r="K868" s="470"/>
      <c r="L868" s="226"/>
      <c r="M868" s="470"/>
      <c r="N868" s="226"/>
      <c r="O868" s="226"/>
      <c r="P868" s="226"/>
      <c r="Q868" s="226"/>
      <c r="R868" s="226"/>
    </row>
    <row r="869" spans="1:18">
      <c r="A869" s="470"/>
      <c r="B869" s="501"/>
      <c r="C869" s="226"/>
      <c r="D869" s="226"/>
      <c r="E869" s="226"/>
      <c r="F869" s="226"/>
      <c r="G869" s="226"/>
      <c r="H869" s="226"/>
      <c r="I869" s="226"/>
      <c r="J869" s="502"/>
      <c r="K869" s="470"/>
      <c r="L869" s="226"/>
      <c r="M869" s="470"/>
      <c r="N869" s="226"/>
      <c r="O869" s="226"/>
      <c r="P869" s="226"/>
      <c r="Q869" s="226"/>
      <c r="R869" s="226"/>
    </row>
    <row r="870" spans="1:18">
      <c r="A870" s="470"/>
      <c r="B870" s="501"/>
      <c r="C870" s="226"/>
      <c r="D870" s="226"/>
      <c r="E870" s="226"/>
      <c r="F870" s="226"/>
      <c r="G870" s="226"/>
      <c r="H870" s="226"/>
      <c r="I870" s="226"/>
      <c r="J870" s="502"/>
      <c r="K870" s="470"/>
      <c r="L870" s="226"/>
      <c r="M870" s="470"/>
      <c r="N870" s="226"/>
      <c r="O870" s="226"/>
      <c r="P870" s="226"/>
      <c r="Q870" s="226"/>
      <c r="R870" s="226"/>
    </row>
    <row r="871" spans="1:18">
      <c r="A871" s="470"/>
      <c r="B871" s="501"/>
      <c r="C871" s="226"/>
      <c r="D871" s="226"/>
      <c r="E871" s="226"/>
      <c r="F871" s="226"/>
      <c r="G871" s="226"/>
      <c r="H871" s="226"/>
      <c r="I871" s="226"/>
      <c r="J871" s="502"/>
      <c r="K871" s="470"/>
      <c r="L871" s="226"/>
      <c r="M871" s="470"/>
      <c r="N871" s="226"/>
      <c r="O871" s="226"/>
      <c r="P871" s="226"/>
      <c r="Q871" s="226"/>
      <c r="R871" s="226"/>
    </row>
    <row r="872" spans="1:18">
      <c r="A872" s="470"/>
      <c r="B872" s="501"/>
      <c r="C872" s="226"/>
      <c r="D872" s="226"/>
      <c r="E872" s="226"/>
      <c r="F872" s="226"/>
      <c r="G872" s="226"/>
      <c r="H872" s="226"/>
      <c r="I872" s="226"/>
      <c r="J872" s="502"/>
      <c r="K872" s="470"/>
      <c r="L872" s="226"/>
      <c r="M872" s="470"/>
      <c r="N872" s="226"/>
      <c r="O872" s="226"/>
      <c r="P872" s="226"/>
      <c r="Q872" s="226"/>
      <c r="R872" s="226"/>
    </row>
    <row r="873" spans="1:18">
      <c r="A873" s="470"/>
      <c r="B873" s="501"/>
      <c r="C873" s="226"/>
      <c r="D873" s="226"/>
      <c r="E873" s="226"/>
      <c r="F873" s="226"/>
      <c r="G873" s="226"/>
      <c r="H873" s="226"/>
      <c r="I873" s="226"/>
      <c r="J873" s="502"/>
      <c r="K873" s="470"/>
      <c r="L873" s="226"/>
      <c r="M873" s="470"/>
      <c r="N873" s="226"/>
      <c r="O873" s="226"/>
      <c r="P873" s="226"/>
      <c r="Q873" s="226"/>
      <c r="R873" s="226"/>
    </row>
    <row r="874" spans="1:18">
      <c r="A874" s="470"/>
      <c r="B874" s="501"/>
      <c r="C874" s="226"/>
      <c r="D874" s="226"/>
      <c r="E874" s="226"/>
      <c r="F874" s="226"/>
      <c r="G874" s="226"/>
      <c r="H874" s="226"/>
      <c r="I874" s="226"/>
      <c r="J874" s="502"/>
      <c r="K874" s="470"/>
      <c r="L874" s="226"/>
      <c r="M874" s="470"/>
      <c r="N874" s="226"/>
      <c r="O874" s="226"/>
      <c r="P874" s="226"/>
      <c r="Q874" s="226"/>
      <c r="R874" s="226"/>
    </row>
    <row r="875" spans="1:18">
      <c r="A875" s="470"/>
      <c r="B875" s="501"/>
      <c r="C875" s="226"/>
      <c r="D875" s="226"/>
      <c r="E875" s="226"/>
      <c r="F875" s="226"/>
      <c r="G875" s="226"/>
      <c r="H875" s="226"/>
      <c r="I875" s="226"/>
      <c r="J875" s="502"/>
      <c r="K875" s="470"/>
      <c r="L875" s="226"/>
      <c r="M875" s="470"/>
      <c r="N875" s="226"/>
      <c r="O875" s="226"/>
      <c r="P875" s="226"/>
      <c r="Q875" s="226"/>
      <c r="R875" s="226"/>
    </row>
    <row r="876" spans="1:18">
      <c r="A876" s="470"/>
      <c r="B876" s="501"/>
      <c r="C876" s="226"/>
      <c r="D876" s="226"/>
      <c r="E876" s="226"/>
      <c r="F876" s="226"/>
      <c r="G876" s="226"/>
      <c r="H876" s="226"/>
      <c r="I876" s="226"/>
      <c r="J876" s="502"/>
      <c r="K876" s="470"/>
      <c r="L876" s="226"/>
      <c r="M876" s="470"/>
      <c r="N876" s="226"/>
      <c r="O876" s="226"/>
      <c r="P876" s="226"/>
      <c r="Q876" s="226"/>
      <c r="R876" s="226"/>
    </row>
    <row r="877" spans="1:18">
      <c r="A877" s="470"/>
      <c r="B877" s="501"/>
      <c r="C877" s="226"/>
      <c r="D877" s="226"/>
      <c r="E877" s="226"/>
      <c r="F877" s="226"/>
      <c r="G877" s="226"/>
      <c r="H877" s="226"/>
      <c r="I877" s="226"/>
      <c r="J877" s="502"/>
      <c r="K877" s="470"/>
      <c r="L877" s="226"/>
      <c r="M877" s="470"/>
      <c r="N877" s="226"/>
      <c r="O877" s="226"/>
      <c r="P877" s="226"/>
      <c r="Q877" s="226"/>
      <c r="R877" s="226"/>
    </row>
    <row r="878" spans="1:18">
      <c r="A878" s="470"/>
      <c r="B878" s="501"/>
      <c r="C878" s="226"/>
      <c r="D878" s="226"/>
      <c r="E878" s="226"/>
      <c r="F878" s="226"/>
      <c r="G878" s="226"/>
      <c r="H878" s="226"/>
      <c r="I878" s="226"/>
      <c r="J878" s="502"/>
      <c r="K878" s="470"/>
      <c r="L878" s="226"/>
      <c r="M878" s="470"/>
      <c r="N878" s="226"/>
      <c r="O878" s="226"/>
      <c r="P878" s="226"/>
      <c r="Q878" s="226"/>
      <c r="R878" s="226"/>
    </row>
    <row r="879" spans="1:18">
      <c r="A879" s="470"/>
      <c r="B879" s="501"/>
      <c r="C879" s="226"/>
      <c r="D879" s="226"/>
      <c r="E879" s="226"/>
      <c r="F879" s="226"/>
      <c r="G879" s="226"/>
      <c r="H879" s="226"/>
      <c r="I879" s="226"/>
      <c r="J879" s="502"/>
      <c r="K879" s="470"/>
      <c r="L879" s="226"/>
      <c r="M879" s="470"/>
      <c r="N879" s="226"/>
      <c r="O879" s="226"/>
      <c r="P879" s="226"/>
      <c r="Q879" s="226"/>
      <c r="R879" s="226"/>
    </row>
    <row r="880" spans="1:18">
      <c r="A880" s="470"/>
      <c r="B880" s="501"/>
      <c r="C880" s="226"/>
      <c r="D880" s="226"/>
      <c r="E880" s="226"/>
      <c r="F880" s="226"/>
      <c r="G880" s="226"/>
      <c r="H880" s="226"/>
      <c r="I880" s="226"/>
      <c r="J880" s="502"/>
      <c r="K880" s="470"/>
      <c r="L880" s="226"/>
      <c r="M880" s="470"/>
      <c r="N880" s="226"/>
      <c r="O880" s="226"/>
      <c r="P880" s="226"/>
      <c r="Q880" s="226"/>
      <c r="R880" s="226"/>
    </row>
    <row r="881" spans="1:18">
      <c r="A881" s="470"/>
      <c r="B881" s="501"/>
      <c r="C881" s="226"/>
      <c r="D881" s="226"/>
      <c r="E881" s="226"/>
      <c r="F881" s="226"/>
      <c r="G881" s="226"/>
      <c r="H881" s="226"/>
      <c r="I881" s="226"/>
      <c r="J881" s="502"/>
      <c r="K881" s="470"/>
      <c r="L881" s="226"/>
      <c r="M881" s="470"/>
      <c r="N881" s="226"/>
      <c r="O881" s="226"/>
      <c r="P881" s="226"/>
      <c r="Q881" s="226"/>
      <c r="R881" s="226"/>
    </row>
    <row r="882" spans="1:18">
      <c r="A882" s="470"/>
      <c r="B882" s="501"/>
      <c r="C882" s="226"/>
      <c r="D882" s="226"/>
      <c r="E882" s="226"/>
      <c r="F882" s="226"/>
      <c r="G882" s="226"/>
      <c r="H882" s="226"/>
      <c r="I882" s="226"/>
      <c r="J882" s="502"/>
      <c r="K882" s="470"/>
      <c r="L882" s="226"/>
      <c r="M882" s="470"/>
      <c r="N882" s="226"/>
      <c r="O882" s="226"/>
      <c r="P882" s="226"/>
      <c r="Q882" s="226"/>
      <c r="R882" s="226"/>
    </row>
    <row r="883" spans="1:18">
      <c r="A883" s="470"/>
      <c r="B883" s="501"/>
      <c r="C883" s="226"/>
      <c r="D883" s="226"/>
      <c r="E883" s="226"/>
      <c r="F883" s="226"/>
      <c r="G883" s="226"/>
      <c r="H883" s="226"/>
      <c r="I883" s="226"/>
      <c r="J883" s="502"/>
      <c r="K883" s="470"/>
      <c r="L883" s="226"/>
      <c r="M883" s="470"/>
      <c r="N883" s="226"/>
      <c r="O883" s="226"/>
      <c r="P883" s="226"/>
      <c r="Q883" s="226"/>
      <c r="R883" s="226"/>
    </row>
    <row r="884" spans="1:18">
      <c r="A884" s="470"/>
      <c r="B884" s="501"/>
      <c r="C884" s="226"/>
      <c r="D884" s="226"/>
      <c r="E884" s="226"/>
      <c r="F884" s="226"/>
      <c r="G884" s="226"/>
      <c r="H884" s="226"/>
      <c r="I884" s="226"/>
      <c r="J884" s="502"/>
      <c r="K884" s="470"/>
      <c r="L884" s="226"/>
      <c r="M884" s="470"/>
      <c r="N884" s="226"/>
      <c r="O884" s="226"/>
      <c r="P884" s="226"/>
      <c r="Q884" s="226"/>
      <c r="R884" s="226"/>
    </row>
    <row r="885" spans="1:18">
      <c r="A885" s="470"/>
      <c r="B885" s="501"/>
      <c r="C885" s="226"/>
      <c r="D885" s="226"/>
      <c r="E885" s="226"/>
      <c r="F885" s="226"/>
      <c r="G885" s="226"/>
      <c r="H885" s="226"/>
      <c r="I885" s="226"/>
      <c r="J885" s="502"/>
      <c r="K885" s="470"/>
      <c r="L885" s="226"/>
      <c r="M885" s="470"/>
      <c r="N885" s="226"/>
      <c r="O885" s="226"/>
      <c r="P885" s="226"/>
      <c r="Q885" s="226"/>
      <c r="R885" s="226"/>
    </row>
    <row r="886" spans="1:18">
      <c r="A886" s="470"/>
      <c r="B886" s="501"/>
      <c r="C886" s="501"/>
      <c r="D886" s="226"/>
      <c r="E886" s="226"/>
      <c r="F886" s="226"/>
      <c r="G886" s="226"/>
      <c r="H886" s="226"/>
      <c r="I886" s="226"/>
      <c r="J886" s="226"/>
      <c r="K886" s="470"/>
      <c r="L886" s="226"/>
      <c r="M886" s="470"/>
      <c r="N886" s="226"/>
      <c r="O886" s="226"/>
      <c r="P886" s="226"/>
      <c r="Q886" s="226"/>
      <c r="R886" s="226"/>
    </row>
    <row r="887" spans="1:18">
      <c r="A887" s="470"/>
      <c r="B887" s="501"/>
      <c r="C887" s="501"/>
      <c r="D887" s="226"/>
      <c r="E887" s="226"/>
      <c r="F887" s="226"/>
      <c r="G887" s="226"/>
      <c r="H887" s="226"/>
      <c r="I887" s="226"/>
      <c r="J887" s="226"/>
      <c r="K887" s="470"/>
      <c r="L887" s="226"/>
      <c r="M887" s="470"/>
      <c r="N887" s="226"/>
      <c r="O887" s="226"/>
      <c r="P887" s="226"/>
      <c r="Q887" s="226"/>
      <c r="R887" s="226"/>
    </row>
    <row r="888" spans="1:18">
      <c r="A888" s="470"/>
      <c r="B888" s="501"/>
      <c r="C888" s="501"/>
      <c r="D888" s="226"/>
      <c r="E888" s="226"/>
      <c r="F888" s="226"/>
      <c r="G888" s="226"/>
      <c r="H888" s="226"/>
      <c r="I888" s="226"/>
      <c r="J888" s="226"/>
      <c r="K888" s="470"/>
      <c r="L888" s="226"/>
      <c r="M888" s="470"/>
      <c r="N888" s="226"/>
      <c r="O888" s="226"/>
      <c r="P888" s="226"/>
      <c r="Q888" s="226"/>
      <c r="R888" s="226"/>
    </row>
    <row r="889" spans="1:18">
      <c r="A889" s="470"/>
      <c r="B889" s="501"/>
      <c r="C889" s="501"/>
      <c r="D889" s="226"/>
      <c r="E889" s="226"/>
      <c r="F889" s="226"/>
      <c r="G889" s="226"/>
      <c r="H889" s="226"/>
      <c r="I889" s="226"/>
      <c r="J889" s="226"/>
      <c r="K889" s="470"/>
      <c r="L889" s="226"/>
      <c r="M889" s="470"/>
      <c r="N889" s="226"/>
      <c r="O889" s="226"/>
      <c r="P889" s="226"/>
      <c r="Q889" s="226"/>
      <c r="R889" s="226"/>
    </row>
    <row r="890" spans="1:18">
      <c r="A890" s="470"/>
      <c r="B890" s="501"/>
      <c r="C890" s="501"/>
      <c r="D890" s="226"/>
      <c r="E890" s="226"/>
      <c r="F890" s="226"/>
      <c r="G890" s="226"/>
      <c r="H890" s="226"/>
      <c r="I890" s="226"/>
      <c r="J890" s="226"/>
      <c r="K890" s="470"/>
      <c r="L890" s="226"/>
      <c r="M890" s="470"/>
      <c r="N890" s="226"/>
      <c r="O890" s="226"/>
      <c r="P890" s="226"/>
      <c r="Q890" s="226"/>
      <c r="R890" s="226"/>
    </row>
    <row r="891" spans="1:18">
      <c r="A891" s="470"/>
      <c r="B891" s="501"/>
      <c r="C891" s="501"/>
      <c r="D891" s="226"/>
      <c r="E891" s="226"/>
      <c r="F891" s="226"/>
      <c r="G891" s="226"/>
      <c r="H891" s="226"/>
      <c r="I891" s="226"/>
      <c r="J891" s="226"/>
      <c r="K891" s="470"/>
      <c r="L891" s="226"/>
      <c r="M891" s="470"/>
      <c r="N891" s="226"/>
      <c r="O891" s="226"/>
      <c r="P891" s="226"/>
      <c r="Q891" s="226"/>
      <c r="R891" s="226"/>
    </row>
    <row r="892" spans="1:18">
      <c r="A892" s="470"/>
      <c r="B892" s="501"/>
      <c r="C892" s="501"/>
      <c r="D892" s="226"/>
      <c r="E892" s="226"/>
      <c r="F892" s="226"/>
      <c r="G892" s="226"/>
      <c r="H892" s="226"/>
      <c r="I892" s="226"/>
      <c r="J892" s="226"/>
      <c r="K892" s="470"/>
      <c r="L892" s="226"/>
      <c r="M892" s="470"/>
      <c r="N892" s="226"/>
      <c r="O892" s="226"/>
      <c r="P892" s="226"/>
      <c r="Q892" s="226"/>
      <c r="R892" s="226"/>
    </row>
  </sheetData>
  <autoFilter ref="A4:W893"/>
  <mergeCells count="2">
    <mergeCell ref="V9:W9"/>
    <mergeCell ref="A2:U2"/>
  </mergeCells>
  <pageMargins bottom="0.75" footer="0.3" header="0.3" left="0.25" right="0.25" top="0.75"/>
  <pageSetup fitToHeight="0" horizontalDpi="300" orientation="landscape" paperSize="9" r:id="rId1" scale="4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Q3969"/>
  <sheetViews>
    <sheetView workbookViewId="0">
      <selection activeCell="J23" sqref="J23"/>
    </sheetView>
  </sheetViews>
  <sheetFormatPr defaultColWidth="9.140625" defaultRowHeight="15"/>
  <cols>
    <col min="1" max="1" customWidth="true" width="20.7109375" collapsed="true"/>
    <col min="2" max="2" customWidth="true" width="14.85546875" collapsed="true"/>
    <col min="3" max="3" customWidth="true" width="13.7109375" collapsed="true"/>
    <col min="4" max="4" customWidth="true" width="14.5703125" collapsed="true"/>
    <col min="5" max="5" customWidth="true" width="12.7109375" collapsed="true"/>
    <col min="6" max="6" customWidth="true" width="13.42578125" collapsed="true"/>
    <col min="7" max="7" customWidth="true" width="17.85546875" collapsed="true"/>
    <col min="8" max="8" bestFit="true" customWidth="true" width="26.85546875" collapsed="true"/>
  </cols>
  <sheetData>
    <row customFormat="1" r="1" s="216" spans="1:17">
      <c r="A1" s="745" t="s">
        <v>2571</v>
      </c>
      <c r="B1"/>
      <c r="C1"/>
      <c r="D1"/>
      <c r="E1"/>
      <c r="F1"/>
      <c r="G1"/>
      <c r="H1"/>
    </row>
    <row customFormat="1" customHeight="1" ht="19.5" r="2" s="216" spans="1:17">
      <c r="A2" s="746" t="s">
        <v>2572</v>
      </c>
      <c r="B2" s="746" t="s">
        <v>2573</v>
      </c>
      <c r="C2" s="746"/>
      <c r="D2" s="747" t="s">
        <v>2574</v>
      </c>
      <c r="E2" s="747"/>
      <c r="F2" s="746"/>
      <c r="G2" s="746" t="s">
        <v>2575</v>
      </c>
      <c r="H2" s="746" t="s">
        <v>2576</v>
      </c>
      <c r="I2"/>
      <c r="J2"/>
      <c r="K2"/>
      <c r="L2"/>
      <c r="M2"/>
      <c r="N2"/>
      <c r="O2"/>
      <c r="P2"/>
      <c r="Q2"/>
    </row>
    <row customFormat="1" r="3" s="216" spans="1:17">
      <c r="A3" s="746" t="s">
        <v>2577</v>
      </c>
      <c r="B3" s="746" t="s">
        <v>2578</v>
      </c>
      <c r="C3" s="746"/>
      <c r="D3" s="747" t="s">
        <v>2579</v>
      </c>
      <c r="E3" s="747"/>
      <c r="F3" s="746"/>
      <c r="G3" s="746"/>
      <c r="H3" s="746"/>
      <c r="I3"/>
      <c r="J3"/>
      <c r="K3"/>
      <c r="L3"/>
      <c r="M3"/>
      <c r="N3"/>
      <c r="O3"/>
      <c r="P3"/>
      <c r="Q3"/>
    </row>
    <row ht="24" r="4" spans="1:17">
      <c r="A4" s="746"/>
      <c r="B4" s="746"/>
      <c r="C4" s="746"/>
      <c r="D4" s="748" t="s">
        <v>2580</v>
      </c>
      <c r="E4" s="746" t="s">
        <v>2581</v>
      </c>
      <c r="F4" s="746"/>
      <c r="G4" s="746"/>
      <c r="H4" s="746"/>
    </row>
    <row r="8" spans="1:17">
      <c r="A8" s="539"/>
      <c r="B8" s="539"/>
      <c r="C8" s="539"/>
      <c r="D8" s="539"/>
      <c r="E8" s="539"/>
      <c r="F8" s="539"/>
      <c r="G8" s="539"/>
      <c r="H8" s="539"/>
    </row>
    <row r="9" spans="1:17">
      <c r="A9" s="539"/>
      <c r="B9" s="539"/>
      <c r="C9" s="539"/>
      <c r="D9" s="539"/>
      <c r="E9" s="539"/>
      <c r="F9" s="539"/>
      <c r="G9" s="539"/>
      <c r="H9" s="539"/>
    </row>
    <row r="10" spans="1:17">
      <c r="A10" s="749"/>
      <c r="B10" s="750"/>
      <c r="C10" s="750"/>
      <c r="D10" s="750"/>
      <c r="E10" s="750"/>
      <c r="F10" s="750"/>
      <c r="G10" s="750"/>
      <c r="H10" s="750"/>
      <c r="I10" s="751"/>
    </row>
    <row r="11" spans="1:17">
      <c r="A11" s="752"/>
      <c r="B11" s="753"/>
      <c r="C11" s="753"/>
      <c r="D11" s="753"/>
      <c r="E11" s="753"/>
      <c r="F11" s="753"/>
      <c r="G11" s="753"/>
      <c r="H11" s="751"/>
      <c r="I11" s="751"/>
    </row>
    <row ht="48" r="12" spans="1:17">
      <c r="A12" s="754" t="s">
        <v>2582</v>
      </c>
      <c r="B12" s="754" t="s">
        <v>2583</v>
      </c>
      <c r="C12" s="754" t="s">
        <v>11</v>
      </c>
      <c r="D12" s="754" t="s">
        <v>2584</v>
      </c>
      <c r="E12" s="754" t="s">
        <v>2585</v>
      </c>
      <c r="F12" s="754" t="s">
        <v>36</v>
      </c>
      <c r="G12" s="754" t="s">
        <v>34</v>
      </c>
      <c r="H12" s="754"/>
      <c r="I12" s="751"/>
    </row>
    <row r="13">
      <c r="A13" t="s">
        <v>2675</v>
      </c>
      <c r="B13" t="n">
        <v>30475.0</v>
      </c>
      <c r="C13" t="n">
        <v>210101.0</v>
      </c>
      <c r="D13" t="s">
        <v>2676</v>
      </c>
      <c r="E13" t="s">
        <v>2677</v>
      </c>
      <c r="F13" t="n">
        <v>1.7092458E7</v>
      </c>
      <c r="G13" t="s">
        <v>2678</v>
      </c>
      <c r="H13"/>
      <c r="I13"/>
      <c r="J13"/>
      <c r="Z13" t="n">
        <v>1.0</v>
      </c>
    </row>
    <row r="14">
      <c r="A14" t="s">
        <v>2675</v>
      </c>
      <c r="B14" t="n">
        <v>30522.0</v>
      </c>
      <c r="C14" t="n">
        <v>210101.0</v>
      </c>
      <c r="D14" t="s">
        <v>2679</v>
      </c>
      <c r="E14" t="s">
        <v>2680</v>
      </c>
      <c r="F14" t="n">
        <v>162197.0</v>
      </c>
      <c r="G14" t="s">
        <v>2681</v>
      </c>
      <c r="H14"/>
      <c r="I14"/>
      <c r="J14"/>
      <c r="Z14" t="n">
        <v>1.0</v>
      </c>
    </row>
    <row r="15">
      <c r="A15" t="s">
        <v>2675</v>
      </c>
      <c r="B15" t="n">
        <v>30541.0</v>
      </c>
      <c r="C15" t="n">
        <v>210101.0</v>
      </c>
      <c r="D15" t="s">
        <v>2682</v>
      </c>
      <c r="E15" t="s">
        <v>2683</v>
      </c>
      <c r="F15" t="n">
        <v>1525490.0</v>
      </c>
      <c r="G15" t="s">
        <v>2684</v>
      </c>
      <c r="H15"/>
      <c r="I15"/>
      <c r="J15"/>
      <c r="Z15" t="n">
        <v>1.0</v>
      </c>
    </row>
    <row r="16">
      <c r="A16" t="s">
        <v>2675</v>
      </c>
      <c r="B16" t="n">
        <v>30595.0</v>
      </c>
      <c r="C16" t="n">
        <v>210101.0</v>
      </c>
      <c r="D16" t="s">
        <v>2676</v>
      </c>
      <c r="E16" t="s">
        <v>2677</v>
      </c>
      <c r="F16" t="n">
        <v>132444.0</v>
      </c>
      <c r="G16" t="s">
        <v>2685</v>
      </c>
      <c r="H16"/>
      <c r="I16"/>
      <c r="J16"/>
      <c r="Z16" t="n">
        <v>1.0</v>
      </c>
    </row>
    <row r="17">
      <c r="A17" t="s">
        <v>2675</v>
      </c>
      <c r="B17" t="n">
        <v>30628.0</v>
      </c>
      <c r="C17" t="n">
        <v>210405.0</v>
      </c>
      <c r="D17" t="s">
        <v>2686</v>
      </c>
      <c r="E17" t="s">
        <v>2687</v>
      </c>
      <c r="F17" t="n">
        <v>75000.0</v>
      </c>
      <c r="G17" t="s">
        <v>2688</v>
      </c>
      <c r="H17"/>
      <c r="I17"/>
      <c r="J17"/>
      <c r="Z17" t="n">
        <v>1.0</v>
      </c>
    </row>
    <row r="18">
      <c r="A18" t="s">
        <v>2675</v>
      </c>
      <c r="B18" t="n">
        <v>30651.0</v>
      </c>
      <c r="C18" t="n">
        <v>210302.0</v>
      </c>
      <c r="D18" t="s">
        <v>2689</v>
      </c>
      <c r="E18" t="s">
        <v>2690</v>
      </c>
      <c r="F18" t="n">
        <v>1598821.15</v>
      </c>
      <c r="G18" t="s">
        <v>2691</v>
      </c>
      <c r="H18"/>
      <c r="I18"/>
      <c r="J18"/>
      <c r="Z18" t="n">
        <v>1.0</v>
      </c>
    </row>
    <row r="19">
      <c r="A19" t="s">
        <v>2675</v>
      </c>
      <c r="B19" t="n">
        <v>30720.0</v>
      </c>
      <c r="C19" t="n">
        <v>210502.0</v>
      </c>
      <c r="D19" t="s">
        <v>2692</v>
      </c>
      <c r="E19" t="s">
        <v>2693</v>
      </c>
      <c r="F19" t="n">
        <v>1.0802441E7</v>
      </c>
      <c r="G19" t="s">
        <v>2694</v>
      </c>
      <c r="H19"/>
      <c r="I19"/>
      <c r="J19"/>
      <c r="Z19" t="n">
        <v>1.0</v>
      </c>
    </row>
    <row r="20">
      <c r="A20" t="s">
        <v>2695</v>
      </c>
      <c r="B20" t="n">
        <v>34419.0</v>
      </c>
      <c r="C20" t="n">
        <v>210101.0</v>
      </c>
      <c r="D20" t="s">
        <v>2696</v>
      </c>
      <c r="E20" t="s">
        <v>2697</v>
      </c>
      <c r="F20" t="n">
        <v>887411.0</v>
      </c>
      <c r="G20" t="s">
        <v>2698</v>
      </c>
      <c r="H20"/>
      <c r="I20"/>
      <c r="J20"/>
      <c r="Z20" t="n">
        <v>1.0</v>
      </c>
    </row>
    <row r="21">
      <c r="A21" t="s">
        <v>2695</v>
      </c>
      <c r="B21" t="n">
        <v>34419.0</v>
      </c>
      <c r="C21" t="n">
        <v>210201.0</v>
      </c>
      <c r="D21" t="s">
        <v>2696</v>
      </c>
      <c r="E21" t="s">
        <v>2697</v>
      </c>
      <c r="F21" t="n">
        <v>2178000.0</v>
      </c>
      <c r="G21" t="s">
        <v>2698</v>
      </c>
      <c r="H21"/>
      <c r="I21"/>
      <c r="J21"/>
      <c r="Z21" t="n">
        <v>1.0</v>
      </c>
    </row>
    <row r="22">
      <c r="A22" t="s">
        <v>2695</v>
      </c>
      <c r="B22" t="n">
        <v>34448.0</v>
      </c>
      <c r="C22" t="n">
        <v>210301.0</v>
      </c>
      <c r="D22" t="s">
        <v>2699</v>
      </c>
      <c r="E22" t="s">
        <v>2700</v>
      </c>
      <c r="F22" t="n">
        <v>772675.0</v>
      </c>
      <c r="G22" t="s">
        <v>2701</v>
      </c>
      <c r="H22"/>
      <c r="I22"/>
      <c r="J22"/>
      <c r="Z22" t="n">
        <v>1.0</v>
      </c>
    </row>
    <row r="23">
      <c r="A23" t="s">
        <v>2695</v>
      </c>
      <c r="B23" t="n">
        <v>34479.0</v>
      </c>
      <c r="C23" t="n">
        <v>210303.0</v>
      </c>
      <c r="D23" t="s">
        <v>2702</v>
      </c>
      <c r="E23" t="s">
        <v>2703</v>
      </c>
      <c r="F23" t="n">
        <v>1396664.0</v>
      </c>
      <c r="G23" t="s">
        <v>2704</v>
      </c>
      <c r="H23"/>
      <c r="I23"/>
      <c r="J23"/>
      <c r="Z23" t="n">
        <v>1.0</v>
      </c>
    </row>
    <row r="24">
      <c r="A24" t="s">
        <v>2705</v>
      </c>
      <c r="B24" t="n">
        <v>123618.0</v>
      </c>
      <c r="C24" t="n">
        <v>210101.0</v>
      </c>
      <c r="D24" t="s">
        <v>2676</v>
      </c>
      <c r="E24" t="s">
        <v>2677</v>
      </c>
      <c r="F24" t="n">
        <v>1.6941647E7</v>
      </c>
      <c r="G24" t="s">
        <v>2678</v>
      </c>
      <c r="H24"/>
      <c r="I24"/>
      <c r="J24"/>
      <c r="Z24" t="n">
        <v>2.0</v>
      </c>
    </row>
    <row r="25">
      <c r="A25" t="s">
        <v>2705</v>
      </c>
      <c r="B25" t="n">
        <v>123700.0</v>
      </c>
      <c r="C25" t="n">
        <v>210303.0</v>
      </c>
      <c r="D25" t="s">
        <v>2702</v>
      </c>
      <c r="E25" t="s">
        <v>2703</v>
      </c>
      <c r="F25" t="n">
        <v>1483336.0</v>
      </c>
      <c r="G25" t="s">
        <v>2706</v>
      </c>
      <c r="H25"/>
      <c r="I25"/>
      <c r="J25"/>
      <c r="Z25" t="n">
        <v>2.0</v>
      </c>
    </row>
    <row r="26">
      <c r="A26" t="s">
        <v>2705</v>
      </c>
      <c r="B26" t="n">
        <v>123731.0</v>
      </c>
      <c r="C26" t="n">
        <v>210302.0</v>
      </c>
      <c r="D26" t="s">
        <v>2689</v>
      </c>
      <c r="E26" t="s">
        <v>2690</v>
      </c>
      <c r="F26" t="n">
        <v>1394055.68</v>
      </c>
      <c r="G26" t="s">
        <v>2707</v>
      </c>
      <c r="H26"/>
      <c r="I26"/>
      <c r="J26"/>
      <c r="Z26" t="n">
        <v>2.0</v>
      </c>
    </row>
    <row r="27">
      <c r="A27" t="s">
        <v>2705</v>
      </c>
      <c r="B27" t="n">
        <v>123764.0</v>
      </c>
      <c r="C27" t="n">
        <v>210401.0</v>
      </c>
      <c r="D27" t="s">
        <v>2708</v>
      </c>
      <c r="E27" t="s">
        <v>2709</v>
      </c>
      <c r="F27" t="n">
        <v>80000.0</v>
      </c>
      <c r="G27" t="s">
        <v>2710</v>
      </c>
      <c r="H27"/>
      <c r="I27"/>
      <c r="J27"/>
      <c r="Z27" t="n">
        <v>2.0</v>
      </c>
    </row>
    <row r="28">
      <c r="A28" t="s">
        <v>2705</v>
      </c>
      <c r="B28" t="n">
        <v>123798.0</v>
      </c>
      <c r="C28" t="n">
        <v>210405.0</v>
      </c>
      <c r="D28" t="s">
        <v>2686</v>
      </c>
      <c r="E28" t="s">
        <v>2687</v>
      </c>
      <c r="F28" t="n">
        <v>40000.0</v>
      </c>
      <c r="G28" t="s">
        <v>2688</v>
      </c>
      <c r="H28"/>
      <c r="I28"/>
      <c r="J28"/>
      <c r="Z28" t="n">
        <v>2.0</v>
      </c>
    </row>
    <row r="29">
      <c r="A29" t="s">
        <v>2705</v>
      </c>
      <c r="B29" t="n">
        <v>123835.0</v>
      </c>
      <c r="C29" t="n">
        <v>210301.0</v>
      </c>
      <c r="D29" t="s">
        <v>2699</v>
      </c>
      <c r="E29" t="s">
        <v>2700</v>
      </c>
      <c r="F29" t="n">
        <v>559851.0</v>
      </c>
      <c r="G29" t="s">
        <v>2701</v>
      </c>
      <c r="H29"/>
      <c r="I29"/>
      <c r="J29"/>
      <c r="Z29" t="n">
        <v>2.0</v>
      </c>
    </row>
    <row r="30">
      <c r="A30" t="s">
        <v>2705</v>
      </c>
      <c r="B30" t="n">
        <v>130625.0</v>
      </c>
      <c r="C30" t="n">
        <v>210201.0</v>
      </c>
      <c r="D30" t="s">
        <v>2711</v>
      </c>
      <c r="E30" t="s">
        <v>2697</v>
      </c>
      <c r="F30" t="n">
        <v>2185700.0</v>
      </c>
      <c r="G30" t="s">
        <v>35</v>
      </c>
      <c r="H30"/>
      <c r="I30"/>
      <c r="J30"/>
      <c r="Z30" t="n">
        <v>2.0</v>
      </c>
    </row>
    <row r="31">
      <c r="A31" t="s">
        <v>2705</v>
      </c>
      <c r="B31" t="n">
        <v>123932.0</v>
      </c>
      <c r="C31" t="n">
        <v>210101.0</v>
      </c>
      <c r="D31" t="s">
        <v>2682</v>
      </c>
      <c r="E31" t="s">
        <v>2683</v>
      </c>
      <c r="F31" t="n">
        <v>1528356.0</v>
      </c>
      <c r="G31" t="s">
        <v>2684</v>
      </c>
      <c r="H31"/>
      <c r="I31"/>
      <c r="J31"/>
      <c r="Z31" t="n">
        <v>2.0</v>
      </c>
    </row>
    <row r="32">
      <c r="A32" t="s">
        <v>2705</v>
      </c>
      <c r="B32" t="n">
        <v>123979.0</v>
      </c>
      <c r="C32" t="n">
        <v>210406.0</v>
      </c>
      <c r="D32" t="s">
        <v>2712</v>
      </c>
      <c r="E32" t="s">
        <v>2713</v>
      </c>
      <c r="F32" t="n">
        <v>100010.0</v>
      </c>
      <c r="G32" t="s">
        <v>2714</v>
      </c>
      <c r="H32"/>
      <c r="I32"/>
      <c r="J32"/>
      <c r="Z32" t="n">
        <v>2.0</v>
      </c>
    </row>
    <row r="33">
      <c r="A33" t="s">
        <v>2705</v>
      </c>
      <c r="B33" t="n">
        <v>124074.0</v>
      </c>
      <c r="C33" t="n">
        <v>210502.0</v>
      </c>
      <c r="D33" t="s">
        <v>2692</v>
      </c>
      <c r="E33" t="s">
        <v>2693</v>
      </c>
      <c r="F33" t="n">
        <v>1.0143E7</v>
      </c>
      <c r="G33" t="s">
        <v>2694</v>
      </c>
      <c r="H33"/>
      <c r="I33"/>
      <c r="J33"/>
      <c r="Z33" t="n">
        <v>2.0</v>
      </c>
    </row>
    <row r="34">
      <c r="A34" t="s">
        <v>2705</v>
      </c>
      <c r="B34" t="n">
        <v>128779.0</v>
      </c>
      <c r="C34" t="n">
        <v>210101.0</v>
      </c>
      <c r="D34" t="s">
        <v>2679</v>
      </c>
      <c r="E34" t="s">
        <v>2680</v>
      </c>
      <c r="F34" t="n">
        <v>162160.0</v>
      </c>
      <c r="G34" t="s">
        <v>2681</v>
      </c>
      <c r="H34"/>
      <c r="I34"/>
      <c r="J34"/>
      <c r="Z34" t="n">
        <v>2.0</v>
      </c>
    </row>
    <row r="35">
      <c r="A35" t="s">
        <v>2705</v>
      </c>
      <c r="B35" t="n">
        <v>130625.0</v>
      </c>
      <c r="C35" t="n">
        <v>210101.0</v>
      </c>
      <c r="D35" t="s">
        <v>2711</v>
      </c>
      <c r="E35" t="s">
        <v>2697</v>
      </c>
      <c r="F35" t="n">
        <v>1237837.0</v>
      </c>
      <c r="G35" t="s">
        <v>35</v>
      </c>
      <c r="H35"/>
      <c r="I35"/>
      <c r="J35"/>
      <c r="Z35" t="n">
        <v>2.0</v>
      </c>
    </row>
    <row r="36">
      <c r="A36" t="s">
        <v>2705</v>
      </c>
      <c r="B36" t="n">
        <v>123873.0</v>
      </c>
      <c r="C36" t="n">
        <v>210501.0</v>
      </c>
      <c r="D36" t="s">
        <v>2715</v>
      </c>
      <c r="E36" t="s">
        <v>2716</v>
      </c>
      <c r="F36" t="n">
        <v>44000.0</v>
      </c>
      <c r="G36" t="s">
        <v>2717</v>
      </c>
      <c r="H36"/>
      <c r="I36"/>
      <c r="J36"/>
      <c r="Z36" t="n">
        <v>2.0</v>
      </c>
    </row>
    <row r="37">
      <c r="A37" t="s">
        <v>2718</v>
      </c>
      <c r="B37" t="n">
        <v>194329.0</v>
      </c>
      <c r="C37" t="n">
        <v>210101.0</v>
      </c>
      <c r="D37" t="s">
        <v>2676</v>
      </c>
      <c r="E37" t="s">
        <v>2677</v>
      </c>
      <c r="F37" t="n">
        <v>9844647.0</v>
      </c>
      <c r="G37" t="s">
        <v>2678</v>
      </c>
      <c r="H37"/>
      <c r="I37"/>
      <c r="J37"/>
      <c r="Z37" t="n">
        <v>3.0</v>
      </c>
    </row>
    <row r="38">
      <c r="A38" t="s">
        <v>2718</v>
      </c>
      <c r="B38" t="n">
        <v>194849.0</v>
      </c>
      <c r="C38" t="n">
        <v>210104.0</v>
      </c>
      <c r="D38" t="s">
        <v>2676</v>
      </c>
      <c r="E38" t="s">
        <v>2677</v>
      </c>
      <c r="F38" t="n">
        <v>3671763.0</v>
      </c>
      <c r="G38" t="s">
        <v>2719</v>
      </c>
      <c r="H38"/>
      <c r="I38"/>
      <c r="J38"/>
      <c r="Z38" t="n">
        <v>3.0</v>
      </c>
    </row>
    <row r="39">
      <c r="A39" t="s">
        <v>2720</v>
      </c>
      <c r="B39" t="n">
        <v>250032.0</v>
      </c>
      <c r="C39" t="n">
        <v>210501.0</v>
      </c>
      <c r="D39" t="s">
        <v>2721</v>
      </c>
      <c r="E39" t="s">
        <v>2722</v>
      </c>
      <c r="F39" t="n">
        <v>50000.0</v>
      </c>
      <c r="G39" t="s">
        <v>2723</v>
      </c>
      <c r="H39"/>
      <c r="I39"/>
      <c r="J39"/>
      <c r="Z39" t="n">
        <v>3.0</v>
      </c>
    </row>
    <row r="40">
      <c r="A40" t="s">
        <v>2720</v>
      </c>
      <c r="B40" t="n">
        <v>250063.0</v>
      </c>
      <c r="C40" t="n">
        <v>210303.0</v>
      </c>
      <c r="D40" t="s">
        <v>2702</v>
      </c>
      <c r="E40" t="s">
        <v>2703</v>
      </c>
      <c r="F40" t="n">
        <v>950000.0</v>
      </c>
      <c r="G40" t="s">
        <v>2706</v>
      </c>
      <c r="H40"/>
      <c r="I40"/>
      <c r="J40"/>
      <c r="Z40" t="n">
        <v>3.0</v>
      </c>
    </row>
    <row r="41">
      <c r="A41" t="s">
        <v>2720</v>
      </c>
      <c r="B41" t="n">
        <v>250101.0</v>
      </c>
      <c r="C41" t="n">
        <v>210302.0</v>
      </c>
      <c r="D41" t="s">
        <v>2689</v>
      </c>
      <c r="E41" t="s">
        <v>2690</v>
      </c>
      <c r="F41" t="n">
        <v>1071628.0</v>
      </c>
      <c r="G41" t="s">
        <v>2707</v>
      </c>
      <c r="H41"/>
      <c r="I41"/>
      <c r="J41"/>
      <c r="Z41" t="n">
        <v>3.0</v>
      </c>
    </row>
    <row r="42">
      <c r="A42" t="s">
        <v>2720</v>
      </c>
      <c r="B42" t="n">
        <v>250169.0</v>
      </c>
      <c r="C42" t="n">
        <v>210301.0</v>
      </c>
      <c r="D42" t="s">
        <v>2699</v>
      </c>
      <c r="E42" t="s">
        <v>2700</v>
      </c>
      <c r="F42" t="n">
        <v>504424.0</v>
      </c>
      <c r="G42" t="s">
        <v>2701</v>
      </c>
      <c r="H42"/>
      <c r="I42"/>
      <c r="J42"/>
      <c r="Z42" t="n">
        <v>3.0</v>
      </c>
    </row>
    <row r="43">
      <c r="A43" t="s">
        <v>2720</v>
      </c>
      <c r="B43" t="n">
        <v>250199.0</v>
      </c>
      <c r="C43" t="n">
        <v>210405.0</v>
      </c>
      <c r="D43" t="s">
        <v>2686</v>
      </c>
      <c r="E43" t="s">
        <v>2687</v>
      </c>
      <c r="F43" t="n">
        <v>75000.0</v>
      </c>
      <c r="G43" t="s">
        <v>2688</v>
      </c>
      <c r="H43"/>
      <c r="I43"/>
      <c r="J43"/>
      <c r="Z43" t="n">
        <v>3.0</v>
      </c>
    </row>
    <row r="44">
      <c r="A44" t="s">
        <v>2720</v>
      </c>
      <c r="B44" t="n">
        <v>249996.0</v>
      </c>
      <c r="C44" t="n">
        <v>210401.0</v>
      </c>
      <c r="D44" t="s">
        <v>2724</v>
      </c>
      <c r="E44" t="s">
        <v>2725</v>
      </c>
      <c r="F44" t="n">
        <v>50000.0</v>
      </c>
      <c r="G44" t="s">
        <v>2710</v>
      </c>
      <c r="H44"/>
      <c r="I44"/>
      <c r="J44"/>
      <c r="Z44" t="n">
        <v>3.0</v>
      </c>
    </row>
    <row r="45">
      <c r="A45" t="s">
        <v>2720</v>
      </c>
      <c r="B45" t="n">
        <v>249495.0</v>
      </c>
      <c r="C45" t="n">
        <v>210101.0</v>
      </c>
      <c r="D45" t="s">
        <v>2676</v>
      </c>
      <c r="E45" t="s">
        <v>2677</v>
      </c>
      <c r="F45" t="n">
        <v>7350257.0</v>
      </c>
      <c r="G45" t="s">
        <v>2726</v>
      </c>
      <c r="H45"/>
      <c r="I45"/>
      <c r="J45"/>
      <c r="Z45" t="n">
        <v>3.0</v>
      </c>
    </row>
    <row r="46">
      <c r="A46" t="s">
        <v>2720</v>
      </c>
      <c r="B46" t="n">
        <v>250288.0</v>
      </c>
      <c r="C46" t="n">
        <v>210901.0</v>
      </c>
      <c r="D46" t="s">
        <v>2727</v>
      </c>
      <c r="E46" t="s">
        <v>2728</v>
      </c>
      <c r="F46" t="n">
        <v>100000.0</v>
      </c>
      <c r="G46" t="s">
        <v>2729</v>
      </c>
      <c r="H46"/>
      <c r="I46"/>
      <c r="J46"/>
      <c r="Z46" t="n">
        <v>3.0</v>
      </c>
    </row>
    <row r="47">
      <c r="A47" t="s">
        <v>2730</v>
      </c>
      <c r="B47" t="n">
        <v>268467.0</v>
      </c>
      <c r="C47" t="n">
        <v>300002.0</v>
      </c>
      <c r="D47" t="s">
        <v>2676</v>
      </c>
      <c r="E47" t="s">
        <v>2677</v>
      </c>
      <c r="F47" t="n">
        <v>21525.0</v>
      </c>
      <c r="G47" t="s">
        <v>2685</v>
      </c>
      <c r="H47"/>
      <c r="I47"/>
      <c r="J47"/>
      <c r="Z47" t="n">
        <v>3.0</v>
      </c>
    </row>
    <row r="48">
      <c r="A48" t="s">
        <v>2730</v>
      </c>
      <c r="B48" t="n">
        <v>268507.0</v>
      </c>
      <c r="C48" t="n">
        <v>210101.0</v>
      </c>
      <c r="D48" t="s">
        <v>2676</v>
      </c>
      <c r="E48" t="s">
        <v>2677</v>
      </c>
      <c r="F48" t="n">
        <v>107624.0</v>
      </c>
      <c r="G48" t="s">
        <v>2685</v>
      </c>
      <c r="H48"/>
      <c r="I48"/>
      <c r="J48"/>
      <c r="Z48" t="n">
        <v>3.0</v>
      </c>
    </row>
    <row r="49">
      <c r="A49" t="s">
        <v>2730</v>
      </c>
      <c r="B49" t="n">
        <v>268558.0</v>
      </c>
      <c r="C49" t="n">
        <v>210101.0</v>
      </c>
      <c r="D49" t="s">
        <v>2679</v>
      </c>
      <c r="E49" t="s">
        <v>2680</v>
      </c>
      <c r="F49" t="n">
        <v>138104.0</v>
      </c>
      <c r="G49" t="s">
        <v>2731</v>
      </c>
      <c r="H49"/>
      <c r="I49"/>
      <c r="J49"/>
      <c r="Z49" t="n">
        <v>3.0</v>
      </c>
    </row>
    <row r="50">
      <c r="A50" t="s">
        <v>2730</v>
      </c>
      <c r="B50" t="n">
        <v>268593.0</v>
      </c>
      <c r="C50" t="n">
        <v>210101.0</v>
      </c>
      <c r="D50" t="s">
        <v>2682</v>
      </c>
      <c r="E50" t="s">
        <v>2683</v>
      </c>
      <c r="F50" t="n">
        <v>1559368.0</v>
      </c>
      <c r="G50" t="s">
        <v>2732</v>
      </c>
      <c r="H50"/>
      <c r="I50"/>
      <c r="J50"/>
      <c r="Z50" t="n">
        <v>3.0</v>
      </c>
    </row>
    <row r="51">
      <c r="A51" t="s">
        <v>2730</v>
      </c>
      <c r="B51" t="n">
        <v>268593.0</v>
      </c>
      <c r="C51" t="n">
        <v>210104.0</v>
      </c>
      <c r="D51" t="s">
        <v>2682</v>
      </c>
      <c r="E51" t="s">
        <v>2683</v>
      </c>
      <c r="F51" t="n">
        <v>389368.0</v>
      </c>
      <c r="G51" t="s">
        <v>2732</v>
      </c>
      <c r="H51"/>
      <c r="I51"/>
      <c r="J51"/>
      <c r="Z51" t="n">
        <v>3.0</v>
      </c>
    </row>
    <row r="52">
      <c r="A52" t="s">
        <v>2730</v>
      </c>
      <c r="B52" t="n">
        <v>268652.0</v>
      </c>
      <c r="C52" t="n">
        <v>210201.0</v>
      </c>
      <c r="D52" t="s">
        <v>2711</v>
      </c>
      <c r="E52" t="s">
        <v>2697</v>
      </c>
      <c r="F52" t="n">
        <v>2623500.0</v>
      </c>
      <c r="G52" t="s">
        <v>35</v>
      </c>
      <c r="H52"/>
      <c r="I52"/>
      <c r="J52"/>
      <c r="Z52" t="n">
        <v>3.0</v>
      </c>
    </row>
    <row r="53">
      <c r="A53" t="s">
        <v>2730</v>
      </c>
      <c r="B53" t="n">
        <v>268652.0</v>
      </c>
      <c r="C53" t="n">
        <v>210104.0</v>
      </c>
      <c r="D53" t="s">
        <v>2711</v>
      </c>
      <c r="E53" t="s">
        <v>2697</v>
      </c>
      <c r="F53" t="n">
        <v>445159.86</v>
      </c>
      <c r="G53" t="s">
        <v>35</v>
      </c>
      <c r="H53"/>
      <c r="I53"/>
      <c r="J53"/>
      <c r="Z53" t="n">
        <v>3.0</v>
      </c>
    </row>
    <row r="54">
      <c r="A54" t="s">
        <v>2733</v>
      </c>
      <c r="B54" t="n">
        <v>272170.0</v>
      </c>
      <c r="C54" t="n">
        <v>210502.0</v>
      </c>
      <c r="D54" t="s">
        <v>2692</v>
      </c>
      <c r="E54" t="s">
        <v>2693</v>
      </c>
      <c r="F54" t="n">
        <v>9154400.0</v>
      </c>
      <c r="G54" t="s">
        <v>2694</v>
      </c>
      <c r="H54"/>
      <c r="I54"/>
      <c r="J54"/>
      <c r="Z54" t="n">
        <v>3.0</v>
      </c>
    </row>
    <row r="55">
      <c r="A55" t="s">
        <v>2733</v>
      </c>
      <c r="B55" t="n">
        <v>276660.0</v>
      </c>
      <c r="C55" t="n">
        <v>210302.0</v>
      </c>
      <c r="D55" t="s">
        <v>2689</v>
      </c>
      <c r="E55" t="s">
        <v>2690</v>
      </c>
      <c r="F55" t="n">
        <v>515988.06</v>
      </c>
      <c r="G55" t="s">
        <v>2707</v>
      </c>
      <c r="H55"/>
      <c r="I55"/>
      <c r="J55"/>
      <c r="Z55" t="n">
        <v>3.0</v>
      </c>
    </row>
    <row r="56">
      <c r="A56" t="s">
        <v>2734</v>
      </c>
      <c r="B56" t="n">
        <v>296517.0</v>
      </c>
      <c r="C56" t="n">
        <v>210303.0</v>
      </c>
      <c r="D56" t="s">
        <v>2702</v>
      </c>
      <c r="E56" t="s">
        <v>2703</v>
      </c>
      <c r="F56" t="n">
        <v>257505.0</v>
      </c>
      <c r="G56" t="s">
        <v>2735</v>
      </c>
      <c r="H56"/>
      <c r="I56"/>
      <c r="J56"/>
      <c r="Z56" t="n">
        <v>4.0</v>
      </c>
    </row>
    <row r="57">
      <c r="A57" t="s">
        <v>2736</v>
      </c>
      <c r="B57" t="n">
        <v>314131.0</v>
      </c>
      <c r="C57" t="n">
        <v>210101.0</v>
      </c>
      <c r="D57" t="s">
        <v>2676</v>
      </c>
      <c r="E57" t="s">
        <v>2677</v>
      </c>
      <c r="F57" t="n">
        <v>9000000.0</v>
      </c>
      <c r="G57" t="s">
        <v>2678</v>
      </c>
      <c r="H57"/>
      <c r="I57"/>
      <c r="J57"/>
      <c r="Z57" t="n">
        <v>4.0</v>
      </c>
    </row>
    <row r="58">
      <c r="A58" t="s">
        <v>2737</v>
      </c>
      <c r="B58" t="n">
        <v>355383.0</v>
      </c>
      <c r="C58" t="n">
        <v>210101.0</v>
      </c>
      <c r="D58" t="s">
        <v>2679</v>
      </c>
      <c r="E58" t="s">
        <v>2680</v>
      </c>
      <c r="F58" t="n">
        <v>185734.0</v>
      </c>
      <c r="G58" t="s">
        <v>2681</v>
      </c>
      <c r="H58"/>
      <c r="I58"/>
      <c r="J58"/>
      <c r="Z58" t="n">
        <v>4.0</v>
      </c>
    </row>
    <row r="59">
      <c r="A59" t="s">
        <v>2737</v>
      </c>
      <c r="B59" t="n">
        <v>355427.0</v>
      </c>
      <c r="C59" t="n">
        <v>210101.0</v>
      </c>
      <c r="D59" t="s">
        <v>2682</v>
      </c>
      <c r="E59" t="s">
        <v>2683</v>
      </c>
      <c r="F59" t="n">
        <v>1582872.41</v>
      </c>
      <c r="G59" t="s">
        <v>2684</v>
      </c>
      <c r="H59"/>
      <c r="I59"/>
      <c r="J59"/>
      <c r="Z59" t="n">
        <v>4.0</v>
      </c>
    </row>
    <row r="60">
      <c r="A60" t="s">
        <v>2737</v>
      </c>
      <c r="B60" t="n">
        <v>355462.0</v>
      </c>
      <c r="C60" t="n">
        <v>210101.0</v>
      </c>
      <c r="D60" t="s">
        <v>2711</v>
      </c>
      <c r="E60" t="s">
        <v>2697</v>
      </c>
      <c r="F60" t="n">
        <v>6137488.88</v>
      </c>
      <c r="G60" t="s">
        <v>2698</v>
      </c>
      <c r="H60"/>
      <c r="I60"/>
      <c r="J60"/>
      <c r="Z60" t="n">
        <v>4.0</v>
      </c>
    </row>
    <row r="61">
      <c r="A61" t="s">
        <v>2737</v>
      </c>
      <c r="B61" t="n">
        <v>355350.0</v>
      </c>
      <c r="C61" t="n">
        <v>210101.0</v>
      </c>
      <c r="D61" t="s">
        <v>2676</v>
      </c>
      <c r="E61" t="s">
        <v>2677</v>
      </c>
      <c r="F61" t="n">
        <v>63997.0</v>
      </c>
      <c r="G61" t="s">
        <v>2738</v>
      </c>
      <c r="H61"/>
      <c r="I61"/>
      <c r="J61"/>
      <c r="Z61" t="n">
        <v>4.0</v>
      </c>
    </row>
    <row r="62">
      <c r="A62" t="s">
        <v>2737</v>
      </c>
      <c r="B62" t="n">
        <v>355182.0</v>
      </c>
      <c r="C62" t="n">
        <v>210101.0</v>
      </c>
      <c r="D62" t="s">
        <v>2676</v>
      </c>
      <c r="E62" t="s">
        <v>2677</v>
      </c>
      <c r="F62" t="n">
        <v>8572166.0</v>
      </c>
      <c r="G62" t="s">
        <v>2726</v>
      </c>
      <c r="H62"/>
      <c r="I62"/>
      <c r="J62"/>
      <c r="Z62" t="n">
        <v>4.0</v>
      </c>
    </row>
    <row r="63">
      <c r="A63" t="s">
        <v>2737</v>
      </c>
      <c r="B63" t="n">
        <v>355462.0</v>
      </c>
      <c r="C63" t="n">
        <v>210201.0</v>
      </c>
      <c r="D63" t="s">
        <v>2711</v>
      </c>
      <c r="E63" t="s">
        <v>2697</v>
      </c>
      <c r="F63" t="n">
        <v>2605038.89</v>
      </c>
      <c r="G63" t="s">
        <v>2698</v>
      </c>
      <c r="H63"/>
      <c r="I63"/>
      <c r="J63"/>
      <c r="Z63" t="n">
        <v>4.0</v>
      </c>
    </row>
    <row r="64">
      <c r="A64" t="s">
        <v>2737</v>
      </c>
      <c r="B64" t="n">
        <v>355500.0</v>
      </c>
      <c r="C64" t="n">
        <v>210301.0</v>
      </c>
      <c r="D64" t="s">
        <v>2699</v>
      </c>
      <c r="E64" t="s">
        <v>2700</v>
      </c>
      <c r="F64" t="n">
        <v>573373.0</v>
      </c>
      <c r="G64" t="s">
        <v>2739</v>
      </c>
      <c r="H64"/>
      <c r="I64"/>
      <c r="J64"/>
      <c r="Z64" t="n">
        <v>4.0</v>
      </c>
    </row>
    <row r="65">
      <c r="A65" t="s">
        <v>2737</v>
      </c>
      <c r="B65" t="n">
        <v>355532.0</v>
      </c>
      <c r="C65" t="n">
        <v>210303.0</v>
      </c>
      <c r="D65" t="s">
        <v>2702</v>
      </c>
      <c r="E65" t="s">
        <v>2703</v>
      </c>
      <c r="F65" t="n">
        <v>1179137.6</v>
      </c>
      <c r="G65" t="s">
        <v>2704</v>
      </c>
      <c r="H65"/>
      <c r="I65"/>
      <c r="J65"/>
      <c r="Z65" t="n">
        <v>4.0</v>
      </c>
    </row>
    <row r="66">
      <c r="A66" t="s">
        <v>2737</v>
      </c>
      <c r="B66" t="n">
        <v>355559.0</v>
      </c>
      <c r="C66" t="n">
        <v>210302.0</v>
      </c>
      <c r="D66" t="s">
        <v>2689</v>
      </c>
      <c r="E66" t="s">
        <v>2690</v>
      </c>
      <c r="F66" t="n">
        <v>848032.4</v>
      </c>
      <c r="G66" t="s">
        <v>2707</v>
      </c>
      <c r="H66"/>
      <c r="I66"/>
      <c r="J66"/>
      <c r="Z66" t="n">
        <v>4.0</v>
      </c>
    </row>
    <row r="67">
      <c r="A67" t="s">
        <v>2737</v>
      </c>
      <c r="B67" t="n">
        <v>355594.0</v>
      </c>
      <c r="C67" t="n">
        <v>210403.0</v>
      </c>
      <c r="D67" t="s">
        <v>2740</v>
      </c>
      <c r="E67" t="s">
        <v>2741</v>
      </c>
      <c r="F67" t="n">
        <v>14088.46</v>
      </c>
      <c r="G67" t="s">
        <v>2742</v>
      </c>
      <c r="H67"/>
      <c r="I67"/>
      <c r="J67"/>
      <c r="Z67" t="n">
        <v>4.0</v>
      </c>
    </row>
    <row r="68">
      <c r="A68" t="s">
        <v>2737</v>
      </c>
      <c r="B68" t="n">
        <v>355638.0</v>
      </c>
      <c r="C68" t="n">
        <v>210405.0</v>
      </c>
      <c r="D68" t="s">
        <v>2686</v>
      </c>
      <c r="E68" t="s">
        <v>2687</v>
      </c>
      <c r="F68" t="n">
        <v>110000.0</v>
      </c>
      <c r="G68" t="s">
        <v>2688</v>
      </c>
      <c r="H68"/>
      <c r="I68"/>
      <c r="J68"/>
      <c r="Z68" t="n">
        <v>4.0</v>
      </c>
    </row>
    <row r="69">
      <c r="A69" t="s">
        <v>2737</v>
      </c>
      <c r="B69" t="n">
        <v>355761.0</v>
      </c>
      <c r="C69" t="n">
        <v>210502.0</v>
      </c>
      <c r="D69" t="s">
        <v>2692</v>
      </c>
      <c r="E69" t="s">
        <v>2693</v>
      </c>
      <c r="F69" t="n">
        <v>1.05E7</v>
      </c>
      <c r="G69" t="s">
        <v>2694</v>
      </c>
      <c r="H69"/>
      <c r="I69"/>
      <c r="J69"/>
      <c r="Z69" t="n">
        <v>4.0</v>
      </c>
    </row>
    <row r="70">
      <c r="A70" t="s">
        <v>2743</v>
      </c>
      <c r="B70" t="n">
        <v>384756.0</v>
      </c>
      <c r="C70" t="n">
        <v>210902.0</v>
      </c>
      <c r="D70" t="s">
        <v>2744</v>
      </c>
      <c r="E70" t="s">
        <v>2745</v>
      </c>
      <c r="F70" t="n">
        <v>85000.0</v>
      </c>
      <c r="G70" t="s">
        <v>2746</v>
      </c>
      <c r="H70"/>
      <c r="I70"/>
      <c r="J70"/>
      <c r="Z70" t="n">
        <v>4.0</v>
      </c>
    </row>
    <row r="71">
      <c r="A71" t="s">
        <v>2747</v>
      </c>
      <c r="B71" t="n">
        <v>411329.0</v>
      </c>
      <c r="C71" t="n">
        <v>210101.0</v>
      </c>
      <c r="D71" t="s">
        <v>2676</v>
      </c>
      <c r="E71" t="s">
        <v>2677</v>
      </c>
      <c r="F71" t="n">
        <v>6150000.0</v>
      </c>
      <c r="G71" t="s">
        <v>2678</v>
      </c>
      <c r="H71"/>
      <c r="I71"/>
      <c r="J71"/>
      <c r="Z71" t="n">
        <v>5.0</v>
      </c>
    </row>
    <row r="72">
      <c r="A72" t="s">
        <v>2748</v>
      </c>
      <c r="B72" t="n">
        <v>454226.0</v>
      </c>
      <c r="C72" t="n">
        <v>210403.0</v>
      </c>
      <c r="D72" t="s">
        <v>2740</v>
      </c>
      <c r="E72" t="s">
        <v>2741</v>
      </c>
      <c r="F72" t="n">
        <v>13520.76</v>
      </c>
      <c r="G72" t="s">
        <v>2742</v>
      </c>
      <c r="H72"/>
      <c r="I72"/>
      <c r="J72"/>
      <c r="Z72" t="n">
        <v>5.0</v>
      </c>
    </row>
    <row r="73">
      <c r="A73" t="s">
        <v>2748</v>
      </c>
      <c r="B73" t="n">
        <v>454138.0</v>
      </c>
      <c r="C73" t="n">
        <v>210405.0</v>
      </c>
      <c r="D73" t="s">
        <v>2686</v>
      </c>
      <c r="E73" t="s">
        <v>2687</v>
      </c>
      <c r="F73" t="n">
        <v>75000.0</v>
      </c>
      <c r="G73" t="s">
        <v>2688</v>
      </c>
      <c r="H73"/>
      <c r="I73"/>
      <c r="J73"/>
      <c r="Z73" t="n">
        <v>5.0</v>
      </c>
    </row>
    <row r="74">
      <c r="A74" t="s">
        <v>2748</v>
      </c>
      <c r="B74" t="n">
        <v>454107.0</v>
      </c>
      <c r="C74" t="n">
        <v>210302.0</v>
      </c>
      <c r="D74" t="s">
        <v>2689</v>
      </c>
      <c r="E74" t="s">
        <v>2690</v>
      </c>
      <c r="F74" t="n">
        <v>1598214.72</v>
      </c>
      <c r="G74" t="s">
        <v>2707</v>
      </c>
      <c r="H74"/>
      <c r="I74"/>
      <c r="J74"/>
      <c r="Z74" t="n">
        <v>5.0</v>
      </c>
    </row>
    <row r="75">
      <c r="A75" t="s">
        <v>2749</v>
      </c>
      <c r="B75" t="n">
        <v>461797.0</v>
      </c>
      <c r="C75" t="n">
        <v>210101.0</v>
      </c>
      <c r="D75" t="s">
        <v>2676</v>
      </c>
      <c r="E75" t="s">
        <v>2677</v>
      </c>
      <c r="F75" t="n">
        <v>128050.0</v>
      </c>
      <c r="G75" t="s">
        <v>2685</v>
      </c>
      <c r="H75"/>
      <c r="I75"/>
      <c r="J75"/>
      <c r="Z75" t="n">
        <v>5.0</v>
      </c>
    </row>
    <row r="76">
      <c r="A76" t="s">
        <v>2749</v>
      </c>
      <c r="B76" t="n">
        <v>461774.0</v>
      </c>
      <c r="C76" t="n">
        <v>300002.0</v>
      </c>
      <c r="D76" t="s">
        <v>2676</v>
      </c>
      <c r="E76" t="s">
        <v>2677</v>
      </c>
      <c r="F76" t="n">
        <v>12799.0</v>
      </c>
      <c r="G76" t="s">
        <v>2685</v>
      </c>
      <c r="H76"/>
      <c r="I76"/>
      <c r="J76"/>
      <c r="Z76" t="n">
        <v>5.0</v>
      </c>
    </row>
    <row r="77">
      <c r="A77" t="s">
        <v>2749</v>
      </c>
      <c r="B77" t="n">
        <v>461760.0</v>
      </c>
      <c r="C77" t="n">
        <v>210101.0</v>
      </c>
      <c r="D77" t="s">
        <v>2679</v>
      </c>
      <c r="E77" t="s">
        <v>2680</v>
      </c>
      <c r="F77" t="n">
        <v>165181.0</v>
      </c>
      <c r="G77" t="s">
        <v>2681</v>
      </c>
      <c r="H77"/>
      <c r="I77"/>
      <c r="J77"/>
      <c r="Z77" t="n">
        <v>5.0</v>
      </c>
    </row>
    <row r="78">
      <c r="A78" t="s">
        <v>2749</v>
      </c>
      <c r="B78" t="n">
        <v>461746.0</v>
      </c>
      <c r="C78" t="n">
        <v>210101.0</v>
      </c>
      <c r="D78" t="s">
        <v>2676</v>
      </c>
      <c r="E78" t="s">
        <v>2677</v>
      </c>
      <c r="F78" t="n">
        <v>1.23104E7</v>
      </c>
      <c r="G78" t="s">
        <v>2678</v>
      </c>
      <c r="H78"/>
      <c r="I78"/>
      <c r="J78"/>
      <c r="Z78" t="n">
        <v>5.0</v>
      </c>
    </row>
    <row r="79">
      <c r="A79" t="s">
        <v>2749</v>
      </c>
      <c r="B79" t="n">
        <v>461820.0</v>
      </c>
      <c r="C79" t="n">
        <v>210101.0</v>
      </c>
      <c r="D79" t="s">
        <v>2676</v>
      </c>
      <c r="E79" t="s">
        <v>2677</v>
      </c>
      <c r="F79" t="n">
        <v>65442.0</v>
      </c>
      <c r="G79" t="s">
        <v>2685</v>
      </c>
      <c r="H79"/>
      <c r="I79"/>
      <c r="J79"/>
      <c r="Z79" t="n">
        <v>5.0</v>
      </c>
    </row>
    <row r="80">
      <c r="A80" t="s">
        <v>2750</v>
      </c>
      <c r="B80" t="n">
        <v>494093.0</v>
      </c>
      <c r="C80" t="n">
        <v>210101.0</v>
      </c>
      <c r="D80" t="s">
        <v>2682</v>
      </c>
      <c r="E80" t="s">
        <v>2683</v>
      </c>
      <c r="F80" t="n">
        <v>1675921.0</v>
      </c>
      <c r="G80" t="s">
        <v>2684</v>
      </c>
      <c r="H80"/>
      <c r="I80"/>
      <c r="J80"/>
      <c r="Z80" t="n">
        <v>5.0</v>
      </c>
    </row>
    <row r="81">
      <c r="A81" t="s">
        <v>2750</v>
      </c>
      <c r="B81" t="n">
        <v>494113.0</v>
      </c>
      <c r="C81" t="n">
        <v>210301.0</v>
      </c>
      <c r="D81" t="s">
        <v>2699</v>
      </c>
      <c r="E81" t="s">
        <v>2700</v>
      </c>
      <c r="F81" t="n">
        <v>511684.0</v>
      </c>
      <c r="G81" t="s">
        <v>2701</v>
      </c>
      <c r="H81"/>
      <c r="I81"/>
      <c r="J81"/>
      <c r="Z81" t="n">
        <v>5.0</v>
      </c>
    </row>
    <row r="82">
      <c r="A82" t="s">
        <v>2750</v>
      </c>
      <c r="B82" t="n">
        <v>494126.0</v>
      </c>
      <c r="C82" t="n">
        <v>210503.0</v>
      </c>
      <c r="D82" t="s">
        <v>2692</v>
      </c>
      <c r="E82" t="s">
        <v>2693</v>
      </c>
      <c r="F82" t="n">
        <v>110000.0</v>
      </c>
      <c r="G82" t="s">
        <v>2751</v>
      </c>
      <c r="H82"/>
      <c r="I82"/>
      <c r="J82"/>
      <c r="Z82" t="n">
        <v>5.0</v>
      </c>
    </row>
    <row r="83">
      <c r="A83" t="s">
        <v>2752</v>
      </c>
      <c r="B83" t="n">
        <v>502878.0</v>
      </c>
      <c r="C83" t="n">
        <v>210303.0</v>
      </c>
      <c r="D83" t="s">
        <v>2702</v>
      </c>
      <c r="E83" t="s">
        <v>2703</v>
      </c>
      <c r="F83" t="n">
        <v>1330605.65</v>
      </c>
      <c r="G83" t="s">
        <v>2704</v>
      </c>
      <c r="H83"/>
      <c r="I83"/>
      <c r="J83"/>
      <c r="Z83" t="n">
        <v>5.0</v>
      </c>
    </row>
    <row r="84">
      <c r="A84" t="s">
        <v>2752</v>
      </c>
      <c r="B84" t="n">
        <v>502888.0</v>
      </c>
      <c r="C84" t="n">
        <v>210604.0</v>
      </c>
      <c r="D84" t="s">
        <v>2753</v>
      </c>
      <c r="E84" t="s">
        <v>2754</v>
      </c>
      <c r="F84" t="n">
        <v>100000.0</v>
      </c>
      <c r="G84" t="s">
        <v>2755</v>
      </c>
      <c r="H84"/>
      <c r="I84"/>
      <c r="J84"/>
      <c r="Z84" t="n">
        <v>5.0</v>
      </c>
    </row>
    <row r="85">
      <c r="A85" t="s">
        <v>2752</v>
      </c>
      <c r="B85" t="n">
        <v>502938.0</v>
      </c>
      <c r="C85" t="n">
        <v>210502.0</v>
      </c>
      <c r="D85" t="s">
        <v>2692</v>
      </c>
      <c r="E85" t="s">
        <v>2693</v>
      </c>
      <c r="F85" t="n">
        <v>6400000.0</v>
      </c>
      <c r="G85" t="s">
        <v>2694</v>
      </c>
      <c r="H85"/>
      <c r="I85"/>
      <c r="J85"/>
      <c r="Z85" t="n">
        <v>5.0</v>
      </c>
    </row>
    <row r="86">
      <c r="A86" t="s">
        <v>2756</v>
      </c>
      <c r="B86" t="n">
        <v>510743.0</v>
      </c>
      <c r="C86" t="n">
        <v>210101.0</v>
      </c>
      <c r="D86" t="s">
        <v>2696</v>
      </c>
      <c r="E86" t="s">
        <v>2697</v>
      </c>
      <c r="F86" t="n">
        <v>2220204.34</v>
      </c>
      <c r="G86" t="s">
        <v>2698</v>
      </c>
      <c r="H86"/>
      <c r="I86"/>
      <c r="J86"/>
      <c r="Z86" t="n">
        <v>5.0</v>
      </c>
    </row>
    <row r="87">
      <c r="A87" t="s">
        <v>2756</v>
      </c>
      <c r="B87" t="n">
        <v>510743.0</v>
      </c>
      <c r="C87" t="n">
        <v>210201.0</v>
      </c>
      <c r="D87" t="s">
        <v>2696</v>
      </c>
      <c r="E87" t="s">
        <v>2697</v>
      </c>
      <c r="F87" t="n">
        <v>2445428.26</v>
      </c>
      <c r="G87" t="s">
        <v>2698</v>
      </c>
      <c r="H87"/>
      <c r="I87"/>
      <c r="J87"/>
      <c r="Z87" t="n">
        <v>5.0</v>
      </c>
    </row>
    <row r="88">
      <c r="A88" t="s">
        <v>2757</v>
      </c>
      <c r="B88" t="n">
        <v>543284.0</v>
      </c>
      <c r="C88" t="n">
        <v>210104.0</v>
      </c>
      <c r="D88" t="s">
        <v>2676</v>
      </c>
      <c r="E88" t="s">
        <v>2677</v>
      </c>
      <c r="F88" t="n">
        <v>258884.0</v>
      </c>
      <c r="G88" t="s">
        <v>2758</v>
      </c>
      <c r="H88"/>
      <c r="I88"/>
      <c r="J88"/>
      <c r="Z88" t="n">
        <v>6.0</v>
      </c>
    </row>
    <row r="89">
      <c r="A89" t="s">
        <v>2757</v>
      </c>
      <c r="B89" t="n">
        <v>543284.0</v>
      </c>
      <c r="C89" t="n">
        <v>210101.0</v>
      </c>
      <c r="D89" t="s">
        <v>2676</v>
      </c>
      <c r="E89" t="s">
        <v>2677</v>
      </c>
      <c r="F89" t="n">
        <v>1300000.0</v>
      </c>
      <c r="G89" t="s">
        <v>2758</v>
      </c>
      <c r="H89"/>
      <c r="I89"/>
      <c r="J89"/>
      <c r="Z89" t="n">
        <v>6.0</v>
      </c>
    </row>
    <row r="90">
      <c r="A90" t="s">
        <v>2759</v>
      </c>
      <c r="B90" t="n">
        <v>604029.0</v>
      </c>
      <c r="C90" t="n">
        <v>210101.0</v>
      </c>
      <c r="D90" t="s">
        <v>2676</v>
      </c>
      <c r="E90" t="s">
        <v>2677</v>
      </c>
      <c r="F90" t="n">
        <v>2.8561869E7</v>
      </c>
      <c r="G90" t="s">
        <v>2678</v>
      </c>
      <c r="H90"/>
      <c r="I90"/>
      <c r="J90"/>
      <c r="Z90" t="n">
        <v>6.0</v>
      </c>
    </row>
    <row r="91">
      <c r="A91" t="s">
        <v>2760</v>
      </c>
      <c r="B91" t="n">
        <v>612819.0</v>
      </c>
      <c r="C91" t="n">
        <v>210301.0</v>
      </c>
      <c r="D91" t="s">
        <v>2699</v>
      </c>
      <c r="E91" t="s">
        <v>2700</v>
      </c>
      <c r="F91" t="n">
        <v>264330.0</v>
      </c>
      <c r="G91" t="s">
        <v>2701</v>
      </c>
      <c r="H91"/>
      <c r="I91"/>
      <c r="J91"/>
      <c r="Z91" t="n">
        <v>6.0</v>
      </c>
    </row>
    <row r="92">
      <c r="A92" t="s">
        <v>2760</v>
      </c>
      <c r="B92" t="n">
        <v>612847.0</v>
      </c>
      <c r="C92" t="n">
        <v>210403.0</v>
      </c>
      <c r="D92" t="s">
        <v>2740</v>
      </c>
      <c r="E92" t="s">
        <v>2741</v>
      </c>
      <c r="F92" t="n">
        <v>17814.06</v>
      </c>
      <c r="G92" t="s">
        <v>2742</v>
      </c>
      <c r="H92"/>
      <c r="I92"/>
      <c r="J92"/>
      <c r="Z92" t="n">
        <v>6.0</v>
      </c>
    </row>
    <row r="93">
      <c r="A93" t="s">
        <v>2760</v>
      </c>
      <c r="B93" t="n">
        <v>612901.0</v>
      </c>
      <c r="C93" t="n">
        <v>210405.0</v>
      </c>
      <c r="D93" t="s">
        <v>2761</v>
      </c>
      <c r="E93" t="s">
        <v>2762</v>
      </c>
      <c r="F93" t="n">
        <v>75000.0</v>
      </c>
      <c r="G93" t="s">
        <v>2688</v>
      </c>
      <c r="H93"/>
      <c r="I93"/>
      <c r="J93"/>
      <c r="Z93" t="n">
        <v>6.0</v>
      </c>
    </row>
    <row r="94">
      <c r="A94" t="s">
        <v>2760</v>
      </c>
      <c r="B94" t="n">
        <v>612933.0</v>
      </c>
      <c r="C94" t="n">
        <v>210302.0</v>
      </c>
      <c r="D94" t="s">
        <v>2689</v>
      </c>
      <c r="E94" t="s">
        <v>2690</v>
      </c>
      <c r="F94" t="n">
        <v>1001292.58</v>
      </c>
      <c r="G94" t="s">
        <v>2707</v>
      </c>
      <c r="H94"/>
      <c r="I94"/>
      <c r="J94"/>
      <c r="Z94" t="n">
        <v>6.0</v>
      </c>
    </row>
    <row r="95">
      <c r="A95" t="s">
        <v>2763</v>
      </c>
      <c r="B95" t="n">
        <v>651855.0</v>
      </c>
      <c r="C95" t="n">
        <v>210101.0</v>
      </c>
      <c r="D95" t="s">
        <v>2679</v>
      </c>
      <c r="E95" t="s">
        <v>2680</v>
      </c>
      <c r="F95" t="n">
        <v>56042.0</v>
      </c>
      <c r="G95" t="s">
        <v>2681</v>
      </c>
      <c r="H95"/>
      <c r="I95"/>
      <c r="J95"/>
      <c r="Z95" t="n">
        <v>6.0</v>
      </c>
    </row>
    <row r="96">
      <c r="A96" t="s">
        <v>2764</v>
      </c>
      <c r="B96" t="n">
        <v>689471.0</v>
      </c>
      <c r="C96" t="n">
        <v>210101.0</v>
      </c>
      <c r="D96" t="s">
        <v>2676</v>
      </c>
      <c r="E96" t="s">
        <v>2677</v>
      </c>
      <c r="F96" t="n">
        <v>4878338.0</v>
      </c>
      <c r="G96" t="s">
        <v>2765</v>
      </c>
      <c r="H96"/>
      <c r="I96"/>
      <c r="J96"/>
      <c r="Z96" t="n">
        <v>7.0</v>
      </c>
    </row>
    <row r="97">
      <c r="A97" t="s">
        <v>2766</v>
      </c>
      <c r="B97" t="n">
        <v>709973.0</v>
      </c>
      <c r="C97" t="n">
        <v>210502.0</v>
      </c>
      <c r="D97" t="s">
        <v>2692</v>
      </c>
      <c r="E97" t="s">
        <v>2693</v>
      </c>
      <c r="F97" t="n">
        <v>1.367955E7</v>
      </c>
      <c r="G97" t="s">
        <v>2767</v>
      </c>
      <c r="H97"/>
      <c r="I97"/>
      <c r="J97"/>
      <c r="Z97" t="n">
        <v>7.0</v>
      </c>
    </row>
    <row r="98">
      <c r="A98" t="s">
        <v>2766</v>
      </c>
      <c r="B98" t="n">
        <v>710002.0</v>
      </c>
      <c r="C98" t="n">
        <v>210403.0</v>
      </c>
      <c r="D98" t="s">
        <v>2740</v>
      </c>
      <c r="E98" t="s">
        <v>2741</v>
      </c>
      <c r="F98" t="n">
        <v>15108.5</v>
      </c>
      <c r="G98" t="s">
        <v>2768</v>
      </c>
      <c r="H98"/>
      <c r="I98"/>
      <c r="J98"/>
      <c r="Z98" t="n">
        <v>7.0</v>
      </c>
    </row>
    <row r="99">
      <c r="A99" t="s">
        <v>2766</v>
      </c>
      <c r="B99" t="n">
        <v>710049.0</v>
      </c>
      <c r="C99" t="n">
        <v>210104.0</v>
      </c>
      <c r="D99" t="s">
        <v>2676</v>
      </c>
      <c r="E99" t="s">
        <v>2677</v>
      </c>
      <c r="F99" t="n">
        <v>2767705.0</v>
      </c>
      <c r="G99" t="s">
        <v>2769</v>
      </c>
      <c r="H99"/>
      <c r="I99"/>
      <c r="J99"/>
      <c r="Z99" t="n">
        <v>7.0</v>
      </c>
    </row>
    <row r="100">
      <c r="A100" t="s">
        <v>2770</v>
      </c>
      <c r="B100" t="n">
        <v>730427.0</v>
      </c>
      <c r="C100" t="n">
        <v>210101.0</v>
      </c>
      <c r="D100" t="s">
        <v>2696</v>
      </c>
      <c r="E100" t="s">
        <v>2697</v>
      </c>
      <c r="F100" t="n">
        <v>3022872.37</v>
      </c>
      <c r="G100" t="s">
        <v>35</v>
      </c>
      <c r="H100"/>
      <c r="I100"/>
      <c r="J100"/>
      <c r="Z100" t="n">
        <v>7.0</v>
      </c>
    </row>
    <row r="101">
      <c r="A101" t="s">
        <v>2770</v>
      </c>
      <c r="B101" t="n">
        <v>730427.0</v>
      </c>
      <c r="C101" t="n">
        <v>210201.0</v>
      </c>
      <c r="D101" t="s">
        <v>2696</v>
      </c>
      <c r="E101" t="s">
        <v>2697</v>
      </c>
      <c r="F101" t="n">
        <v>4715832.85</v>
      </c>
      <c r="G101" t="s">
        <v>35</v>
      </c>
      <c r="H101"/>
      <c r="I101"/>
      <c r="J101"/>
      <c r="Z101" t="n">
        <v>7.0</v>
      </c>
    </row>
    <row r="102">
      <c r="A102" t="s">
        <v>2770</v>
      </c>
      <c r="B102" t="n">
        <v>730443.0</v>
      </c>
      <c r="C102" t="n">
        <v>210101.0</v>
      </c>
      <c r="D102" t="s">
        <v>2679</v>
      </c>
      <c r="E102" t="s">
        <v>2680</v>
      </c>
      <c r="F102" t="n">
        <v>23422.0</v>
      </c>
      <c r="G102" t="s">
        <v>2771</v>
      </c>
      <c r="H102"/>
      <c r="I102"/>
      <c r="J102"/>
      <c r="Z102" t="n">
        <v>7.0</v>
      </c>
    </row>
    <row r="103">
      <c r="A103" t="s">
        <v>2770</v>
      </c>
      <c r="B103" t="n">
        <v>730465.0</v>
      </c>
      <c r="C103" t="n">
        <v>210401.0</v>
      </c>
      <c r="D103" t="s">
        <v>2772</v>
      </c>
      <c r="E103" t="s">
        <v>2773</v>
      </c>
      <c r="F103" t="n">
        <v>45000.0</v>
      </c>
      <c r="G103" t="s">
        <v>2774</v>
      </c>
      <c r="H103"/>
      <c r="I103"/>
      <c r="J103"/>
      <c r="Z103" t="n">
        <v>7.0</v>
      </c>
    </row>
    <row r="104">
      <c r="A104" t="s">
        <v>2775</v>
      </c>
      <c r="B104" t="n">
        <v>753021.0</v>
      </c>
      <c r="C104" t="n">
        <v>300002.0</v>
      </c>
      <c r="D104" t="s">
        <v>2676</v>
      </c>
      <c r="E104" t="s">
        <v>2677</v>
      </c>
      <c r="F104" t="n">
        <v>13088.0</v>
      </c>
      <c r="G104" t="s">
        <v>2776</v>
      </c>
      <c r="H104"/>
      <c r="I104"/>
      <c r="J104"/>
      <c r="Z104" t="n">
        <v>7.0</v>
      </c>
    </row>
    <row r="105">
      <c r="A105" t="s">
        <v>2777</v>
      </c>
      <c r="B105" t="n">
        <v>784506.0</v>
      </c>
      <c r="C105" t="n">
        <v>210406.0</v>
      </c>
      <c r="D105" t="s">
        <v>2712</v>
      </c>
      <c r="E105" t="s">
        <v>2713</v>
      </c>
      <c r="F105" t="n">
        <v>328980.0</v>
      </c>
      <c r="G105" t="s">
        <v>2778</v>
      </c>
      <c r="H105"/>
      <c r="I105"/>
      <c r="J105"/>
      <c r="Z105" t="n">
        <v>8.0</v>
      </c>
    </row>
    <row r="106">
      <c r="A106" t="s">
        <v>2777</v>
      </c>
      <c r="B106" t="n">
        <v>784519.0</v>
      </c>
      <c r="C106" t="n">
        <v>210403.0</v>
      </c>
      <c r="D106" t="s">
        <v>2740</v>
      </c>
      <c r="E106" t="s">
        <v>2741</v>
      </c>
      <c r="F106" t="n">
        <v>12265.0</v>
      </c>
      <c r="G106" t="s">
        <v>2742</v>
      </c>
      <c r="H106"/>
      <c r="I106"/>
      <c r="J106"/>
      <c r="Z106" t="n">
        <v>8.0</v>
      </c>
    </row>
    <row r="107">
      <c r="A107" t="s">
        <v>2777</v>
      </c>
      <c r="B107" t="n">
        <v>784539.0</v>
      </c>
      <c r="C107" t="n">
        <v>210101.0</v>
      </c>
      <c r="D107" t="s">
        <v>2676</v>
      </c>
      <c r="E107" t="s">
        <v>2677</v>
      </c>
      <c r="F107" t="n">
        <v>5482011.0</v>
      </c>
      <c r="G107" t="s">
        <v>2779</v>
      </c>
      <c r="H107"/>
      <c r="I107"/>
      <c r="J107"/>
      <c r="Z107" t="n">
        <v>8.0</v>
      </c>
    </row>
    <row r="108">
      <c r="A108" t="s">
        <v>2780</v>
      </c>
      <c r="B108" t="n">
        <v>792442.0</v>
      </c>
      <c r="C108" t="n">
        <v>210405.0</v>
      </c>
      <c r="D108" t="s">
        <v>2781</v>
      </c>
      <c r="E108" t="s">
        <v>2782</v>
      </c>
      <c r="F108" t="n">
        <v>290000.0</v>
      </c>
      <c r="G108" t="s">
        <v>2783</v>
      </c>
      <c r="H108"/>
      <c r="I108"/>
      <c r="J108"/>
      <c r="Z108" t="n">
        <v>8.0</v>
      </c>
    </row>
    <row r="109">
      <c r="A109" t="s">
        <v>2780</v>
      </c>
      <c r="B109" t="n">
        <v>792473.0</v>
      </c>
      <c r="C109" t="n">
        <v>210401.0</v>
      </c>
      <c r="D109" t="s">
        <v>2772</v>
      </c>
      <c r="E109" t="s">
        <v>2773</v>
      </c>
      <c r="F109" t="n">
        <v>109600.0</v>
      </c>
      <c r="G109" t="s">
        <v>2710</v>
      </c>
      <c r="H109"/>
      <c r="I109"/>
      <c r="J109"/>
      <c r="Z109" t="n">
        <v>8.0</v>
      </c>
    </row>
    <row r="110">
      <c r="A110" t="s">
        <v>2780</v>
      </c>
      <c r="B110" t="n">
        <v>792494.0</v>
      </c>
      <c r="C110" t="n">
        <v>210403.0</v>
      </c>
      <c r="D110" t="s">
        <v>2740</v>
      </c>
      <c r="E110" t="s">
        <v>2741</v>
      </c>
      <c r="F110" t="n">
        <v>82500.0</v>
      </c>
      <c r="G110" t="s">
        <v>2784</v>
      </c>
      <c r="H110"/>
      <c r="I110"/>
      <c r="J110"/>
      <c r="Z110" t="n">
        <v>8.0</v>
      </c>
    </row>
    <row r="111">
      <c r="A111" t="s">
        <v>2785</v>
      </c>
      <c r="B111" t="n">
        <v>812023.0</v>
      </c>
      <c r="C111" t="n">
        <v>210101.0</v>
      </c>
      <c r="D111" t="s">
        <v>2696</v>
      </c>
      <c r="E111" t="s">
        <v>2786</v>
      </c>
      <c r="F111" t="n">
        <v>18709.0</v>
      </c>
      <c r="G111" t="s">
        <v>35</v>
      </c>
      <c r="H111"/>
      <c r="I111"/>
      <c r="J111"/>
      <c r="Z111" t="n">
        <v>8.0</v>
      </c>
    </row>
    <row r="112">
      <c r="A112" t="s">
        <v>2785</v>
      </c>
      <c r="B112" t="n">
        <v>812023.0</v>
      </c>
      <c r="C112" t="n">
        <v>210201.0</v>
      </c>
      <c r="D112" t="s">
        <v>2696</v>
      </c>
      <c r="E112" t="s">
        <v>2786</v>
      </c>
      <c r="F112" t="n">
        <v>605000.0</v>
      </c>
      <c r="G112" t="s">
        <v>35</v>
      </c>
      <c r="H112"/>
      <c r="I112"/>
      <c r="J112"/>
      <c r="Z112" t="n">
        <v>8.0</v>
      </c>
    </row>
    <row r="113">
      <c r="A113" t="s">
        <v>2785</v>
      </c>
      <c r="B113" t="n">
        <v>812076.0</v>
      </c>
      <c r="C113" t="n">
        <v>210301.0</v>
      </c>
      <c r="D113" t="s">
        <v>2699</v>
      </c>
      <c r="E113" t="s">
        <v>2700</v>
      </c>
      <c r="F113" t="n">
        <v>64682.0</v>
      </c>
      <c r="G113" t="s">
        <v>2787</v>
      </c>
      <c r="H113"/>
      <c r="I113"/>
      <c r="J113"/>
      <c r="Z113" t="n">
        <v>8.0</v>
      </c>
    </row>
    <row r="114">
      <c r="A114" t="s">
        <v>2788</v>
      </c>
      <c r="B114" t="n">
        <v>832651.0</v>
      </c>
      <c r="C114" t="n">
        <v>210502.0</v>
      </c>
      <c r="D114" t="s">
        <v>2692</v>
      </c>
      <c r="E114" t="s">
        <v>2693</v>
      </c>
      <c r="F114" t="n">
        <v>1320609.0</v>
      </c>
      <c r="G114" t="s">
        <v>2789</v>
      </c>
      <c r="H114"/>
      <c r="I114"/>
      <c r="J114"/>
      <c r="Z114" t="n">
        <v>8.0</v>
      </c>
    </row>
    <row r="115">
      <c r="A115" t="s">
        <v>2790</v>
      </c>
      <c r="B115" t="n">
        <v>850385.0</v>
      </c>
      <c r="C115" t="n">
        <v>300002.0</v>
      </c>
      <c r="D115" t="s">
        <v>2676</v>
      </c>
      <c r="E115" t="s">
        <v>2677</v>
      </c>
      <c r="F115" t="n">
        <v>1673324.0</v>
      </c>
      <c r="G115" t="s">
        <v>2791</v>
      </c>
      <c r="H115"/>
      <c r="I115"/>
      <c r="J115"/>
      <c r="Z115" t="n">
        <v>9.0</v>
      </c>
    </row>
    <row r="116">
      <c r="A116" t="s">
        <v>2792</v>
      </c>
      <c r="B116" t="n">
        <v>875546.0</v>
      </c>
      <c r="C116" t="n">
        <v>210101.0</v>
      </c>
      <c r="D116" t="s">
        <v>2676</v>
      </c>
      <c r="E116" t="s">
        <v>2677</v>
      </c>
      <c r="F116" t="n">
        <v>6222776.0</v>
      </c>
      <c r="G116" t="s">
        <v>2793</v>
      </c>
      <c r="H116"/>
      <c r="I116"/>
      <c r="J116"/>
      <c r="Z116" t="n">
        <v>9.0</v>
      </c>
    </row>
    <row r="117">
      <c r="A117" t="s">
        <v>2792</v>
      </c>
      <c r="B117" t="n">
        <v>875576.0</v>
      </c>
      <c r="C117" t="n">
        <v>210405.0</v>
      </c>
      <c r="D117" t="s">
        <v>2686</v>
      </c>
      <c r="E117" t="s">
        <v>2687</v>
      </c>
      <c r="F117" t="n">
        <v>75000.0</v>
      </c>
      <c r="G117" t="s">
        <v>2794</v>
      </c>
      <c r="H117"/>
      <c r="I117"/>
      <c r="J117"/>
      <c r="Z117" t="n">
        <v>9.0</v>
      </c>
    </row>
    <row r="118">
      <c r="A118" t="s">
        <v>2792</v>
      </c>
      <c r="B118" t="n">
        <v>875607.0</v>
      </c>
      <c r="C118" t="n">
        <v>210302.0</v>
      </c>
      <c r="D118" t="s">
        <v>2689</v>
      </c>
      <c r="E118" t="s">
        <v>2690</v>
      </c>
      <c r="F118" t="n">
        <v>185929.44</v>
      </c>
      <c r="G118" t="s">
        <v>2795</v>
      </c>
      <c r="H118"/>
      <c r="I118"/>
      <c r="J118"/>
      <c r="Z118" t="n">
        <v>9.0</v>
      </c>
    </row>
    <row r="119">
      <c r="A119" t="s">
        <v>2792</v>
      </c>
      <c r="B119" t="n">
        <v>875632.0</v>
      </c>
      <c r="C119" t="n">
        <v>210403.0</v>
      </c>
      <c r="D119" t="s">
        <v>2740</v>
      </c>
      <c r="E119" t="s">
        <v>2741</v>
      </c>
      <c r="F119" t="n">
        <v>15171.2</v>
      </c>
      <c r="G119" t="s">
        <v>2796</v>
      </c>
      <c r="H119"/>
      <c r="I119"/>
      <c r="J119"/>
      <c r="Z119" t="n">
        <v>9.0</v>
      </c>
    </row>
    <row r="120">
      <c r="A120" t="s">
        <v>2792</v>
      </c>
      <c r="B120" t="n">
        <v>875661.0</v>
      </c>
      <c r="C120" t="n">
        <v>210301.0</v>
      </c>
      <c r="D120" t="s">
        <v>2699</v>
      </c>
      <c r="E120" t="s">
        <v>2700</v>
      </c>
      <c r="F120" t="n">
        <v>80717.0</v>
      </c>
      <c r="G120" t="s">
        <v>2797</v>
      </c>
      <c r="H120"/>
      <c r="I120"/>
      <c r="J120"/>
      <c r="Z120" t="n">
        <v>9.0</v>
      </c>
    </row>
    <row r="121">
      <c r="A121" t="s">
        <v>2792</v>
      </c>
      <c r="B121" t="n">
        <v>875700.0</v>
      </c>
      <c r="C121" t="n">
        <v>210101.0</v>
      </c>
      <c r="D121" t="s">
        <v>2676</v>
      </c>
      <c r="E121" t="s">
        <v>2677</v>
      </c>
      <c r="F121" t="n">
        <v>138078.0</v>
      </c>
      <c r="G121" t="s">
        <v>1494</v>
      </c>
      <c r="H121"/>
      <c r="I121"/>
      <c r="J121"/>
      <c r="Z121" t="n">
        <v>9.0</v>
      </c>
    </row>
    <row r="122">
      <c r="A122" t="s">
        <v>2792</v>
      </c>
      <c r="B122" t="n">
        <v>875777.0</v>
      </c>
      <c r="C122" t="n">
        <v>210303.0</v>
      </c>
      <c r="D122" t="s">
        <v>2702</v>
      </c>
      <c r="E122" t="s">
        <v>2703</v>
      </c>
      <c r="F122" t="n">
        <v>1782753.0</v>
      </c>
      <c r="G122" t="s">
        <v>2704</v>
      </c>
      <c r="H122"/>
      <c r="I122"/>
      <c r="J122"/>
      <c r="Z122" t="n">
        <v>9.0</v>
      </c>
    </row>
    <row r="123">
      <c r="A123" t="s">
        <v>2792</v>
      </c>
      <c r="B123" t="n">
        <v>875790.0</v>
      </c>
      <c r="C123" t="n">
        <v>210101.0</v>
      </c>
      <c r="D123" t="s">
        <v>2676</v>
      </c>
      <c r="E123" t="s">
        <v>2677</v>
      </c>
      <c r="F123" t="n">
        <v>165380.0</v>
      </c>
      <c r="G123" t="s">
        <v>1494</v>
      </c>
      <c r="H123"/>
      <c r="I123"/>
      <c r="J123"/>
      <c r="Z123" t="n">
        <v>9.0</v>
      </c>
    </row>
    <row r="124">
      <c r="A124" t="s">
        <v>2792</v>
      </c>
      <c r="B124" t="n">
        <v>875825.0</v>
      </c>
      <c r="C124" t="n">
        <v>300002.0</v>
      </c>
      <c r="D124" t="s">
        <v>2676</v>
      </c>
      <c r="E124" t="s">
        <v>2677</v>
      </c>
      <c r="F124" t="n">
        <v>150291.0</v>
      </c>
      <c r="G124" t="s">
        <v>1494</v>
      </c>
      <c r="H124"/>
      <c r="I124"/>
      <c r="J124"/>
      <c r="Z124" t="n">
        <v>9.0</v>
      </c>
    </row>
    <row r="125">
      <c r="A125" t="s">
        <v>2798</v>
      </c>
      <c r="B125" t="n">
        <v>918202.0</v>
      </c>
      <c r="C125" t="n">
        <v>210101.0</v>
      </c>
      <c r="D125" t="s">
        <v>2676</v>
      </c>
      <c r="E125" t="s">
        <v>2677</v>
      </c>
      <c r="F125" t="n">
        <v>1.0712104E7</v>
      </c>
      <c r="G125" t="s">
        <v>1534</v>
      </c>
      <c r="H125"/>
      <c r="I125"/>
      <c r="J125"/>
      <c r="Z125" t="n">
        <v>9.0</v>
      </c>
    </row>
    <row r="126">
      <c r="A126" t="s">
        <v>2798</v>
      </c>
      <c r="B126" t="n">
        <v>917930.0</v>
      </c>
      <c r="C126" t="n">
        <v>210406.0</v>
      </c>
      <c r="D126" t="s">
        <v>2692</v>
      </c>
      <c r="E126" t="s">
        <v>2693</v>
      </c>
      <c r="F126" t="n">
        <v>150000.0</v>
      </c>
      <c r="G126" t="s">
        <v>2799</v>
      </c>
      <c r="H126"/>
      <c r="I126"/>
      <c r="J126"/>
      <c r="Z126" t="n">
        <v>9.0</v>
      </c>
    </row>
    <row r="127">
      <c r="A127" t="s">
        <v>2798</v>
      </c>
      <c r="B127" t="n">
        <v>917883.0</v>
      </c>
      <c r="C127" t="n">
        <v>210301.0</v>
      </c>
      <c r="D127" t="s">
        <v>2699</v>
      </c>
      <c r="E127" t="s">
        <v>2700</v>
      </c>
      <c r="F127" t="n">
        <v>440673.0</v>
      </c>
      <c r="G127" t="s">
        <v>2800</v>
      </c>
      <c r="H127"/>
      <c r="I127"/>
      <c r="J127"/>
      <c r="Z127" t="n">
        <v>9.0</v>
      </c>
    </row>
    <row r="128">
      <c r="A128" t="s">
        <v>2798</v>
      </c>
      <c r="B128" t="n">
        <v>917849.0</v>
      </c>
      <c r="C128" t="n">
        <v>210502.0</v>
      </c>
      <c r="D128" t="s">
        <v>2692</v>
      </c>
      <c r="E128" t="s">
        <v>2801</v>
      </c>
      <c r="F128" t="n">
        <v>1.05436E7</v>
      </c>
      <c r="G128" t="s">
        <v>2694</v>
      </c>
      <c r="H128"/>
      <c r="I128"/>
      <c r="J128"/>
      <c r="Z128" t="n">
        <v>9.0</v>
      </c>
    </row>
    <row r="129">
      <c r="A129" t="s">
        <v>2802</v>
      </c>
      <c r="B129" t="n">
        <v>944961.0</v>
      </c>
      <c r="C129" t="n">
        <v>210101.0</v>
      </c>
      <c r="D129" t="s">
        <v>2679</v>
      </c>
      <c r="E129" t="s">
        <v>2680</v>
      </c>
      <c r="F129" t="n">
        <v>222146.0</v>
      </c>
      <c r="G129" t="s">
        <v>2803</v>
      </c>
      <c r="H129"/>
      <c r="I129"/>
      <c r="J129"/>
      <c r="Z129" t="n">
        <v>9.0</v>
      </c>
    </row>
    <row r="130">
      <c r="A130" t="s">
        <v>2802</v>
      </c>
      <c r="B130" t="n">
        <v>945118.0</v>
      </c>
      <c r="C130" t="n">
        <v>210104.0</v>
      </c>
      <c r="D130" t="s">
        <v>2676</v>
      </c>
      <c r="E130" t="s">
        <v>2677</v>
      </c>
      <c r="F130" t="n">
        <v>2311601.0</v>
      </c>
      <c r="G130" t="s">
        <v>2804</v>
      </c>
      <c r="H130"/>
      <c r="I130"/>
      <c r="J130"/>
      <c r="Z130" t="n">
        <v>9.0</v>
      </c>
    </row>
    <row r="131">
      <c r="A131" t="s">
        <v>2802</v>
      </c>
      <c r="B131" t="n">
        <v>945190.0</v>
      </c>
      <c r="C131" t="n">
        <v>210104.0</v>
      </c>
      <c r="D131" t="s">
        <v>2696</v>
      </c>
      <c r="E131" t="s">
        <v>2697</v>
      </c>
      <c r="F131" t="n">
        <v>626277.0</v>
      </c>
      <c r="G131" t="s">
        <v>35</v>
      </c>
      <c r="H131"/>
      <c r="I131"/>
      <c r="J131"/>
      <c r="Z131" t="n">
        <v>9.0</v>
      </c>
    </row>
    <row r="132">
      <c r="A132" t="s">
        <v>2802</v>
      </c>
      <c r="B132" t="n">
        <v>945190.0</v>
      </c>
      <c r="C132" t="n">
        <v>210201.0</v>
      </c>
      <c r="D132" t="s">
        <v>2696</v>
      </c>
      <c r="E132" t="s">
        <v>2697</v>
      </c>
      <c r="F132" t="n">
        <v>703440.76</v>
      </c>
      <c r="G132" t="s">
        <v>35</v>
      </c>
      <c r="H132"/>
      <c r="I132"/>
      <c r="J132"/>
      <c r="Z132" t="n">
        <v>9.0</v>
      </c>
    </row>
    <row r="133">
      <c r="A133" t="s">
        <v>2802</v>
      </c>
      <c r="B133" t="n">
        <v>944901.0</v>
      </c>
      <c r="C133" t="n">
        <v>210101.0</v>
      </c>
      <c r="D133" t="s">
        <v>2682</v>
      </c>
      <c r="E133" t="s">
        <v>2805</v>
      </c>
      <c r="F133" t="n">
        <v>5432144.0</v>
      </c>
      <c r="G133" t="s">
        <v>1506</v>
      </c>
      <c r="H133"/>
      <c r="I133"/>
      <c r="J133"/>
      <c r="Z133" t="n">
        <v>9.0</v>
      </c>
    </row>
    <row r="134">
      <c r="A134" t="s">
        <v>2802</v>
      </c>
      <c r="B134" t="n">
        <v>945231.0</v>
      </c>
      <c r="C134" t="n">
        <v>210104.0</v>
      </c>
      <c r="D134" t="s">
        <v>2682</v>
      </c>
      <c r="E134" t="s">
        <v>2805</v>
      </c>
      <c r="F134" t="n">
        <v>430447.0</v>
      </c>
      <c r="G134" t="s">
        <v>1506</v>
      </c>
      <c r="H134"/>
      <c r="I134"/>
      <c r="J134"/>
      <c r="Z134" t="n">
        <v>9.0</v>
      </c>
    </row>
    <row r="135">
      <c r="A135" t="s">
        <v>2802</v>
      </c>
      <c r="B135" t="n">
        <v>944859.0</v>
      </c>
      <c r="C135" t="n">
        <v>210101.0</v>
      </c>
      <c r="D135" t="s">
        <v>2696</v>
      </c>
      <c r="E135" t="s">
        <v>2697</v>
      </c>
      <c r="F135" t="n">
        <v>3187252.0</v>
      </c>
      <c r="G135" t="s">
        <v>35</v>
      </c>
      <c r="H135"/>
      <c r="I135"/>
      <c r="J135"/>
      <c r="Z135" t="n">
        <v>9.0</v>
      </c>
    </row>
    <row r="136">
      <c r="A136" t="s">
        <v>2802</v>
      </c>
      <c r="B136" t="n">
        <v>944797.0</v>
      </c>
      <c r="C136" t="n">
        <v>210503.0</v>
      </c>
      <c r="D136" t="s">
        <v>2806</v>
      </c>
      <c r="E136" t="s">
        <v>2807</v>
      </c>
      <c r="F136" t="n">
        <v>90000.0</v>
      </c>
      <c r="G136" t="s">
        <v>2808</v>
      </c>
      <c r="H136"/>
      <c r="I136"/>
      <c r="J136"/>
      <c r="Z136" t="n">
        <v>9.0</v>
      </c>
    </row>
    <row r="137">
      <c r="A137" t="s">
        <v>2802</v>
      </c>
      <c r="B137" t="n">
        <v>944859.0</v>
      </c>
      <c r="C137" t="n">
        <v>210201.0</v>
      </c>
      <c r="D137" t="s">
        <v>2696</v>
      </c>
      <c r="E137" t="s">
        <v>2697</v>
      </c>
      <c r="F137" t="n">
        <v>2359456.77</v>
      </c>
      <c r="G137" t="s">
        <v>35</v>
      </c>
      <c r="H137"/>
      <c r="I137"/>
      <c r="J137"/>
      <c r="Z137" t="n">
        <v>9.0</v>
      </c>
    </row>
    <row r="138">
      <c r="A138" t="s">
        <v>2809</v>
      </c>
      <c r="B138" t="n">
        <v>989582.0</v>
      </c>
      <c r="C138" t="n">
        <v>210406.0</v>
      </c>
      <c r="D138" t="s">
        <v>2692</v>
      </c>
      <c r="E138" t="s">
        <v>2693</v>
      </c>
      <c r="F138" t="n">
        <v>70000.0</v>
      </c>
      <c r="G138" t="s">
        <v>2799</v>
      </c>
      <c r="H138"/>
      <c r="I138"/>
      <c r="J138"/>
      <c r="Z138" t="n">
        <v>10.0</v>
      </c>
    </row>
    <row r="139">
      <c r="A139" t="s">
        <v>2809</v>
      </c>
      <c r="B139" t="n">
        <v>989562.0</v>
      </c>
      <c r="C139" t="n">
        <v>210302.0</v>
      </c>
      <c r="D139" t="s">
        <v>2689</v>
      </c>
      <c r="E139" t="s">
        <v>2690</v>
      </c>
      <c r="F139" t="n">
        <v>994885.29</v>
      </c>
      <c r="G139" t="s">
        <v>2795</v>
      </c>
      <c r="H139"/>
      <c r="I139"/>
      <c r="J139"/>
      <c r="Z139" t="n">
        <v>10.0</v>
      </c>
    </row>
    <row r="140">
      <c r="A140" t="s">
        <v>2809</v>
      </c>
      <c r="B140" t="n">
        <v>989532.0</v>
      </c>
      <c r="C140" t="n">
        <v>210303.0</v>
      </c>
      <c r="D140" t="s">
        <v>2702</v>
      </c>
      <c r="E140" t="s">
        <v>2703</v>
      </c>
      <c r="F140" t="n">
        <v>1114833.0</v>
      </c>
      <c r="G140" t="s">
        <v>2810</v>
      </c>
      <c r="H140"/>
      <c r="I140"/>
      <c r="J140"/>
      <c r="Z140" t="n">
        <v>10.0</v>
      </c>
    </row>
    <row r="141">
      <c r="A141" t="s">
        <v>2809</v>
      </c>
      <c r="B141" t="n">
        <v>989644.0</v>
      </c>
      <c r="C141" t="n">
        <v>210801.0</v>
      </c>
      <c r="D141" t="s">
        <v>2811</v>
      </c>
      <c r="E141" t="s">
        <v>2812</v>
      </c>
      <c r="F141" t="n">
        <v>150000.0</v>
      </c>
      <c r="G141" t="s">
        <v>2813</v>
      </c>
      <c r="H141"/>
      <c r="I141"/>
      <c r="J141"/>
      <c r="Z141" t="n">
        <v>10.0</v>
      </c>
    </row>
    <row r="142">
      <c r="A142" t="s">
        <v>2809</v>
      </c>
      <c r="B142" t="n">
        <v>989687.0</v>
      </c>
      <c r="C142" t="n">
        <v>210401.0</v>
      </c>
      <c r="D142" t="s">
        <v>2772</v>
      </c>
      <c r="E142" t="s">
        <v>2773</v>
      </c>
      <c r="F142" t="n">
        <v>100400.0</v>
      </c>
      <c r="G142" t="s">
        <v>1696</v>
      </c>
      <c r="H142"/>
      <c r="I142"/>
      <c r="J142"/>
      <c r="Z142" t="n">
        <v>10.0</v>
      </c>
    </row>
    <row r="143">
      <c r="A143" t="s">
        <v>2809</v>
      </c>
      <c r="B143" t="n">
        <v>989722.0</v>
      </c>
      <c r="C143" t="n">
        <v>210501.0</v>
      </c>
      <c r="D143" t="s">
        <v>2715</v>
      </c>
      <c r="E143" t="s">
        <v>2716</v>
      </c>
      <c r="F143" t="n">
        <v>44000.0</v>
      </c>
      <c r="G143" t="s">
        <v>2814</v>
      </c>
      <c r="H143"/>
      <c r="I143"/>
      <c r="J143"/>
      <c r="Z143" t="n">
        <v>10.0</v>
      </c>
    </row>
    <row r="144">
      <c r="A144" t="s">
        <v>2809</v>
      </c>
      <c r="B144" t="n">
        <v>989767.0</v>
      </c>
      <c r="C144" t="n">
        <v>210405.0</v>
      </c>
      <c r="D144" t="s">
        <v>2686</v>
      </c>
      <c r="E144" t="s">
        <v>2687</v>
      </c>
      <c r="F144" t="n">
        <v>75000.0</v>
      </c>
      <c r="G144" t="s">
        <v>2794</v>
      </c>
      <c r="H144"/>
      <c r="I144"/>
      <c r="J144"/>
      <c r="Z144" t="n">
        <v>10.0</v>
      </c>
    </row>
    <row r="145">
      <c r="A145" t="s">
        <v>2809</v>
      </c>
      <c r="B145" t="n">
        <v>989825.0</v>
      </c>
      <c r="C145" t="n">
        <v>210403.0</v>
      </c>
      <c r="D145" t="s">
        <v>2740</v>
      </c>
      <c r="E145" t="s">
        <v>2741</v>
      </c>
      <c r="F145" t="n">
        <v>13711.5</v>
      </c>
      <c r="G145" t="s">
        <v>2815</v>
      </c>
      <c r="H145"/>
      <c r="I145"/>
      <c r="J145"/>
      <c r="Z145" t="n">
        <v>10.0</v>
      </c>
    </row>
    <row r="146">
      <c r="A146" t="s">
        <v>2809</v>
      </c>
      <c r="B146" t="n">
        <v>989886.0</v>
      </c>
      <c r="C146" t="n">
        <v>210101.0</v>
      </c>
      <c r="D146" t="s">
        <v>2676</v>
      </c>
      <c r="E146" t="s">
        <v>2677</v>
      </c>
      <c r="F146" t="n">
        <v>144906.0</v>
      </c>
      <c r="G146" t="s">
        <v>1494</v>
      </c>
      <c r="H146"/>
      <c r="I146"/>
      <c r="J146"/>
      <c r="Z146" t="n">
        <v>10.0</v>
      </c>
    </row>
    <row r="147">
      <c r="A147" t="s">
        <v>2816</v>
      </c>
      <c r="B147" t="n">
        <v>995240.0</v>
      </c>
      <c r="C147" t="n">
        <v>210101.0</v>
      </c>
      <c r="D147" t="s">
        <v>2676</v>
      </c>
      <c r="E147" t="s">
        <v>2677</v>
      </c>
      <c r="F147" t="n">
        <v>7450000.0</v>
      </c>
      <c r="G147" t="s">
        <v>2793</v>
      </c>
      <c r="H147"/>
      <c r="I147"/>
      <c r="J147"/>
      <c r="Z147" t="n">
        <v>10.0</v>
      </c>
    </row>
    <row r="148">
      <c r="A148" t="s">
        <v>2817</v>
      </c>
      <c r="B148" t="n">
        <v>1048380.0</v>
      </c>
      <c r="C148" t="n">
        <v>210502.0</v>
      </c>
      <c r="D148" t="s">
        <v>2692</v>
      </c>
      <c r="E148" t="s">
        <v>2693</v>
      </c>
      <c r="F148" t="n">
        <v>1.30964E7</v>
      </c>
      <c r="G148" t="s">
        <v>2694</v>
      </c>
      <c r="H148"/>
      <c r="I148"/>
      <c r="J148"/>
      <c r="Z148" t="n">
        <v>10.0</v>
      </c>
    </row>
    <row r="149">
      <c r="A149" t="s">
        <v>2817</v>
      </c>
      <c r="B149" t="n">
        <v>1048375.0</v>
      </c>
      <c r="C149" t="n">
        <v>300002.0</v>
      </c>
      <c r="D149" t="s">
        <v>2676</v>
      </c>
      <c r="E149" t="s">
        <v>2677</v>
      </c>
      <c r="F149" t="n">
        <v>1597264.0</v>
      </c>
      <c r="G149" t="s">
        <v>2818</v>
      </c>
      <c r="H149"/>
      <c r="I149"/>
      <c r="J149"/>
      <c r="Z149" t="n">
        <v>10.0</v>
      </c>
    </row>
    <row r="150">
      <c r="A150" t="s">
        <v>2817</v>
      </c>
      <c r="B150" t="n">
        <v>1048369.0</v>
      </c>
      <c r="C150" t="n">
        <v>210101.0</v>
      </c>
      <c r="D150" t="s">
        <v>2676</v>
      </c>
      <c r="E150" t="s">
        <v>2677</v>
      </c>
      <c r="F150" t="n">
        <v>1.062572E7</v>
      </c>
      <c r="G150" t="s">
        <v>2819</v>
      </c>
      <c r="H150"/>
      <c r="I150"/>
      <c r="J150"/>
      <c r="Z150" t="n">
        <v>10.0</v>
      </c>
    </row>
    <row r="151">
      <c r="A151" t="s">
        <v>2817</v>
      </c>
      <c r="B151" t="n">
        <v>1048385.0</v>
      </c>
      <c r="C151" t="n">
        <v>210301.0</v>
      </c>
      <c r="D151" t="s">
        <v>2699</v>
      </c>
      <c r="E151" t="s">
        <v>2700</v>
      </c>
      <c r="F151" t="n">
        <v>729660.0</v>
      </c>
      <c r="G151" t="s">
        <v>2701</v>
      </c>
      <c r="H151"/>
      <c r="I151"/>
      <c r="J151"/>
      <c r="Z151" t="n">
        <v>10.0</v>
      </c>
    </row>
    <row r="152">
      <c r="A152" t="s">
        <v>2817</v>
      </c>
      <c r="B152" t="n">
        <v>1048399.0</v>
      </c>
      <c r="C152" t="n">
        <v>210201.0</v>
      </c>
      <c r="D152" t="s">
        <v>2696</v>
      </c>
      <c r="E152" t="s">
        <v>2697</v>
      </c>
      <c r="F152" t="n">
        <v>2439404.74</v>
      </c>
      <c r="G152" t="s">
        <v>2698</v>
      </c>
      <c r="H152"/>
      <c r="I152"/>
      <c r="J152"/>
      <c r="Z152" t="n">
        <v>10.0</v>
      </c>
    </row>
    <row r="153">
      <c r="A153" t="s">
        <v>2817</v>
      </c>
      <c r="B153" t="n">
        <v>1048399.0</v>
      </c>
      <c r="C153" t="n">
        <v>210101.0</v>
      </c>
      <c r="D153" t="s">
        <v>2696</v>
      </c>
      <c r="E153" t="s">
        <v>2697</v>
      </c>
      <c r="F153" t="n">
        <v>2644101.93</v>
      </c>
      <c r="G153" t="s">
        <v>2698</v>
      </c>
      <c r="H153"/>
      <c r="I153"/>
      <c r="J153"/>
      <c r="Z153" t="n">
        <v>10.0</v>
      </c>
    </row>
    <row r="154">
      <c r="A154" t="s">
        <v>2817</v>
      </c>
      <c r="B154" t="n">
        <v>1048393.0</v>
      </c>
      <c r="C154" t="n">
        <v>210101.0</v>
      </c>
      <c r="D154" t="s">
        <v>2682</v>
      </c>
      <c r="E154" t="s">
        <v>2805</v>
      </c>
      <c r="F154" t="n">
        <v>1645143.0</v>
      </c>
      <c r="G154" t="s">
        <v>2684</v>
      </c>
      <c r="H154"/>
      <c r="I154"/>
      <c r="J154"/>
      <c r="Z154" t="n">
        <v>10.0</v>
      </c>
    </row>
    <row r="155">
      <c r="A155" t="s">
        <v>2820</v>
      </c>
      <c r="B155" t="n">
        <v>1075350.0</v>
      </c>
      <c r="C155" t="n">
        <v>210406.0</v>
      </c>
      <c r="D155" t="s">
        <v>2712</v>
      </c>
      <c r="E155" t="s">
        <v>2713</v>
      </c>
      <c r="F155" t="n">
        <v>80000.0</v>
      </c>
      <c r="G155" t="s">
        <v>2821</v>
      </c>
      <c r="H155"/>
      <c r="I155"/>
      <c r="J155"/>
      <c r="Z155" t="n">
        <v>10.0</v>
      </c>
    </row>
    <row r="156">
      <c r="A156" t="s">
        <v>2822</v>
      </c>
      <c r="B156" t="n">
        <v>1091834.0</v>
      </c>
      <c r="C156" t="n">
        <v>300002.0</v>
      </c>
      <c r="D156" t="s">
        <v>2676</v>
      </c>
      <c r="E156" t="s">
        <v>2677</v>
      </c>
      <c r="F156" t="n">
        <v>124713.0</v>
      </c>
      <c r="G156" t="s">
        <v>1494</v>
      </c>
      <c r="H156"/>
      <c r="I156"/>
      <c r="J156"/>
      <c r="Z156" t="n">
        <v>10.0</v>
      </c>
    </row>
    <row r="157">
      <c r="A157" t="s">
        <v>2823</v>
      </c>
      <c r="B157" t="n">
        <v>1107770.0</v>
      </c>
      <c r="C157" t="n">
        <v>210101.0</v>
      </c>
      <c r="D157" t="s">
        <v>2676</v>
      </c>
      <c r="E157" t="s">
        <v>2677</v>
      </c>
      <c r="F157" t="n">
        <v>7150000.0</v>
      </c>
      <c r="G157" t="s">
        <v>2824</v>
      </c>
      <c r="H157"/>
      <c r="I157"/>
      <c r="J157"/>
      <c r="Z157" t="n">
        <v>11.0</v>
      </c>
    </row>
    <row r="158">
      <c r="A158" t="s">
        <v>2823</v>
      </c>
      <c r="B158" t="n">
        <v>1107790.0</v>
      </c>
      <c r="C158" t="n">
        <v>210801.0</v>
      </c>
      <c r="D158" t="s">
        <v>2699</v>
      </c>
      <c r="E158" t="s">
        <v>2825</v>
      </c>
      <c r="F158" t="n">
        <v>23100.0</v>
      </c>
      <c r="G158" t="s">
        <v>2826</v>
      </c>
      <c r="H158"/>
      <c r="I158"/>
      <c r="J158"/>
      <c r="Z158" t="n">
        <v>11.0</v>
      </c>
    </row>
    <row r="159">
      <c r="A159" t="s">
        <v>2827</v>
      </c>
      <c r="B159" t="n">
        <v>1115923.0</v>
      </c>
      <c r="C159" t="n">
        <v>210405.0</v>
      </c>
      <c r="D159" t="s">
        <v>2686</v>
      </c>
      <c r="E159" t="s">
        <v>2687</v>
      </c>
      <c r="F159" t="n">
        <v>75000.0</v>
      </c>
      <c r="G159" t="s">
        <v>2828</v>
      </c>
      <c r="H159"/>
      <c r="I159"/>
      <c r="J159"/>
      <c r="Z159" t="n">
        <v>11.0</v>
      </c>
    </row>
    <row r="160">
      <c r="A160" t="s">
        <v>2827</v>
      </c>
      <c r="B160" t="n">
        <v>1115929.0</v>
      </c>
      <c r="C160" t="n">
        <v>210403.0</v>
      </c>
      <c r="D160" t="s">
        <v>2740</v>
      </c>
      <c r="E160" t="s">
        <v>2741</v>
      </c>
      <c r="F160" t="n">
        <v>15510.0</v>
      </c>
      <c r="G160" t="s">
        <v>2829</v>
      </c>
      <c r="H160"/>
      <c r="I160"/>
      <c r="J160"/>
      <c r="Z160" t="n">
        <v>11.0</v>
      </c>
    </row>
    <row r="161">
      <c r="A161" t="s">
        <v>2827</v>
      </c>
      <c r="B161" t="n">
        <v>1115938.0</v>
      </c>
      <c r="C161" t="n">
        <v>210403.0</v>
      </c>
      <c r="D161" t="s">
        <v>2740</v>
      </c>
      <c r="E161" t="s">
        <v>2741</v>
      </c>
      <c r="F161" t="n">
        <v>82500.0</v>
      </c>
      <c r="G161" t="s">
        <v>2830</v>
      </c>
      <c r="H161"/>
      <c r="I161"/>
      <c r="J161"/>
      <c r="Z161" t="n">
        <v>11.0</v>
      </c>
    </row>
    <row r="162">
      <c r="A162" t="s">
        <v>2827</v>
      </c>
      <c r="B162" t="n">
        <v>1115933.0</v>
      </c>
      <c r="C162" t="n">
        <v>210404.0</v>
      </c>
      <c r="D162" t="s">
        <v>2831</v>
      </c>
      <c r="E162" t="s">
        <v>2832</v>
      </c>
      <c r="F162" t="n">
        <v>40000.0</v>
      </c>
      <c r="G162" t="s">
        <v>2833</v>
      </c>
      <c r="H162"/>
      <c r="I162"/>
      <c r="J162"/>
      <c r="Z162" t="n">
        <v>11.0</v>
      </c>
    </row>
    <row r="163">
      <c r="A163" t="s">
        <v>2834</v>
      </c>
      <c r="B163" t="n">
        <v>1119721.0</v>
      </c>
      <c r="C163" t="n">
        <v>210101.0</v>
      </c>
      <c r="D163" t="s">
        <v>2676</v>
      </c>
      <c r="E163" t="s">
        <v>2677</v>
      </c>
      <c r="F163" t="n">
        <v>79403.0</v>
      </c>
      <c r="G163" t="s">
        <v>1494</v>
      </c>
      <c r="H163"/>
      <c r="I163"/>
      <c r="J163"/>
      <c r="Z163" t="n">
        <v>11.0</v>
      </c>
    </row>
    <row r="164">
      <c r="A164" t="s">
        <v>2834</v>
      </c>
      <c r="B164" t="n">
        <v>1119662.0</v>
      </c>
      <c r="C164" t="n">
        <v>210406.0</v>
      </c>
      <c r="D164" t="s">
        <v>2712</v>
      </c>
      <c r="E164" t="s">
        <v>2713</v>
      </c>
      <c r="F164" t="n">
        <v>150000.0</v>
      </c>
      <c r="G164" t="s">
        <v>2778</v>
      </c>
      <c r="H164"/>
      <c r="I164"/>
      <c r="J164"/>
      <c r="Z164" t="n">
        <v>11.0</v>
      </c>
    </row>
    <row r="165">
      <c r="A165" t="s">
        <v>2834</v>
      </c>
      <c r="B165" t="n">
        <v>1119780.0</v>
      </c>
      <c r="C165" t="n">
        <v>210503.0</v>
      </c>
      <c r="D165" t="s">
        <v>2806</v>
      </c>
      <c r="E165" t="s">
        <v>2807</v>
      </c>
      <c r="F165" t="n">
        <v>150000.0</v>
      </c>
      <c r="G165" t="s">
        <v>2835</v>
      </c>
      <c r="H165"/>
      <c r="I165"/>
      <c r="J165"/>
      <c r="Z165" t="n">
        <v>11.0</v>
      </c>
    </row>
    <row r="166">
      <c r="A166" t="s">
        <v>2836</v>
      </c>
      <c r="B166" t="n">
        <v>1132166.0</v>
      </c>
      <c r="C166" t="n">
        <v>210302.0</v>
      </c>
      <c r="D166" t="s">
        <v>2689</v>
      </c>
      <c r="E166" t="s">
        <v>2690</v>
      </c>
      <c r="F166" t="n">
        <v>1633994.98</v>
      </c>
      <c r="G166" t="s">
        <v>2795</v>
      </c>
      <c r="H166"/>
      <c r="I166"/>
      <c r="J166"/>
      <c r="Z166" t="n">
        <v>11.0</v>
      </c>
    </row>
    <row r="167">
      <c r="A167" t="s">
        <v>2836</v>
      </c>
      <c r="B167" t="n">
        <v>1133910.0</v>
      </c>
      <c r="C167" t="n">
        <v>213209.0</v>
      </c>
      <c r="D167" t="s">
        <v>2676</v>
      </c>
      <c r="E167" t="s">
        <v>2677</v>
      </c>
      <c r="F167" t="n">
        <v>532683.0</v>
      </c>
      <c r="G167" t="s">
        <v>2837</v>
      </c>
      <c r="H167"/>
      <c r="I167"/>
      <c r="J167"/>
      <c r="Z167" t="n">
        <v>11.0</v>
      </c>
    </row>
    <row r="168">
      <c r="A168" t="s">
        <v>2836</v>
      </c>
      <c r="B168" t="n">
        <v>1132286.0</v>
      </c>
      <c r="C168" t="n">
        <v>210502.0</v>
      </c>
      <c r="D168" t="s">
        <v>2692</v>
      </c>
      <c r="E168" t="s">
        <v>2693</v>
      </c>
      <c r="F168" t="n">
        <v>1.54997E7</v>
      </c>
      <c r="G168" t="s">
        <v>2838</v>
      </c>
      <c r="H168"/>
      <c r="I168"/>
      <c r="J168"/>
      <c r="Z168" t="n">
        <v>11.0</v>
      </c>
    </row>
    <row r="169">
      <c r="A169" t="s">
        <v>2836</v>
      </c>
      <c r="B169" t="n">
        <v>1132197.0</v>
      </c>
      <c r="C169" t="n">
        <v>210303.0</v>
      </c>
      <c r="D169" t="s">
        <v>2702</v>
      </c>
      <c r="E169" t="s">
        <v>2703</v>
      </c>
      <c r="F169" t="n">
        <v>1084803.0</v>
      </c>
      <c r="G169" t="s">
        <v>2810</v>
      </c>
      <c r="H169"/>
      <c r="I169"/>
      <c r="J169"/>
      <c r="Z169" t="n">
        <v>11.0</v>
      </c>
    </row>
    <row r="170">
      <c r="A170" t="s">
        <v>2839</v>
      </c>
      <c r="B170" t="n">
        <v>1177495.0</v>
      </c>
      <c r="C170" t="n">
        <v>210101.0</v>
      </c>
      <c r="D170" t="s">
        <v>2676</v>
      </c>
      <c r="E170" t="s">
        <v>2677</v>
      </c>
      <c r="F170" t="n">
        <v>1.0339555E7</v>
      </c>
      <c r="G170" t="s">
        <v>1534</v>
      </c>
      <c r="H170"/>
      <c r="I170"/>
      <c r="J170"/>
      <c r="Z170" t="n">
        <v>11.0</v>
      </c>
    </row>
    <row r="171">
      <c r="A171" t="s">
        <v>2839</v>
      </c>
      <c r="B171" t="n">
        <v>1177211.0</v>
      </c>
      <c r="C171" t="n">
        <v>210301.0</v>
      </c>
      <c r="D171" t="s">
        <v>2699</v>
      </c>
      <c r="E171" t="s">
        <v>2700</v>
      </c>
      <c r="F171" t="n">
        <v>768790.0</v>
      </c>
      <c r="G171" t="s">
        <v>2739</v>
      </c>
      <c r="H171"/>
      <c r="I171"/>
      <c r="J171"/>
      <c r="Z171" t="n">
        <v>11.0</v>
      </c>
    </row>
    <row r="172">
      <c r="A172" t="s">
        <v>2839</v>
      </c>
      <c r="B172" t="n">
        <v>1177593.0</v>
      </c>
      <c r="C172" t="n">
        <v>210101.0</v>
      </c>
      <c r="D172" t="s">
        <v>2679</v>
      </c>
      <c r="E172" t="s">
        <v>2680</v>
      </c>
      <c r="F172" t="n">
        <v>336980.0</v>
      </c>
      <c r="G172" t="s">
        <v>2803</v>
      </c>
      <c r="H172"/>
      <c r="I172"/>
      <c r="J172"/>
      <c r="Z172" t="n">
        <v>11.0</v>
      </c>
    </row>
    <row r="173">
      <c r="A173" t="s">
        <v>2840</v>
      </c>
      <c r="B173" t="n">
        <v>1193903.0</v>
      </c>
      <c r="C173" t="n">
        <v>210104.0</v>
      </c>
      <c r="D173" t="s">
        <v>2676</v>
      </c>
      <c r="E173" t="s">
        <v>2677</v>
      </c>
      <c r="F173" t="n">
        <v>123814.0</v>
      </c>
      <c r="G173" t="s">
        <v>2841</v>
      </c>
      <c r="H173"/>
      <c r="I173"/>
      <c r="J173"/>
      <c r="Z173" t="n">
        <v>11.0</v>
      </c>
    </row>
    <row r="174">
      <c r="A174" t="s">
        <v>2840</v>
      </c>
      <c r="B174" t="n">
        <v>1193915.0</v>
      </c>
      <c r="C174" t="n">
        <v>210101.0</v>
      </c>
      <c r="D174" t="s">
        <v>2696</v>
      </c>
      <c r="E174" t="s">
        <v>2697</v>
      </c>
      <c r="F174" t="n">
        <v>2105595.07</v>
      </c>
      <c r="G174" t="s">
        <v>35</v>
      </c>
      <c r="H174"/>
      <c r="I174"/>
      <c r="J174"/>
      <c r="Z174" t="n">
        <v>11.0</v>
      </c>
    </row>
    <row r="175">
      <c r="A175" t="s">
        <v>2840</v>
      </c>
      <c r="B175" t="n">
        <v>1193915.0</v>
      </c>
      <c r="C175" t="n">
        <v>210104.0</v>
      </c>
      <c r="D175" t="s">
        <v>2696</v>
      </c>
      <c r="E175" t="s">
        <v>2697</v>
      </c>
      <c r="F175" t="n">
        <v>15286.0</v>
      </c>
      <c r="G175" t="s">
        <v>35</v>
      </c>
      <c r="H175"/>
      <c r="I175"/>
      <c r="J175"/>
      <c r="Z175" t="n">
        <v>11.0</v>
      </c>
    </row>
    <row r="176">
      <c r="A176" t="s">
        <v>2840</v>
      </c>
      <c r="B176" t="n">
        <v>1193915.0</v>
      </c>
      <c r="C176" t="n">
        <v>210201.0</v>
      </c>
      <c r="D176" t="s">
        <v>2696</v>
      </c>
      <c r="E176" t="s">
        <v>2697</v>
      </c>
      <c r="F176" t="n">
        <v>2372646.89</v>
      </c>
      <c r="G176" t="s">
        <v>35</v>
      </c>
      <c r="H176"/>
      <c r="I176"/>
      <c r="J176"/>
      <c r="Z176" t="n">
        <v>11.0</v>
      </c>
    </row>
    <row r="177">
      <c r="A177" t="s">
        <v>2840</v>
      </c>
      <c r="B177" t="n">
        <v>1193923.0</v>
      </c>
      <c r="C177" t="n">
        <v>210101.0</v>
      </c>
      <c r="D177" t="s">
        <v>2682</v>
      </c>
      <c r="E177" t="s">
        <v>2805</v>
      </c>
      <c r="F177" t="n">
        <v>1587028.0</v>
      </c>
      <c r="G177" t="s">
        <v>1506</v>
      </c>
      <c r="H177"/>
      <c r="I177"/>
      <c r="J177"/>
      <c r="Z177" t="n">
        <v>11.0</v>
      </c>
    </row>
    <row r="178">
      <c r="A178" t="s">
        <v>2840</v>
      </c>
      <c r="B178" t="n">
        <v>1193923.0</v>
      </c>
      <c r="C178" t="n">
        <v>210101.0</v>
      </c>
      <c r="D178" t="s">
        <v>2682</v>
      </c>
      <c r="E178" t="s">
        <v>2805</v>
      </c>
      <c r="F178" t="n">
        <v>13757.0</v>
      </c>
      <c r="G178" t="s">
        <v>1506</v>
      </c>
      <c r="H178"/>
      <c r="I178"/>
      <c r="J178"/>
      <c r="Z178" t="n">
        <v>11.0</v>
      </c>
    </row>
    <row r="179">
      <c r="A179" t="s">
        <v>2842</v>
      </c>
      <c r="B179" t="n">
        <v>1245561.0</v>
      </c>
      <c r="C179" t="n">
        <v>210101.0</v>
      </c>
      <c r="D179" t="s">
        <v>2676</v>
      </c>
      <c r="E179" t="s">
        <v>2677</v>
      </c>
      <c r="F179" t="n">
        <v>6900000.0</v>
      </c>
      <c r="G179" t="s">
        <v>2824</v>
      </c>
      <c r="H179"/>
      <c r="I179"/>
      <c r="J179"/>
      <c r="Z179" t="n">
        <v>12.0</v>
      </c>
    </row>
    <row r="180">
      <c r="A180" t="s">
        <v>2843</v>
      </c>
      <c r="B180" t="n">
        <v>1269702.0</v>
      </c>
      <c r="C180" t="n">
        <v>210303.0</v>
      </c>
      <c r="D180" t="s">
        <v>2702</v>
      </c>
      <c r="E180" t="s">
        <v>2703</v>
      </c>
      <c r="F180" t="n">
        <v>951813.01</v>
      </c>
      <c r="G180" t="s">
        <v>2810</v>
      </c>
      <c r="H180"/>
      <c r="I180"/>
      <c r="J180"/>
      <c r="Z180" t="n">
        <v>12.0</v>
      </c>
    </row>
    <row r="181">
      <c r="A181" t="s">
        <v>2843</v>
      </c>
      <c r="B181" t="n">
        <v>1269680.0</v>
      </c>
      <c r="C181" t="n">
        <v>210301.0</v>
      </c>
      <c r="D181" t="s">
        <v>2699</v>
      </c>
      <c r="E181" t="s">
        <v>2700</v>
      </c>
      <c r="F181" t="n">
        <v>742936.0</v>
      </c>
      <c r="G181" t="s">
        <v>2844</v>
      </c>
      <c r="H181"/>
      <c r="I181"/>
      <c r="J181"/>
      <c r="Z181" t="n">
        <v>12.0</v>
      </c>
    </row>
    <row r="182">
      <c r="A182" t="s">
        <v>2843</v>
      </c>
      <c r="B182" t="n">
        <v>1269725.0</v>
      </c>
      <c r="C182" t="n">
        <v>210403.0</v>
      </c>
      <c r="D182" t="s">
        <v>2740</v>
      </c>
      <c r="E182" t="s">
        <v>2741</v>
      </c>
      <c r="F182" t="n">
        <v>12292.5</v>
      </c>
      <c r="G182" t="s">
        <v>2829</v>
      </c>
      <c r="H182"/>
      <c r="I182"/>
      <c r="J182"/>
      <c r="Z182" t="n">
        <v>12.0</v>
      </c>
    </row>
    <row r="183">
      <c r="A183" t="s">
        <v>2843</v>
      </c>
      <c r="B183" t="n">
        <v>1269741.0</v>
      </c>
      <c r="C183" t="n">
        <v>210401.0</v>
      </c>
      <c r="D183" t="s">
        <v>2724</v>
      </c>
      <c r="E183" t="s">
        <v>2725</v>
      </c>
      <c r="F183" t="n">
        <v>80000.0</v>
      </c>
      <c r="G183" t="s">
        <v>2845</v>
      </c>
      <c r="H183"/>
      <c r="I183"/>
      <c r="J183"/>
      <c r="Z183" t="n">
        <v>12.0</v>
      </c>
    </row>
    <row r="184">
      <c r="A184" t="s">
        <v>2846</v>
      </c>
      <c r="B184" t="n">
        <v>1298598.0</v>
      </c>
      <c r="C184" t="n">
        <v>210801.0</v>
      </c>
      <c r="D184" t="s">
        <v>2702</v>
      </c>
      <c r="E184" t="s">
        <v>2847</v>
      </c>
      <c r="F184" t="n">
        <v>39100.0</v>
      </c>
      <c r="G184" t="s">
        <v>2848</v>
      </c>
      <c r="H184"/>
      <c r="I184"/>
      <c r="J184"/>
      <c r="Z184" t="n">
        <v>12.0</v>
      </c>
    </row>
    <row r="185">
      <c r="A185" t="s">
        <v>2846</v>
      </c>
      <c r="B185" t="n">
        <v>1298624.0</v>
      </c>
      <c r="C185" t="n">
        <v>210401.0</v>
      </c>
      <c r="D185" t="s">
        <v>2849</v>
      </c>
      <c r="E185" t="s">
        <v>2850</v>
      </c>
      <c r="F185" t="n">
        <v>444000.0</v>
      </c>
      <c r="G185" t="s">
        <v>2851</v>
      </c>
      <c r="H185"/>
      <c r="I185"/>
      <c r="J185"/>
      <c r="Z185" t="n">
        <v>12.0</v>
      </c>
    </row>
    <row r="186">
      <c r="A186" t="s">
        <v>2846</v>
      </c>
      <c r="B186" t="n">
        <v>1298652.0</v>
      </c>
      <c r="C186" t="n">
        <v>210801.0</v>
      </c>
      <c r="D186" t="s">
        <v>2811</v>
      </c>
      <c r="E186" t="s">
        <v>2812</v>
      </c>
      <c r="F186" t="n">
        <v>150000.0</v>
      </c>
      <c r="G186" t="s">
        <v>2852</v>
      </c>
      <c r="H186"/>
      <c r="I186"/>
      <c r="J186"/>
      <c r="Z186" t="n">
        <v>12.0</v>
      </c>
    </row>
    <row r="187">
      <c r="A187" t="s">
        <v>2846</v>
      </c>
      <c r="B187" t="n">
        <v>1298694.0</v>
      </c>
      <c r="C187" t="n">
        <v>210406.0</v>
      </c>
      <c r="D187" t="s">
        <v>2712</v>
      </c>
      <c r="E187" t="s">
        <v>2713</v>
      </c>
      <c r="F187" t="n">
        <v>349910.0</v>
      </c>
      <c r="G187" t="s">
        <v>2853</v>
      </c>
      <c r="H187"/>
      <c r="I187"/>
      <c r="J187"/>
      <c r="Z187" t="n">
        <v>12.0</v>
      </c>
    </row>
    <row r="188">
      <c r="A188" t="s">
        <v>2846</v>
      </c>
      <c r="B188" t="n">
        <v>1298748.0</v>
      </c>
      <c r="C188" t="n">
        <v>210404.0</v>
      </c>
      <c r="D188" t="s">
        <v>2854</v>
      </c>
      <c r="E188" t="s">
        <v>2855</v>
      </c>
      <c r="F188" t="n">
        <v>100000.0</v>
      </c>
      <c r="G188" t="s">
        <v>2856</v>
      </c>
      <c r="H188"/>
      <c r="I188"/>
      <c r="J188"/>
      <c r="Z188" t="n">
        <v>12.0</v>
      </c>
    </row>
    <row r="189">
      <c r="A189" t="s">
        <v>2846</v>
      </c>
      <c r="B189" t="n">
        <v>1298777.0</v>
      </c>
      <c r="C189" t="n">
        <v>210302.0</v>
      </c>
      <c r="D189" t="s">
        <v>2689</v>
      </c>
      <c r="E189" t="s">
        <v>2690</v>
      </c>
      <c r="F189" t="n">
        <v>1638665.8</v>
      </c>
      <c r="G189" t="s">
        <v>2795</v>
      </c>
      <c r="H189"/>
      <c r="I189"/>
      <c r="J189"/>
      <c r="Z189" t="n">
        <v>12.0</v>
      </c>
    </row>
    <row r="190">
      <c r="A190" t="s">
        <v>2846</v>
      </c>
      <c r="B190" t="n">
        <v>1298863.0</v>
      </c>
      <c r="C190" t="n">
        <v>210101.0</v>
      </c>
      <c r="D190" t="s">
        <v>2676</v>
      </c>
      <c r="E190" t="s">
        <v>2677</v>
      </c>
      <c r="F190" t="n">
        <v>170016.0</v>
      </c>
      <c r="G190" t="s">
        <v>2857</v>
      </c>
      <c r="H190"/>
      <c r="I190"/>
      <c r="J190"/>
      <c r="Z190" t="n">
        <v>12.0</v>
      </c>
    </row>
    <row r="191">
      <c r="A191" t="s">
        <v>2846</v>
      </c>
      <c r="B191" t="n">
        <v>1298802.0</v>
      </c>
      <c r="C191" t="n">
        <v>210502.0</v>
      </c>
      <c r="D191" t="s">
        <v>2692</v>
      </c>
      <c r="E191" t="s">
        <v>2693</v>
      </c>
      <c r="F191" t="n">
        <v>4.60103E7</v>
      </c>
      <c r="G191" t="s">
        <v>2789</v>
      </c>
      <c r="H191"/>
      <c r="I191"/>
      <c r="J191"/>
      <c r="Z191" t="n">
        <v>12.0</v>
      </c>
    </row>
    <row r="192">
      <c r="A192" t="s">
        <v>2846</v>
      </c>
      <c r="B192" t="n">
        <v>1298839.0</v>
      </c>
      <c r="C192" t="n">
        <v>300002.0</v>
      </c>
      <c r="D192" t="s">
        <v>2676</v>
      </c>
      <c r="E192" t="s">
        <v>2677</v>
      </c>
      <c r="F192" t="n">
        <v>243440.0</v>
      </c>
      <c r="G192" t="s">
        <v>2857</v>
      </c>
      <c r="H192"/>
      <c r="I192"/>
      <c r="J192"/>
      <c r="Z192" t="n">
        <v>12.0</v>
      </c>
    </row>
    <row r="193">
      <c r="A193" t="s">
        <v>2846</v>
      </c>
      <c r="B193" t="n">
        <v>1299353.0</v>
      </c>
      <c r="C193" t="n">
        <v>210404.0</v>
      </c>
      <c r="D193" t="s">
        <v>2858</v>
      </c>
      <c r="E193" t="s">
        <v>2859</v>
      </c>
      <c r="F193" t="n">
        <v>35000.0</v>
      </c>
      <c r="G193" t="s">
        <v>2833</v>
      </c>
      <c r="H193"/>
      <c r="I193"/>
      <c r="J193"/>
      <c r="Z193" t="n">
        <v>12.0</v>
      </c>
    </row>
    <row r="194">
      <c r="A194" t="s">
        <v>2860</v>
      </c>
      <c r="B194" t="n">
        <v>1300292.0</v>
      </c>
      <c r="C194" t="n">
        <v>210405.0</v>
      </c>
      <c r="D194" t="s">
        <v>2686</v>
      </c>
      <c r="E194" t="s">
        <v>2687</v>
      </c>
      <c r="F194" t="n">
        <v>150000.0</v>
      </c>
      <c r="G194" t="s">
        <v>2861</v>
      </c>
      <c r="H194"/>
      <c r="I194"/>
      <c r="J194"/>
      <c r="Z194" t="n">
        <v>12.0</v>
      </c>
    </row>
    <row r="195">
      <c r="A195" t="s">
        <v>2860</v>
      </c>
      <c r="B195" t="n">
        <v>1300303.0</v>
      </c>
      <c r="C195" t="n">
        <v>210604.0</v>
      </c>
      <c r="D195" t="s">
        <v>2753</v>
      </c>
      <c r="E195" t="s">
        <v>2754</v>
      </c>
      <c r="F195" t="n">
        <v>100000.0</v>
      </c>
      <c r="G195" t="s">
        <v>2862</v>
      </c>
      <c r="H195"/>
      <c r="I195"/>
      <c r="J195"/>
      <c r="Z195" t="n">
        <v>12.0</v>
      </c>
    </row>
    <row r="196">
      <c r="A196" t="s">
        <v>2863</v>
      </c>
      <c r="B196" t="n">
        <v>1344922.0</v>
      </c>
      <c r="C196" t="n">
        <v>210902.0</v>
      </c>
      <c r="D196" t="s">
        <v>2864</v>
      </c>
      <c r="E196" t="s">
        <v>2865</v>
      </c>
      <c r="F196" t="n">
        <v>99900.0</v>
      </c>
      <c r="G196" t="s">
        <v>2866</v>
      </c>
      <c r="H196"/>
      <c r="I196"/>
      <c r="J196"/>
      <c r="Z196" t="n">
        <v>12.0</v>
      </c>
    </row>
    <row r="197">
      <c r="A197" t="s">
        <v>2863</v>
      </c>
      <c r="B197" t="n">
        <v>1345049.0</v>
      </c>
      <c r="C197" t="n">
        <v>300002.0</v>
      </c>
      <c r="D197" t="s">
        <v>2676</v>
      </c>
      <c r="E197" t="s">
        <v>2677</v>
      </c>
      <c r="F197" t="n">
        <v>2691557.0</v>
      </c>
      <c r="G197" t="s">
        <v>1464</v>
      </c>
      <c r="H197"/>
      <c r="I197"/>
      <c r="J197"/>
      <c r="Z197" t="n">
        <v>12.0</v>
      </c>
    </row>
    <row r="198">
      <c r="A198" t="s">
        <v>2863</v>
      </c>
      <c r="B198" t="n">
        <v>1345198.0</v>
      </c>
      <c r="C198" t="n">
        <v>213209.0</v>
      </c>
      <c r="D198" t="s">
        <v>2676</v>
      </c>
      <c r="E198" t="s">
        <v>2677</v>
      </c>
      <c r="F198" t="n">
        <v>81000.0</v>
      </c>
      <c r="G198" t="s">
        <v>2867</v>
      </c>
      <c r="H198"/>
      <c r="I198"/>
      <c r="J198"/>
      <c r="Z198" t="n">
        <v>12.0</v>
      </c>
    </row>
    <row r="199">
      <c r="A199" t="s">
        <v>2863</v>
      </c>
      <c r="B199" t="n">
        <v>1345304.0</v>
      </c>
      <c r="C199" t="n">
        <v>213209.0</v>
      </c>
      <c r="D199" t="s">
        <v>2682</v>
      </c>
      <c r="E199" t="s">
        <v>2805</v>
      </c>
      <c r="F199" t="n">
        <v>9000.0</v>
      </c>
      <c r="G199" t="s">
        <v>1506</v>
      </c>
      <c r="H199"/>
      <c r="I199"/>
      <c r="J199"/>
      <c r="Z199" t="n">
        <v>12.0</v>
      </c>
    </row>
    <row r="200">
      <c r="A200" t="s">
        <v>2863</v>
      </c>
      <c r="B200" t="n">
        <v>1345491.0</v>
      </c>
      <c r="C200" t="n">
        <v>210901.0</v>
      </c>
      <c r="D200" t="s">
        <v>2868</v>
      </c>
      <c r="E200" t="s">
        <v>2869</v>
      </c>
      <c r="F200" t="n">
        <v>50000.0</v>
      </c>
      <c r="G200" t="s">
        <v>2870</v>
      </c>
      <c r="H200"/>
      <c r="I200"/>
      <c r="J200"/>
      <c r="Z200" t="n">
        <v>12.0</v>
      </c>
    </row>
    <row r="201">
      <c r="A201" t="s">
        <v>2863</v>
      </c>
      <c r="B201" t="n">
        <v>1345694.0</v>
      </c>
      <c r="C201" t="n">
        <v>210101.0</v>
      </c>
      <c r="D201" t="s">
        <v>2676</v>
      </c>
      <c r="E201" t="s">
        <v>2677</v>
      </c>
      <c r="F201" t="n">
        <v>1.1640474E7</v>
      </c>
      <c r="G201" t="s">
        <v>2871</v>
      </c>
      <c r="H201"/>
      <c r="I201"/>
      <c r="J201"/>
      <c r="Z201" t="n">
        <v>12.0</v>
      </c>
    </row>
    <row r="202">
      <c r="A202" t="s">
        <v>2872</v>
      </c>
      <c r="B202" t="n">
        <v>1391243.0</v>
      </c>
      <c r="C202" t="n">
        <v>210401.0</v>
      </c>
      <c r="D202" t="s">
        <v>2708</v>
      </c>
      <c r="E202" t="s">
        <v>2709</v>
      </c>
      <c r="F202" t="n">
        <v>500000.0</v>
      </c>
      <c r="G202" t="s">
        <v>2873</v>
      </c>
      <c r="H202"/>
      <c r="I202"/>
      <c r="J202"/>
      <c r="Z202" t="n">
        <v>12.0</v>
      </c>
    </row>
    <row r="203">
      <c r="A203" t="s">
        <v>2872</v>
      </c>
      <c r="B203" t="n">
        <v>1391338.0</v>
      </c>
      <c r="C203" t="n">
        <v>210406.0</v>
      </c>
      <c r="D203" t="s">
        <v>2712</v>
      </c>
      <c r="E203" t="s">
        <v>2713</v>
      </c>
      <c r="F203" t="n">
        <v>447200.0</v>
      </c>
      <c r="G203" t="s">
        <v>2874</v>
      </c>
      <c r="H203"/>
      <c r="I203"/>
      <c r="J203"/>
      <c r="Z203" t="n">
        <v>12.0</v>
      </c>
    </row>
    <row r="204">
      <c r="A204" t="s">
        <v>2872</v>
      </c>
      <c r="B204" t="n">
        <v>1410294.0</v>
      </c>
      <c r="C204" t="n">
        <v>210604.0</v>
      </c>
      <c r="D204" t="s">
        <v>2753</v>
      </c>
      <c r="E204" t="s">
        <v>2754</v>
      </c>
      <c r="F204" t="n">
        <v>305000.0</v>
      </c>
      <c r="G204" t="s">
        <v>2875</v>
      </c>
      <c r="H204"/>
      <c r="I204"/>
      <c r="J204"/>
      <c r="Z204" t="n">
        <v>12.0</v>
      </c>
    </row>
    <row r="205">
      <c r="A205" t="s">
        <v>2872</v>
      </c>
      <c r="B205" t="n">
        <v>1410195.0</v>
      </c>
      <c r="C205" t="n">
        <v>210406.0</v>
      </c>
      <c r="D205" t="s">
        <v>2712</v>
      </c>
      <c r="E205" t="s">
        <v>2713</v>
      </c>
      <c r="F205" t="n">
        <v>716000.0</v>
      </c>
      <c r="G205" t="s">
        <v>2853</v>
      </c>
      <c r="H205"/>
      <c r="I205"/>
      <c r="J205"/>
      <c r="Z205" t="n">
        <v>12.0</v>
      </c>
    </row>
    <row r="206">
      <c r="A206" t="s">
        <v>2872</v>
      </c>
      <c r="B206" t="n">
        <v>1410102.0</v>
      </c>
      <c r="C206" t="n">
        <v>210502.0</v>
      </c>
      <c r="D206" t="s">
        <v>2692</v>
      </c>
      <c r="E206" t="s">
        <v>2693</v>
      </c>
      <c r="F206" t="n">
        <v>1930000.0</v>
      </c>
      <c r="G206" t="s">
        <v>2838</v>
      </c>
      <c r="H206"/>
      <c r="I206"/>
      <c r="J206"/>
      <c r="Z206" t="n">
        <v>12.0</v>
      </c>
    </row>
    <row r="207">
      <c r="A207" t="s">
        <v>2872</v>
      </c>
      <c r="B207" t="n">
        <v>1391538.0</v>
      </c>
      <c r="C207" t="n">
        <v>210501.0</v>
      </c>
      <c r="D207" t="s">
        <v>2876</v>
      </c>
      <c r="E207" t="s">
        <v>2877</v>
      </c>
      <c r="F207" t="n">
        <v>100000.0</v>
      </c>
      <c r="G207" t="s">
        <v>2723</v>
      </c>
      <c r="H207"/>
      <c r="I207"/>
      <c r="J207"/>
      <c r="Z207" t="n">
        <v>12.0</v>
      </c>
    </row>
    <row r="208">
      <c r="A208" t="s">
        <v>2872</v>
      </c>
      <c r="B208" t="n">
        <v>1391673.0</v>
      </c>
      <c r="C208" t="n">
        <v>213209.0</v>
      </c>
      <c r="D208" t="s">
        <v>2676</v>
      </c>
      <c r="E208" t="s">
        <v>2677</v>
      </c>
      <c r="F208" t="n">
        <v>100000.0</v>
      </c>
      <c r="G208" t="s">
        <v>2878</v>
      </c>
      <c r="H208"/>
      <c r="I208"/>
      <c r="J208"/>
      <c r="Z208" t="n">
        <v>12.0</v>
      </c>
    </row>
    <row r="209">
      <c r="A209" t="s">
        <v>2872</v>
      </c>
      <c r="B209" t="n">
        <v>1407581.0</v>
      </c>
      <c r="C209" t="n">
        <v>210104.0</v>
      </c>
      <c r="D209" t="s">
        <v>2676</v>
      </c>
      <c r="E209" t="s">
        <v>2677</v>
      </c>
      <c r="F209" t="n">
        <v>5645741.0</v>
      </c>
      <c r="G209" t="s">
        <v>2879</v>
      </c>
      <c r="H209"/>
      <c r="I209"/>
      <c r="J209"/>
      <c r="Z209" t="n">
        <v>12.0</v>
      </c>
    </row>
    <row r="210">
      <c r="A210" t="s">
        <v>2872</v>
      </c>
      <c r="B210" t="n">
        <v>1407808.0</v>
      </c>
      <c r="C210" t="n">
        <v>213209.0</v>
      </c>
      <c r="D210" t="s">
        <v>2676</v>
      </c>
      <c r="E210" t="s">
        <v>2677</v>
      </c>
      <c r="F210" t="n">
        <v>9405000.0</v>
      </c>
      <c r="G210" t="s">
        <v>2880</v>
      </c>
      <c r="H210"/>
      <c r="I210"/>
      <c r="J210"/>
      <c r="Z210" t="n">
        <v>12.0</v>
      </c>
    </row>
    <row r="211">
      <c r="A211" t="s">
        <v>2872</v>
      </c>
      <c r="B211" t="n">
        <v>1409533.0</v>
      </c>
      <c r="C211" t="n">
        <v>213209.0</v>
      </c>
      <c r="D211" t="s">
        <v>2682</v>
      </c>
      <c r="E211" t="s">
        <v>2805</v>
      </c>
      <c r="F211" t="n">
        <v>1045000.0</v>
      </c>
      <c r="G211" t="s">
        <v>1506</v>
      </c>
      <c r="H211"/>
      <c r="I211"/>
      <c r="J211"/>
      <c r="Z211" t="n">
        <v>12.0</v>
      </c>
    </row>
    <row r="212">
      <c r="A212" t="s">
        <v>2872</v>
      </c>
      <c r="B212" t="n">
        <v>1409678.0</v>
      </c>
      <c r="C212" t="n">
        <v>210101.0</v>
      </c>
      <c r="D212" t="s">
        <v>2682</v>
      </c>
      <c r="E212" t="s">
        <v>2805</v>
      </c>
      <c r="F212" t="n">
        <v>1683158.59</v>
      </c>
      <c r="G212" t="s">
        <v>1506</v>
      </c>
      <c r="H212"/>
      <c r="I212"/>
      <c r="J212"/>
      <c r="Z212" t="n">
        <v>12.0</v>
      </c>
    </row>
    <row r="213">
      <c r="A213" t="s">
        <v>2872</v>
      </c>
      <c r="B213" t="n">
        <v>1409678.0</v>
      </c>
      <c r="C213" t="n">
        <v>210104.0</v>
      </c>
      <c r="D213" t="s">
        <v>2682</v>
      </c>
      <c r="E213" t="s">
        <v>2805</v>
      </c>
      <c r="F213" t="n">
        <v>633187.0</v>
      </c>
      <c r="G213" t="s">
        <v>1506</v>
      </c>
      <c r="H213"/>
      <c r="I213"/>
      <c r="J213"/>
      <c r="Z213" t="n">
        <v>12.0</v>
      </c>
    </row>
    <row r="214">
      <c r="A214" t="s">
        <v>2872</v>
      </c>
      <c r="B214" t="n">
        <v>1409765.0</v>
      </c>
      <c r="C214" t="n">
        <v>210101.0</v>
      </c>
      <c r="D214" t="s">
        <v>2679</v>
      </c>
      <c r="E214" t="s">
        <v>2680</v>
      </c>
      <c r="F214" t="n">
        <v>165745.0</v>
      </c>
      <c r="G214" t="s">
        <v>2803</v>
      </c>
      <c r="H214"/>
      <c r="I214"/>
      <c r="J214"/>
      <c r="Z214" t="n">
        <v>12.0</v>
      </c>
    </row>
    <row r="215">
      <c r="A215" t="s">
        <v>2872</v>
      </c>
      <c r="B215" t="n">
        <v>1409945.0</v>
      </c>
      <c r="C215" t="n">
        <v>210101.0</v>
      </c>
      <c r="D215" t="s">
        <v>2696</v>
      </c>
      <c r="E215" t="s">
        <v>2697</v>
      </c>
      <c r="F215" t="n">
        <v>2331641.41</v>
      </c>
      <c r="G215" t="s">
        <v>35</v>
      </c>
      <c r="H215"/>
      <c r="I215"/>
      <c r="J215"/>
      <c r="Z215" t="n">
        <v>12.0</v>
      </c>
    </row>
    <row r="216">
      <c r="A216" t="s">
        <v>2872</v>
      </c>
      <c r="B216" t="n">
        <v>1409945.0</v>
      </c>
      <c r="C216" t="n">
        <v>210104.0</v>
      </c>
      <c r="D216" t="s">
        <v>2696</v>
      </c>
      <c r="E216" t="s">
        <v>2697</v>
      </c>
      <c r="F216" t="n">
        <v>720859.0</v>
      </c>
      <c r="G216" t="s">
        <v>35</v>
      </c>
      <c r="H216"/>
      <c r="I216"/>
      <c r="J216"/>
      <c r="Z216" t="n">
        <v>12.0</v>
      </c>
    </row>
    <row r="217">
      <c r="A217" t="s">
        <v>2872</v>
      </c>
      <c r="B217" t="n">
        <v>1409945.0</v>
      </c>
      <c r="C217" t="n">
        <v>210201.0</v>
      </c>
      <c r="D217" t="s">
        <v>2696</v>
      </c>
      <c r="E217" t="s">
        <v>2697</v>
      </c>
      <c r="F217" t="n">
        <v>3170335.97</v>
      </c>
      <c r="G217" t="s">
        <v>35</v>
      </c>
      <c r="H217"/>
      <c r="I217"/>
      <c r="J217"/>
      <c r="Z217" t="n">
        <v>12.0</v>
      </c>
    </row>
    <row r="218">
      <c r="A218" t="s">
        <v>2881</v>
      </c>
      <c r="B218" t="n">
        <v>1438409.0</v>
      </c>
      <c r="C218" t="n">
        <v>210104.0</v>
      </c>
      <c r="D218" t="s">
        <v>2676</v>
      </c>
      <c r="E218" t="s">
        <v>2677</v>
      </c>
      <c r="F218" t="n">
        <v>300000.0</v>
      </c>
      <c r="G218" t="s">
        <v>2882</v>
      </c>
      <c r="H218"/>
      <c r="I218"/>
      <c r="J218"/>
      <c r="Z218" t="n">
        <v>12.0</v>
      </c>
    </row>
    <row r="219">
      <c r="A219" t="s">
        <v>2883</v>
      </c>
      <c r="B219" t="n">
        <v>1469326.0</v>
      </c>
      <c r="C219" t="n">
        <v>261090.0</v>
      </c>
      <c r="D219" t="s">
        <v>2884</v>
      </c>
      <c r="E219" t="s">
        <v>2885</v>
      </c>
      <c r="F219" t="n">
        <v>77417.0</v>
      </c>
      <c r="G219" t="s">
        <v>2886</v>
      </c>
      <c r="H219"/>
      <c r="I219"/>
      <c r="J219"/>
      <c r="Z219" t="n">
        <v>12.0</v>
      </c>
    </row>
    <row r="220">
      <c r="A220" t="s">
        <v>2883</v>
      </c>
      <c r="B220" t="n">
        <v>1469304.0</v>
      </c>
      <c r="C220" t="n">
        <v>261090.0</v>
      </c>
      <c r="D220" t="s">
        <v>2884</v>
      </c>
      <c r="E220" t="s">
        <v>2885</v>
      </c>
      <c r="F220" t="n">
        <v>1563.67</v>
      </c>
      <c r="G220" t="s">
        <v>2887</v>
      </c>
      <c r="H220"/>
      <c r="I220"/>
      <c r="J220"/>
      <c r="Z220" t="n">
        <v>12.0</v>
      </c>
    </row>
    <row r="221">
      <c r="A221" t="s">
        <v>2883</v>
      </c>
      <c r="B221" t="n">
        <v>1469346.0</v>
      </c>
      <c r="C221" t="n">
        <v>261090.0</v>
      </c>
      <c r="D221" t="s">
        <v>2884</v>
      </c>
      <c r="E221" t="s">
        <v>2885</v>
      </c>
      <c r="F221" t="n">
        <v>50000.0</v>
      </c>
      <c r="G221" t="s">
        <v>2887</v>
      </c>
      <c r="H221"/>
      <c r="I221"/>
      <c r="J221"/>
      <c r="Z221" t="n">
        <v>12.0</v>
      </c>
    </row>
    <row r="222">
      <c r="A222"/>
      <c r="B222"/>
      <c r="C222"/>
      <c r="D222"/>
      <c r="E222"/>
      <c r="F222"/>
      <c r="G222"/>
      <c r="H222"/>
      <c r="I222"/>
      <c r="J222"/>
      <c r="Z222"/>
    </row>
    <row r="223">
      <c r="A223"/>
      <c r="B223"/>
      <c r="C223"/>
      <c r="D223"/>
      <c r="E223"/>
      <c r="F223"/>
      <c r="G223"/>
      <c r="H223"/>
      <c r="I223"/>
      <c r="J223"/>
      <c r="Z223"/>
    </row>
    <row r="224">
      <c r="A224"/>
      <c r="B224"/>
      <c r="C224"/>
      <c r="D224"/>
      <c r="E224"/>
      <c r="F224"/>
      <c r="G224"/>
      <c r="H224"/>
      <c r="I224"/>
      <c r="J224"/>
      <c r="Z224"/>
    </row>
    <row r="225">
      <c r="A225"/>
      <c r="B225"/>
      <c r="C225"/>
      <c r="D225"/>
      <c r="E225"/>
      <c r="F225"/>
      <c r="G225"/>
      <c r="H225"/>
      <c r="I225"/>
      <c r="J225"/>
      <c r="Z225"/>
    </row>
    <row r="226">
      <c r="A226"/>
      <c r="B226"/>
      <c r="C226"/>
      <c r="D226"/>
      <c r="E226"/>
      <c r="F226"/>
      <c r="G226"/>
      <c r="H226"/>
      <c r="I226"/>
      <c r="J226"/>
      <c r="Z226"/>
    </row>
    <row r="227">
      <c r="A227"/>
      <c r="B227"/>
      <c r="C227"/>
      <c r="D227"/>
      <c r="E227"/>
      <c r="F227"/>
      <c r="G227"/>
      <c r="H227"/>
      <c r="I227"/>
      <c r="J227"/>
      <c r="Z227"/>
    </row>
    <row r="228">
      <c r="A228"/>
      <c r="B228"/>
      <c r="C228"/>
      <c r="D228"/>
      <c r="E228"/>
      <c r="F228"/>
      <c r="G228"/>
      <c r="H228"/>
      <c r="I228"/>
      <c r="J228"/>
      <c r="Z228"/>
    </row>
    <row r="229">
      <c r="A229"/>
      <c r="B229"/>
      <c r="C229"/>
      <c r="D229"/>
      <c r="E229"/>
      <c r="F229"/>
      <c r="G229"/>
      <c r="H229"/>
      <c r="I229"/>
      <c r="J229"/>
      <c r="Z229"/>
    </row>
    <row r="230">
      <c r="A230"/>
      <c r="B230"/>
      <c r="C230"/>
      <c r="D230"/>
      <c r="E230"/>
      <c r="F230"/>
      <c r="G230"/>
      <c r="H230"/>
      <c r="I230"/>
      <c r="J230"/>
      <c r="Z230"/>
    </row>
    <row r="231">
      <c r="A231"/>
      <c r="B231"/>
      <c r="C231"/>
      <c r="D231"/>
      <c r="E231"/>
      <c r="F231"/>
      <c r="G231"/>
      <c r="H231"/>
      <c r="I231"/>
      <c r="J231"/>
      <c r="Z231"/>
    </row>
    <row r="232">
      <c r="A232"/>
      <c r="B232"/>
      <c r="C232"/>
      <c r="D232"/>
      <c r="E232"/>
      <c r="F232"/>
      <c r="G232"/>
      <c r="H232"/>
      <c r="I232"/>
      <c r="J232"/>
      <c r="Z232"/>
    </row>
    <row r="233">
      <c r="A233"/>
      <c r="B233"/>
      <c r="C233"/>
      <c r="D233"/>
      <c r="E233"/>
      <c r="F233"/>
      <c r="G233"/>
      <c r="H233"/>
      <c r="I233"/>
      <c r="J233"/>
      <c r="Z233"/>
    </row>
    <row r="234">
      <c r="A234"/>
      <c r="B234"/>
      <c r="C234"/>
      <c r="D234"/>
      <c r="E234"/>
      <c r="F234"/>
      <c r="G234"/>
      <c r="H234"/>
      <c r="I234"/>
      <c r="J234"/>
      <c r="Z234"/>
    </row>
    <row r="235">
      <c r="A235"/>
      <c r="B235"/>
      <c r="C235"/>
      <c r="D235"/>
      <c r="E235"/>
      <c r="F235"/>
      <c r="G235"/>
      <c r="H235"/>
      <c r="I235"/>
      <c r="J235"/>
      <c r="Z235"/>
    </row>
    <row r="236">
      <c r="A236"/>
      <c r="B236"/>
      <c r="C236"/>
      <c r="D236"/>
      <c r="E236"/>
      <c r="F236"/>
      <c r="G236"/>
      <c r="H236"/>
      <c r="I236"/>
      <c r="J236"/>
      <c r="Z236"/>
    </row>
    <row r="237">
      <c r="A237"/>
      <c r="B237"/>
      <c r="C237"/>
      <c r="D237"/>
      <c r="E237"/>
      <c r="F237"/>
      <c r="G237"/>
      <c r="H237"/>
      <c r="I237"/>
      <c r="J237"/>
      <c r="Z237"/>
    </row>
    <row r="238">
      <c r="A238"/>
      <c r="B238"/>
      <c r="C238"/>
      <c r="D238"/>
      <c r="E238"/>
      <c r="F238"/>
      <c r="G238"/>
      <c r="H238"/>
      <c r="I238"/>
      <c r="J238"/>
      <c r="Z238"/>
    </row>
    <row r="239">
      <c r="A239"/>
      <c r="B239"/>
      <c r="C239"/>
      <c r="D239"/>
      <c r="E239"/>
      <c r="F239"/>
      <c r="G239"/>
      <c r="H239"/>
      <c r="I239"/>
      <c r="J239"/>
      <c r="Z239"/>
    </row>
    <row r="240">
      <c r="A240"/>
      <c r="B240"/>
      <c r="C240"/>
      <c r="D240"/>
      <c r="E240"/>
      <c r="F240"/>
      <c r="G240"/>
      <c r="H240"/>
      <c r="I240"/>
      <c r="J240"/>
      <c r="Z240"/>
    </row>
    <row r="241">
      <c r="A241"/>
      <c r="B241"/>
      <c r="C241"/>
      <c r="D241"/>
      <c r="E241"/>
      <c r="F241"/>
      <c r="G241"/>
      <c r="H241"/>
      <c r="I241"/>
      <c r="J241"/>
      <c r="Z241"/>
    </row>
    <row r="242">
      <c r="A242"/>
      <c r="B242"/>
      <c r="C242"/>
      <c r="D242"/>
      <c r="E242"/>
      <c r="F242"/>
      <c r="G242"/>
      <c r="H242"/>
      <c r="I242"/>
      <c r="J242"/>
      <c r="Z242"/>
    </row>
    <row r="243">
      <c r="A243"/>
      <c r="B243"/>
      <c r="C243"/>
      <c r="D243"/>
      <c r="E243"/>
      <c r="F243"/>
      <c r="G243"/>
      <c r="H243"/>
      <c r="I243"/>
      <c r="J243"/>
      <c r="Z243"/>
    </row>
    <row r="244">
      <c r="A244"/>
      <c r="B244"/>
      <c r="C244"/>
      <c r="D244"/>
      <c r="E244"/>
      <c r="F244"/>
      <c r="G244"/>
      <c r="H244"/>
      <c r="I244"/>
      <c r="J244"/>
      <c r="Z244"/>
    </row>
    <row r="245">
      <c r="A245"/>
      <c r="B245"/>
      <c r="C245"/>
      <c r="D245"/>
      <c r="E245"/>
      <c r="F245"/>
      <c r="G245"/>
      <c r="H245"/>
      <c r="I245"/>
      <c r="J245"/>
      <c r="Z245"/>
    </row>
    <row r="246">
      <c r="A246"/>
      <c r="B246"/>
      <c r="C246"/>
      <c r="D246"/>
      <c r="E246"/>
      <c r="F246"/>
      <c r="G246"/>
      <c r="H246"/>
      <c r="I246"/>
      <c r="J246"/>
      <c r="Z246"/>
    </row>
    <row r="247">
      <c r="A247"/>
      <c r="B247"/>
      <c r="C247"/>
      <c r="D247"/>
      <c r="E247"/>
      <c r="F247"/>
      <c r="G247"/>
      <c r="H247"/>
      <c r="I247"/>
      <c r="J247"/>
      <c r="Z247"/>
    </row>
    <row r="248">
      <c r="A248"/>
      <c r="B248"/>
      <c r="C248"/>
      <c r="D248"/>
      <c r="E248"/>
      <c r="F248"/>
      <c r="G248"/>
      <c r="H248"/>
      <c r="I248"/>
      <c r="J248"/>
      <c r="Z248"/>
    </row>
    <row r="249">
      <c r="A249"/>
      <c r="B249"/>
      <c r="C249"/>
      <c r="D249"/>
      <c r="E249"/>
      <c r="F249"/>
      <c r="G249"/>
      <c r="H249"/>
      <c r="I249"/>
      <c r="J249"/>
      <c r="Z249"/>
    </row>
    <row r="250">
      <c r="A250"/>
      <c r="B250"/>
      <c r="C250"/>
      <c r="D250"/>
      <c r="E250"/>
      <c r="F250"/>
      <c r="G250"/>
      <c r="H250"/>
      <c r="I250"/>
      <c r="J250"/>
      <c r="Z250"/>
    </row>
    <row r="251">
      <c r="A251"/>
      <c r="B251"/>
      <c r="C251"/>
      <c r="D251"/>
      <c r="E251"/>
      <c r="F251"/>
      <c r="G251"/>
      <c r="H251"/>
      <c r="I251"/>
      <c r="J251"/>
      <c r="Z251"/>
    </row>
    <row r="252">
      <c r="A252"/>
      <c r="B252"/>
      <c r="C252"/>
      <c r="D252"/>
      <c r="E252"/>
      <c r="F252"/>
      <c r="G252"/>
      <c r="H252"/>
      <c r="I252"/>
      <c r="J252"/>
      <c r="Z252"/>
    </row>
    <row r="253">
      <c r="A253"/>
      <c r="B253"/>
      <c r="C253"/>
      <c r="D253"/>
      <c r="E253"/>
      <c r="F253"/>
      <c r="G253"/>
      <c r="H253"/>
      <c r="I253"/>
      <c r="J253"/>
      <c r="Z253"/>
    </row>
    <row r="254">
      <c r="A254"/>
      <c r="B254"/>
      <c r="C254"/>
      <c r="D254"/>
      <c r="E254"/>
      <c r="F254"/>
      <c r="G254"/>
      <c r="H254"/>
      <c r="I254"/>
      <c r="J254"/>
      <c r="Z254"/>
    </row>
    <row r="255">
      <c r="A255"/>
      <c r="B255"/>
      <c r="C255"/>
      <c r="D255"/>
      <c r="E255"/>
      <c r="F255"/>
      <c r="G255"/>
      <c r="H255"/>
      <c r="I255"/>
      <c r="J255"/>
      <c r="Z255"/>
    </row>
    <row r="256">
      <c r="A256"/>
      <c r="B256"/>
      <c r="C256"/>
      <c r="D256"/>
      <c r="E256"/>
      <c r="F256"/>
      <c r="G256"/>
      <c r="H256"/>
      <c r="I256"/>
      <c r="J256"/>
      <c r="Z256"/>
    </row>
    <row r="257">
      <c r="A257"/>
      <c r="B257"/>
      <c r="C257"/>
      <c r="D257"/>
      <c r="E257"/>
      <c r="F257"/>
      <c r="G257"/>
      <c r="H257"/>
      <c r="I257"/>
      <c r="J257"/>
      <c r="Z257"/>
    </row>
    <row r="258">
      <c r="A258"/>
      <c r="B258"/>
      <c r="C258"/>
      <c r="D258"/>
      <c r="E258"/>
      <c r="F258"/>
      <c r="G258"/>
      <c r="H258"/>
      <c r="I258"/>
      <c r="J258"/>
      <c r="Z258"/>
    </row>
    <row r="259">
      <c r="A259"/>
      <c r="B259"/>
      <c r="C259"/>
      <c r="D259"/>
      <c r="E259"/>
      <c r="F259"/>
      <c r="G259"/>
      <c r="H259"/>
      <c r="I259"/>
      <c r="J259"/>
      <c r="Z259"/>
    </row>
    <row r="260">
      <c r="A260"/>
      <c r="B260"/>
      <c r="C260"/>
      <c r="D260"/>
      <c r="E260"/>
      <c r="F260"/>
      <c r="G260"/>
      <c r="H260"/>
      <c r="I260"/>
      <c r="J260"/>
      <c r="Z260"/>
    </row>
    <row r="261">
      <c r="A261"/>
      <c r="B261"/>
      <c r="C261"/>
      <c r="D261"/>
      <c r="E261"/>
      <c r="F261"/>
      <c r="G261"/>
      <c r="H261"/>
      <c r="I261"/>
      <c r="J261"/>
      <c r="Z261"/>
    </row>
    <row r="262">
      <c r="A262"/>
      <c r="B262"/>
      <c r="C262"/>
      <c r="D262"/>
      <c r="E262"/>
      <c r="F262"/>
      <c r="G262"/>
      <c r="H262"/>
      <c r="I262"/>
      <c r="J262"/>
      <c r="Z262"/>
    </row>
    <row r="263">
      <c r="A263"/>
      <c r="B263"/>
      <c r="C263"/>
      <c r="D263"/>
      <c r="E263"/>
      <c r="F263"/>
      <c r="G263"/>
      <c r="H263"/>
      <c r="I263"/>
      <c r="J263"/>
      <c r="Z263"/>
    </row>
    <row r="264">
      <c r="A264"/>
      <c r="B264"/>
      <c r="C264"/>
      <c r="D264"/>
      <c r="E264"/>
      <c r="F264"/>
      <c r="G264"/>
      <c r="H264"/>
      <c r="I264"/>
      <c r="J264"/>
      <c r="Z264"/>
    </row>
    <row r="265">
      <c r="A265"/>
      <c r="B265"/>
      <c r="C265"/>
      <c r="D265"/>
      <c r="E265"/>
      <c r="F265"/>
      <c r="G265"/>
      <c r="H265"/>
      <c r="I265"/>
      <c r="J265"/>
      <c r="Z265"/>
    </row>
    <row r="266">
      <c r="A266"/>
      <c r="B266"/>
      <c r="C266"/>
      <c r="D266"/>
      <c r="E266"/>
      <c r="F266"/>
      <c r="G266"/>
      <c r="H266"/>
      <c r="I266"/>
      <c r="J266"/>
      <c r="Z266"/>
    </row>
    <row r="267">
      <c r="A267"/>
      <c r="B267"/>
      <c r="C267"/>
      <c r="D267"/>
      <c r="E267"/>
      <c r="F267"/>
      <c r="G267"/>
      <c r="H267"/>
      <c r="I267"/>
      <c r="J267"/>
      <c r="Z267"/>
    </row>
    <row r="268">
      <c r="A268"/>
      <c r="B268"/>
      <c r="C268"/>
      <c r="D268"/>
      <c r="E268"/>
      <c r="F268"/>
      <c r="G268"/>
      <c r="H268"/>
      <c r="I268"/>
      <c r="J268"/>
      <c r="Z268"/>
    </row>
    <row r="269">
      <c r="A269"/>
      <c r="B269"/>
      <c r="C269"/>
      <c r="D269"/>
      <c r="E269"/>
      <c r="F269"/>
      <c r="G269"/>
      <c r="H269"/>
      <c r="I269"/>
      <c r="J269"/>
      <c r="Z269"/>
    </row>
    <row r="270">
      <c r="A270"/>
      <c r="B270"/>
      <c r="C270"/>
      <c r="D270"/>
      <c r="E270"/>
      <c r="F270"/>
      <c r="G270"/>
      <c r="H270"/>
      <c r="I270"/>
      <c r="J270"/>
      <c r="Z270"/>
    </row>
    <row r="271">
      <c r="A271"/>
      <c r="B271"/>
      <c r="C271"/>
      <c r="D271"/>
      <c r="E271"/>
      <c r="F271"/>
      <c r="G271"/>
      <c r="H271"/>
      <c r="I271"/>
      <c r="J271"/>
      <c r="Z271"/>
    </row>
    <row r="272">
      <c r="A272"/>
      <c r="B272"/>
      <c r="C272"/>
      <c r="D272"/>
      <c r="E272"/>
      <c r="F272"/>
      <c r="G272"/>
      <c r="H272"/>
      <c r="I272"/>
      <c r="J272"/>
      <c r="Z272"/>
    </row>
    <row r="273">
      <c r="A273"/>
      <c r="B273"/>
      <c r="C273"/>
      <c r="D273"/>
      <c r="E273"/>
      <c r="F273"/>
      <c r="G273"/>
      <c r="H273"/>
      <c r="I273"/>
      <c r="J273"/>
      <c r="Z273"/>
    </row>
    <row r="274">
      <c r="A274"/>
      <c r="B274"/>
      <c r="C274"/>
      <c r="D274"/>
      <c r="E274"/>
      <c r="F274"/>
      <c r="G274"/>
      <c r="H274"/>
      <c r="I274"/>
      <c r="J274"/>
      <c r="Z274"/>
    </row>
    <row r="275">
      <c r="A275"/>
      <c r="B275"/>
      <c r="C275"/>
      <c r="D275"/>
      <c r="E275"/>
      <c r="F275"/>
      <c r="G275"/>
      <c r="H275"/>
      <c r="I275"/>
      <c r="J275"/>
      <c r="Z275"/>
    </row>
    <row r="276">
      <c r="A276"/>
      <c r="B276"/>
      <c r="C276"/>
      <c r="D276"/>
      <c r="E276"/>
      <c r="F276"/>
      <c r="G276"/>
      <c r="H276"/>
      <c r="I276"/>
      <c r="J276"/>
      <c r="Z276"/>
    </row>
    <row r="277">
      <c r="A277"/>
      <c r="B277"/>
      <c r="C277"/>
      <c r="D277"/>
      <c r="E277"/>
      <c r="F277"/>
      <c r="G277"/>
      <c r="H277"/>
      <c r="I277"/>
      <c r="J277"/>
      <c r="Z277"/>
    </row>
    <row r="278">
      <c r="A278"/>
      <c r="B278"/>
      <c r="C278"/>
      <c r="D278"/>
      <c r="E278"/>
      <c r="F278"/>
      <c r="G278"/>
      <c r="H278"/>
      <c r="I278"/>
      <c r="J278"/>
      <c r="Z278"/>
    </row>
    <row r="279">
      <c r="A279"/>
      <c r="B279"/>
      <c r="C279"/>
      <c r="D279"/>
      <c r="E279"/>
      <c r="F279"/>
      <c r="G279"/>
      <c r="H279"/>
      <c r="I279"/>
      <c r="J279"/>
      <c r="Z279"/>
    </row>
    <row r="280">
      <c r="A280"/>
      <c r="B280"/>
      <c r="C280"/>
      <c r="D280"/>
      <c r="E280"/>
      <c r="F280"/>
      <c r="G280"/>
      <c r="H280"/>
      <c r="I280"/>
      <c r="J280"/>
      <c r="Z280"/>
    </row>
    <row r="281">
      <c r="A281"/>
      <c r="B281"/>
      <c r="C281"/>
      <c r="D281"/>
      <c r="E281"/>
      <c r="F281"/>
      <c r="G281"/>
      <c r="H281"/>
      <c r="I281"/>
      <c r="J281"/>
      <c r="Z281"/>
    </row>
    <row r="282">
      <c r="A282"/>
      <c r="B282"/>
      <c r="C282"/>
      <c r="D282"/>
      <c r="E282"/>
      <c r="F282"/>
      <c r="G282"/>
      <c r="H282"/>
      <c r="I282"/>
      <c r="J282"/>
      <c r="Z282"/>
    </row>
    <row r="283">
      <c r="A283"/>
      <c r="B283"/>
      <c r="C283"/>
      <c r="D283"/>
      <c r="E283"/>
      <c r="F283"/>
      <c r="G283"/>
      <c r="H283"/>
      <c r="I283"/>
      <c r="J283"/>
      <c r="Z283"/>
    </row>
    <row r="284">
      <c r="A284"/>
      <c r="B284"/>
      <c r="C284"/>
      <c r="D284"/>
      <c r="E284"/>
      <c r="F284"/>
      <c r="G284"/>
      <c r="H284"/>
      <c r="I284"/>
      <c r="J284"/>
      <c r="Z284"/>
    </row>
    <row r="285">
      <c r="A285"/>
      <c r="B285"/>
      <c r="C285"/>
      <c r="D285"/>
      <c r="E285"/>
      <c r="F285"/>
      <c r="G285"/>
      <c r="H285"/>
      <c r="I285"/>
      <c r="J285"/>
      <c r="Z285"/>
    </row>
    <row r="286">
      <c r="A286"/>
      <c r="B286"/>
      <c r="C286"/>
      <c r="D286"/>
      <c r="E286"/>
      <c r="F286"/>
      <c r="G286"/>
      <c r="H286"/>
      <c r="I286"/>
      <c r="J286"/>
      <c r="Z286"/>
    </row>
    <row r="287">
      <c r="A287"/>
      <c r="B287"/>
      <c r="C287"/>
      <c r="D287"/>
      <c r="E287"/>
      <c r="F287"/>
      <c r="G287"/>
      <c r="H287"/>
      <c r="I287"/>
      <c r="J287"/>
      <c r="Z287"/>
    </row>
    <row r="288">
      <c r="A288"/>
      <c r="B288"/>
      <c r="C288"/>
      <c r="D288"/>
      <c r="E288"/>
      <c r="F288"/>
      <c r="G288"/>
      <c r="H288"/>
      <c r="I288"/>
      <c r="J288"/>
      <c r="Z288"/>
    </row>
    <row r="289">
      <c r="A289"/>
      <c r="B289"/>
      <c r="C289"/>
      <c r="D289"/>
      <c r="E289"/>
      <c r="F289"/>
      <c r="G289"/>
      <c r="H289"/>
      <c r="I289"/>
      <c r="J289"/>
      <c r="Z289"/>
    </row>
    <row r="290">
      <c r="A290"/>
      <c r="B290"/>
      <c r="C290"/>
      <c r="D290"/>
      <c r="E290"/>
      <c r="F290"/>
      <c r="G290"/>
      <c r="H290"/>
      <c r="I290"/>
      <c r="J290"/>
      <c r="Z290"/>
    </row>
    <row r="291">
      <c r="A291"/>
      <c r="B291"/>
      <c r="C291"/>
      <c r="D291"/>
      <c r="E291"/>
      <c r="F291"/>
      <c r="G291"/>
      <c r="H291"/>
      <c r="I291"/>
      <c r="J291"/>
      <c r="Z291"/>
    </row>
    <row r="292">
      <c r="A292"/>
      <c r="B292"/>
      <c r="C292"/>
      <c r="D292"/>
      <c r="E292"/>
      <c r="F292"/>
      <c r="G292"/>
      <c r="H292"/>
      <c r="I292"/>
      <c r="J292"/>
      <c r="Z292"/>
    </row>
    <row r="293">
      <c r="A293"/>
      <c r="B293"/>
      <c r="C293"/>
      <c r="D293"/>
      <c r="E293"/>
      <c r="F293"/>
      <c r="G293"/>
      <c r="H293"/>
      <c r="I293"/>
      <c r="J293"/>
      <c r="Z293"/>
    </row>
    <row r="294">
      <c r="A294"/>
      <c r="B294"/>
      <c r="C294"/>
      <c r="D294"/>
      <c r="E294"/>
      <c r="F294"/>
      <c r="G294"/>
      <c r="H294"/>
      <c r="I294"/>
      <c r="J294"/>
      <c r="Z294"/>
    </row>
    <row r="295">
      <c r="A295"/>
      <c r="B295"/>
      <c r="C295"/>
      <c r="D295"/>
      <c r="E295"/>
      <c r="F295"/>
      <c r="G295"/>
      <c r="H295"/>
      <c r="I295"/>
      <c r="J295"/>
      <c r="Z295"/>
    </row>
    <row r="296">
      <c r="A296"/>
      <c r="B296"/>
      <c r="C296"/>
      <c r="D296"/>
      <c r="E296"/>
      <c r="F296"/>
      <c r="G296"/>
      <c r="H296"/>
      <c r="I296"/>
      <c r="J296"/>
      <c r="Z296"/>
    </row>
    <row r="297">
      <c r="A297"/>
      <c r="B297"/>
      <c r="C297"/>
      <c r="D297"/>
      <c r="E297"/>
      <c r="F297"/>
      <c r="G297"/>
      <c r="H297"/>
      <c r="I297"/>
      <c r="J297"/>
      <c r="Z297"/>
    </row>
    <row r="298">
      <c r="A298"/>
      <c r="B298"/>
      <c r="C298"/>
      <c r="D298"/>
      <c r="E298"/>
      <c r="F298"/>
      <c r="G298"/>
      <c r="H298"/>
      <c r="I298"/>
      <c r="J298"/>
      <c r="Z298"/>
    </row>
    <row r="299">
      <c r="A299"/>
      <c r="B299"/>
      <c r="C299"/>
      <c r="D299"/>
      <c r="E299"/>
      <c r="F299"/>
      <c r="G299"/>
      <c r="H299"/>
      <c r="I299"/>
      <c r="J299"/>
      <c r="Z299"/>
    </row>
    <row r="300">
      <c r="A300"/>
      <c r="B300"/>
      <c r="C300"/>
      <c r="D300"/>
      <c r="E300"/>
      <c r="F300"/>
      <c r="G300"/>
      <c r="H300"/>
      <c r="I300"/>
      <c r="J300"/>
      <c r="Z300"/>
    </row>
    <row r="301">
      <c r="A301"/>
      <c r="B301"/>
      <c r="C301"/>
      <c r="D301"/>
      <c r="E301"/>
      <c r="F301"/>
      <c r="G301"/>
      <c r="H301"/>
      <c r="I301"/>
      <c r="J301"/>
      <c r="Z301"/>
    </row>
    <row r="302">
      <c r="A302"/>
      <c r="B302"/>
      <c r="C302"/>
      <c r="D302"/>
      <c r="E302"/>
      <c r="F302"/>
      <c r="G302"/>
      <c r="H302"/>
      <c r="I302"/>
      <c r="J302"/>
      <c r="Z302"/>
    </row>
    <row r="303">
      <c r="A303"/>
      <c r="B303"/>
      <c r="C303"/>
      <c r="D303"/>
      <c r="E303"/>
      <c r="F303"/>
      <c r="G303"/>
      <c r="H303"/>
      <c r="I303"/>
      <c r="J303"/>
      <c r="Z303"/>
    </row>
    <row r="304">
      <c r="A304"/>
      <c r="B304"/>
      <c r="C304"/>
      <c r="D304"/>
      <c r="E304"/>
      <c r="F304"/>
      <c r="G304"/>
      <c r="H304"/>
      <c r="I304"/>
      <c r="J304"/>
      <c r="Z304"/>
    </row>
    <row r="305">
      <c r="A305"/>
      <c r="B305"/>
      <c r="C305"/>
      <c r="D305"/>
      <c r="E305"/>
      <c r="F305"/>
      <c r="G305"/>
      <c r="H305"/>
      <c r="I305"/>
      <c r="J305"/>
      <c r="Z305"/>
    </row>
    <row r="306">
      <c r="A306"/>
      <c r="B306"/>
      <c r="C306"/>
      <c r="D306"/>
      <c r="E306"/>
      <c r="F306"/>
      <c r="G306"/>
      <c r="H306"/>
      <c r="I306"/>
      <c r="J306"/>
      <c r="Z306"/>
    </row>
    <row r="307">
      <c r="A307"/>
      <c r="B307"/>
      <c r="C307"/>
      <c r="D307"/>
      <c r="E307"/>
      <c r="F307"/>
      <c r="G307"/>
      <c r="H307"/>
      <c r="I307"/>
      <c r="J307"/>
      <c r="Z307"/>
    </row>
    <row r="308">
      <c r="A308"/>
      <c r="B308"/>
      <c r="C308"/>
      <c r="D308"/>
      <c r="E308"/>
      <c r="F308"/>
      <c r="G308"/>
      <c r="H308"/>
      <c r="I308"/>
      <c r="J308"/>
      <c r="Z308"/>
    </row>
    <row r="309">
      <c r="A309"/>
      <c r="B309"/>
      <c r="C309"/>
      <c r="D309"/>
      <c r="E309"/>
      <c r="F309"/>
      <c r="G309"/>
      <c r="H309"/>
      <c r="I309"/>
      <c r="J309"/>
      <c r="Z309"/>
    </row>
    <row r="310">
      <c r="A310"/>
      <c r="B310"/>
      <c r="C310"/>
      <c r="D310"/>
      <c r="E310"/>
      <c r="F310"/>
      <c r="G310"/>
      <c r="H310"/>
      <c r="I310"/>
      <c r="J310"/>
      <c r="Z310"/>
    </row>
    <row r="311">
      <c r="A311"/>
      <c r="B311"/>
      <c r="C311"/>
      <c r="D311"/>
      <c r="E311"/>
      <c r="F311"/>
      <c r="G311"/>
      <c r="H311"/>
      <c r="I311"/>
      <c r="J311"/>
      <c r="Z311"/>
    </row>
    <row r="312">
      <c r="A312"/>
      <c r="B312"/>
      <c r="C312"/>
      <c r="D312"/>
      <c r="E312"/>
      <c r="F312"/>
      <c r="G312"/>
      <c r="H312"/>
      <c r="I312"/>
      <c r="J312"/>
      <c r="Z312"/>
    </row>
    <row r="313">
      <c r="A313"/>
      <c r="B313"/>
      <c r="C313"/>
      <c r="D313"/>
      <c r="E313"/>
      <c r="F313"/>
      <c r="G313"/>
      <c r="H313"/>
      <c r="I313"/>
      <c r="J313"/>
      <c r="Z313"/>
    </row>
    <row r="314">
      <c r="A314"/>
      <c r="B314"/>
      <c r="C314"/>
      <c r="D314"/>
      <c r="E314"/>
      <c r="F314"/>
      <c r="G314"/>
      <c r="H314"/>
      <c r="I314"/>
      <c r="J314"/>
      <c r="Z314"/>
    </row>
    <row r="315">
      <c r="A315"/>
      <c r="B315"/>
      <c r="C315"/>
      <c r="D315"/>
      <c r="E315"/>
      <c r="F315"/>
      <c r="G315"/>
      <c r="H315"/>
      <c r="I315"/>
      <c r="J315"/>
      <c r="Z315"/>
    </row>
    <row r="316">
      <c r="A316"/>
      <c r="B316"/>
      <c r="C316"/>
      <c r="D316"/>
      <c r="E316"/>
      <c r="F316"/>
      <c r="G316"/>
      <c r="H316"/>
      <c r="I316"/>
      <c r="J316"/>
      <c r="Z316"/>
    </row>
    <row r="317">
      <c r="A317"/>
      <c r="B317"/>
      <c r="C317"/>
      <c r="D317"/>
      <c r="E317"/>
      <c r="F317"/>
      <c r="G317"/>
      <c r="H317"/>
      <c r="I317"/>
      <c r="J317"/>
      <c r="Z317"/>
    </row>
    <row r="318">
      <c r="A318"/>
      <c r="B318"/>
      <c r="C318"/>
      <c r="D318"/>
      <c r="E318"/>
      <c r="F318"/>
      <c r="G318"/>
      <c r="H318"/>
      <c r="I318"/>
      <c r="J318"/>
      <c r="Z318"/>
    </row>
    <row r="319">
      <c r="A319"/>
      <c r="B319"/>
      <c r="C319"/>
      <c r="D319"/>
      <c r="E319"/>
      <c r="F319"/>
      <c r="G319"/>
      <c r="H319"/>
      <c r="I319"/>
      <c r="J319"/>
      <c r="Z319"/>
    </row>
    <row r="320">
      <c r="A320"/>
      <c r="B320"/>
      <c r="C320"/>
      <c r="D320"/>
      <c r="E320"/>
      <c r="F320"/>
      <c r="G320"/>
      <c r="H320"/>
      <c r="I320"/>
      <c r="J320"/>
      <c r="Z320"/>
    </row>
    <row r="321">
      <c r="A321"/>
      <c r="B321"/>
      <c r="C321"/>
      <c r="D321"/>
      <c r="E321"/>
      <c r="F321"/>
      <c r="G321"/>
      <c r="H321"/>
      <c r="I321"/>
      <c r="J321"/>
      <c r="Z321"/>
    </row>
    <row r="322">
      <c r="A322"/>
      <c r="B322"/>
      <c r="C322"/>
      <c r="D322"/>
      <c r="E322"/>
      <c r="F322"/>
      <c r="G322"/>
      <c r="H322"/>
      <c r="I322"/>
      <c r="J322"/>
      <c r="Z322"/>
    </row>
    <row r="323">
      <c r="A323"/>
      <c r="B323"/>
      <c r="C323"/>
      <c r="D323"/>
      <c r="E323"/>
      <c r="F323"/>
      <c r="G323"/>
      <c r="H323"/>
      <c r="I323"/>
      <c r="J323"/>
      <c r="Z323"/>
    </row>
    <row r="324">
      <c r="A324"/>
      <c r="B324"/>
      <c r="C324"/>
      <c r="D324"/>
      <c r="E324"/>
      <c r="F324"/>
      <c r="G324"/>
      <c r="H324"/>
      <c r="I324"/>
      <c r="J324"/>
      <c r="Z324"/>
    </row>
    <row r="325">
      <c r="A325"/>
      <c r="B325"/>
      <c r="C325"/>
      <c r="D325"/>
      <c r="E325"/>
      <c r="F325"/>
      <c r="G325"/>
      <c r="H325"/>
      <c r="I325"/>
      <c r="J325"/>
      <c r="Z325"/>
    </row>
    <row r="326">
      <c r="A326"/>
      <c r="B326"/>
      <c r="C326"/>
      <c r="D326"/>
      <c r="E326"/>
      <c r="F326"/>
      <c r="G326"/>
      <c r="H326"/>
      <c r="I326"/>
      <c r="J326"/>
      <c r="Z326"/>
    </row>
    <row r="327">
      <c r="A327"/>
      <c r="B327"/>
      <c r="C327"/>
      <c r="D327"/>
      <c r="E327"/>
      <c r="F327"/>
      <c r="G327"/>
      <c r="H327"/>
      <c r="I327"/>
      <c r="J327"/>
      <c r="Z327"/>
    </row>
    <row r="328">
      <c r="A328"/>
      <c r="B328"/>
      <c r="C328"/>
      <c r="D328"/>
      <c r="E328"/>
      <c r="F328"/>
      <c r="G328"/>
      <c r="H328"/>
      <c r="I328"/>
      <c r="J328"/>
      <c r="Z328"/>
    </row>
    <row r="329">
      <c r="A329"/>
      <c r="B329"/>
      <c r="C329"/>
      <c r="D329"/>
      <c r="E329"/>
      <c r="F329"/>
      <c r="G329"/>
      <c r="H329"/>
      <c r="I329"/>
      <c r="J329"/>
      <c r="Z329"/>
    </row>
    <row r="330">
      <c r="A330"/>
      <c r="B330"/>
      <c r="C330"/>
      <c r="D330"/>
      <c r="E330"/>
      <c r="F330"/>
      <c r="G330"/>
      <c r="H330"/>
      <c r="I330"/>
      <c r="J330"/>
      <c r="Z330"/>
    </row>
    <row r="331">
      <c r="A331"/>
      <c r="B331"/>
      <c r="C331"/>
      <c r="D331"/>
      <c r="E331"/>
      <c r="F331"/>
      <c r="G331"/>
      <c r="H331"/>
      <c r="I331"/>
      <c r="J331"/>
      <c r="Z331"/>
    </row>
    <row r="332">
      <c r="A332"/>
      <c r="B332"/>
      <c r="C332"/>
      <c r="D332"/>
      <c r="E332"/>
      <c r="F332"/>
      <c r="G332"/>
      <c r="H332"/>
      <c r="I332"/>
      <c r="J332"/>
      <c r="Z332"/>
    </row>
    <row r="333">
      <c r="A333"/>
      <c r="B333"/>
      <c r="C333"/>
      <c r="D333"/>
      <c r="E333"/>
      <c r="F333"/>
      <c r="G333"/>
      <c r="H333"/>
      <c r="I333"/>
      <c r="J333"/>
      <c r="Z333"/>
    </row>
    <row r="334">
      <c r="A334"/>
      <c r="B334"/>
      <c r="C334"/>
      <c r="D334"/>
      <c r="E334"/>
      <c r="F334"/>
      <c r="G334"/>
      <c r="H334"/>
      <c r="I334"/>
      <c r="J334"/>
      <c r="Z334"/>
    </row>
    <row r="335">
      <c r="A335"/>
      <c r="B335"/>
      <c r="C335"/>
      <c r="D335"/>
      <c r="E335"/>
      <c r="F335"/>
      <c r="G335"/>
      <c r="H335"/>
      <c r="I335"/>
      <c r="J335"/>
      <c r="Z335"/>
    </row>
    <row r="336">
      <c r="A336"/>
      <c r="B336"/>
      <c r="C336"/>
      <c r="D336"/>
      <c r="E336"/>
      <c r="F336"/>
      <c r="G336"/>
      <c r="H336"/>
      <c r="I336"/>
      <c r="J336"/>
      <c r="Z336"/>
    </row>
    <row r="337">
      <c r="A337"/>
      <c r="B337"/>
      <c r="C337"/>
      <c r="D337"/>
      <c r="E337"/>
      <c r="F337"/>
      <c r="G337"/>
      <c r="H337"/>
      <c r="I337"/>
      <c r="J337"/>
      <c r="Z337"/>
    </row>
    <row r="338">
      <c r="A338"/>
      <c r="B338"/>
      <c r="C338"/>
      <c r="D338"/>
      <c r="E338"/>
      <c r="F338"/>
      <c r="G338"/>
      <c r="H338"/>
      <c r="I338"/>
      <c r="J338"/>
      <c r="Z338"/>
    </row>
    <row r="339">
      <c r="A339"/>
      <c r="B339"/>
      <c r="C339"/>
      <c r="D339"/>
      <c r="E339"/>
      <c r="F339"/>
      <c r="G339"/>
      <c r="H339"/>
      <c r="I339"/>
      <c r="J339"/>
      <c r="Z339"/>
    </row>
    <row r="340">
      <c r="A340"/>
      <c r="B340"/>
      <c r="C340"/>
      <c r="D340"/>
      <c r="E340"/>
      <c r="F340"/>
      <c r="G340"/>
      <c r="H340"/>
      <c r="I340"/>
      <c r="J340"/>
      <c r="Z340"/>
    </row>
    <row r="341">
      <c r="A341"/>
      <c r="B341"/>
      <c r="C341"/>
      <c r="D341"/>
      <c r="E341"/>
      <c r="F341"/>
      <c r="G341"/>
      <c r="H341"/>
      <c r="I341"/>
      <c r="J341"/>
      <c r="Z341"/>
    </row>
    <row r="342">
      <c r="A342"/>
      <c r="B342"/>
      <c r="C342"/>
      <c r="D342"/>
      <c r="E342"/>
      <c r="F342"/>
      <c r="G342"/>
      <c r="H342"/>
      <c r="I342"/>
      <c r="J342"/>
      <c r="Z342"/>
    </row>
    <row r="343">
      <c r="A343"/>
      <c r="B343"/>
      <c r="C343"/>
      <c r="D343"/>
      <c r="E343"/>
      <c r="F343"/>
      <c r="G343"/>
      <c r="H343"/>
      <c r="I343"/>
      <c r="J343"/>
      <c r="Z343"/>
    </row>
    <row r="344">
      <c r="A344"/>
      <c r="B344"/>
      <c r="C344"/>
      <c r="D344"/>
      <c r="E344"/>
      <c r="F344"/>
      <c r="G344"/>
      <c r="H344"/>
      <c r="I344"/>
      <c r="J344"/>
      <c r="Z344"/>
    </row>
    <row r="345">
      <c r="A345"/>
      <c r="B345"/>
      <c r="C345"/>
      <c r="D345"/>
      <c r="E345"/>
      <c r="F345"/>
      <c r="G345"/>
      <c r="H345"/>
      <c r="I345"/>
      <c r="J345"/>
      <c r="Z345"/>
    </row>
    <row r="346">
      <c r="A346"/>
      <c r="B346"/>
      <c r="C346"/>
      <c r="D346"/>
      <c r="E346"/>
      <c r="F346"/>
      <c r="G346"/>
      <c r="H346"/>
      <c r="I346"/>
      <c r="J346"/>
      <c r="Z346"/>
    </row>
    <row r="347">
      <c r="A347"/>
      <c r="B347"/>
      <c r="C347"/>
      <c r="D347"/>
      <c r="E347"/>
      <c r="F347"/>
      <c r="G347"/>
      <c r="H347"/>
      <c r="I347"/>
      <c r="J347"/>
      <c r="Z347"/>
    </row>
    <row r="348">
      <c r="A348"/>
      <c r="B348"/>
      <c r="C348"/>
      <c r="D348"/>
      <c r="E348"/>
      <c r="F348"/>
      <c r="G348"/>
      <c r="H348"/>
      <c r="I348"/>
      <c r="J348"/>
      <c r="Z348"/>
    </row>
    <row r="349">
      <c r="A349"/>
      <c r="B349"/>
      <c r="C349"/>
      <c r="D349"/>
      <c r="E349"/>
      <c r="F349"/>
      <c r="G349"/>
      <c r="H349"/>
      <c r="I349"/>
      <c r="J349"/>
      <c r="Z349"/>
    </row>
    <row r="350">
      <c r="A350"/>
      <c r="B350"/>
      <c r="C350"/>
      <c r="D350"/>
      <c r="E350"/>
      <c r="F350"/>
      <c r="G350"/>
      <c r="H350"/>
      <c r="I350"/>
      <c r="J350"/>
      <c r="Z350"/>
    </row>
    <row r="351">
      <c r="A351"/>
      <c r="B351"/>
      <c r="C351"/>
      <c r="D351"/>
      <c r="E351"/>
      <c r="F351"/>
      <c r="G351"/>
      <c r="H351"/>
      <c r="I351"/>
      <c r="J351"/>
      <c r="Z351"/>
    </row>
    <row r="352">
      <c r="A352"/>
      <c r="B352"/>
      <c r="C352"/>
      <c r="D352"/>
      <c r="E352"/>
      <c r="F352"/>
      <c r="G352"/>
      <c r="H352"/>
      <c r="I352"/>
      <c r="J352"/>
      <c r="Z352"/>
    </row>
    <row r="353">
      <c r="A353"/>
      <c r="B353"/>
      <c r="C353"/>
      <c r="D353"/>
      <c r="E353"/>
      <c r="F353"/>
      <c r="G353"/>
      <c r="H353"/>
      <c r="I353"/>
      <c r="J353"/>
      <c r="Z353"/>
    </row>
    <row r="354">
      <c r="A354"/>
      <c r="B354"/>
      <c r="C354"/>
      <c r="D354"/>
      <c r="E354"/>
      <c r="F354"/>
      <c r="G354"/>
      <c r="H354"/>
      <c r="I354"/>
      <c r="J354"/>
      <c r="Z354"/>
    </row>
    <row r="355">
      <c r="A355"/>
      <c r="B355"/>
      <c r="C355"/>
      <c r="D355"/>
      <c r="E355"/>
      <c r="F355"/>
      <c r="G355"/>
      <c r="H355"/>
      <c r="I355"/>
      <c r="J355"/>
      <c r="Z355"/>
    </row>
    <row r="356">
      <c r="A356"/>
      <c r="B356"/>
      <c r="C356"/>
      <c r="D356"/>
      <c r="E356"/>
      <c r="F356"/>
      <c r="G356"/>
      <c r="H356"/>
      <c r="I356"/>
      <c r="J356"/>
      <c r="Z356"/>
    </row>
    <row r="357">
      <c r="A357"/>
      <c r="B357"/>
      <c r="C357"/>
      <c r="D357"/>
      <c r="E357"/>
      <c r="F357"/>
      <c r="G357"/>
      <c r="H357"/>
      <c r="I357"/>
      <c r="J357"/>
      <c r="Z357"/>
    </row>
    <row r="358">
      <c r="A358"/>
      <c r="B358"/>
      <c r="C358"/>
      <c r="D358"/>
      <c r="E358"/>
      <c r="F358"/>
      <c r="G358"/>
      <c r="H358"/>
      <c r="I358"/>
      <c r="J358"/>
      <c r="Z358"/>
    </row>
    <row r="359">
      <c r="A359"/>
      <c r="B359"/>
      <c r="C359"/>
      <c r="D359"/>
      <c r="E359"/>
      <c r="F359"/>
      <c r="G359"/>
      <c r="H359"/>
      <c r="I359"/>
      <c r="J359"/>
      <c r="Z359"/>
    </row>
    <row r="360">
      <c r="A360"/>
      <c r="B360"/>
      <c r="C360"/>
      <c r="D360"/>
      <c r="E360"/>
      <c r="F360"/>
      <c r="G360"/>
      <c r="H360"/>
      <c r="I360"/>
      <c r="J360"/>
      <c r="Z360"/>
    </row>
    <row r="361">
      <c r="A361"/>
      <c r="B361"/>
      <c r="C361"/>
      <c r="D361"/>
      <c r="E361"/>
      <c r="F361"/>
      <c r="G361"/>
      <c r="H361"/>
      <c r="I361"/>
      <c r="J361"/>
      <c r="Z361"/>
    </row>
    <row r="362">
      <c r="A362"/>
      <c r="B362"/>
      <c r="C362"/>
      <c r="D362"/>
      <c r="E362"/>
      <c r="F362"/>
      <c r="G362"/>
      <c r="H362"/>
      <c r="I362"/>
      <c r="J362"/>
      <c r="Z362"/>
    </row>
    <row r="363">
      <c r="A363"/>
      <c r="B363"/>
      <c r="C363"/>
      <c r="D363"/>
      <c r="E363"/>
      <c r="F363"/>
      <c r="G363"/>
      <c r="H363"/>
      <c r="I363"/>
      <c r="J363"/>
      <c r="Z363"/>
    </row>
    <row r="364">
      <c r="A364"/>
      <c r="B364"/>
      <c r="C364"/>
      <c r="D364"/>
      <c r="E364"/>
      <c r="F364"/>
      <c r="G364"/>
      <c r="H364"/>
      <c r="I364"/>
      <c r="J364"/>
      <c r="Z364"/>
    </row>
    <row r="365">
      <c r="A365"/>
      <c r="B365"/>
      <c r="C365"/>
      <c r="D365"/>
      <c r="E365"/>
      <c r="F365"/>
      <c r="G365"/>
      <c r="H365"/>
      <c r="I365"/>
      <c r="J365"/>
      <c r="Z365"/>
    </row>
    <row r="366">
      <c r="A366"/>
      <c r="B366"/>
      <c r="C366"/>
      <c r="D366"/>
      <c r="E366"/>
      <c r="F366"/>
      <c r="G366"/>
      <c r="H366"/>
      <c r="I366"/>
      <c r="J366"/>
      <c r="Z366"/>
    </row>
    <row r="367">
      <c r="A367"/>
      <c r="B367"/>
      <c r="C367"/>
      <c r="D367"/>
      <c r="E367"/>
      <c r="F367"/>
      <c r="G367"/>
      <c r="H367"/>
      <c r="I367"/>
      <c r="J367"/>
      <c r="Z367"/>
    </row>
    <row r="368">
      <c r="A368"/>
      <c r="B368"/>
      <c r="C368"/>
      <c r="D368"/>
      <c r="E368"/>
      <c r="F368"/>
      <c r="G368"/>
      <c r="H368"/>
      <c r="I368"/>
      <c r="J368"/>
      <c r="Z368"/>
    </row>
    <row r="369">
      <c r="A369"/>
      <c r="B369"/>
      <c r="C369"/>
      <c r="D369"/>
      <c r="E369"/>
      <c r="F369"/>
      <c r="G369"/>
      <c r="H369"/>
      <c r="I369"/>
      <c r="J369"/>
      <c r="Z369"/>
    </row>
    <row r="370">
      <c r="A370"/>
      <c r="B370"/>
      <c r="C370"/>
      <c r="D370"/>
      <c r="E370"/>
      <c r="F370"/>
      <c r="G370"/>
      <c r="H370"/>
      <c r="I370"/>
      <c r="J370"/>
      <c r="Z370"/>
    </row>
    <row r="371">
      <c r="A371"/>
      <c r="B371"/>
      <c r="C371"/>
      <c r="D371"/>
      <c r="E371"/>
      <c r="F371"/>
      <c r="G371"/>
      <c r="H371"/>
      <c r="I371"/>
      <c r="J371"/>
      <c r="Z371"/>
    </row>
    <row r="372">
      <c r="A372"/>
      <c r="B372"/>
      <c r="C372"/>
      <c r="D372"/>
      <c r="E372"/>
      <c r="F372"/>
      <c r="G372"/>
      <c r="H372"/>
      <c r="I372"/>
      <c r="J372"/>
      <c r="Z372"/>
    </row>
    <row r="373">
      <c r="A373"/>
      <c r="B373"/>
      <c r="C373"/>
      <c r="D373"/>
      <c r="E373"/>
      <c r="F373"/>
      <c r="G373"/>
      <c r="H373"/>
      <c r="I373"/>
      <c r="J373"/>
      <c r="Z373"/>
    </row>
    <row r="374">
      <c r="A374"/>
      <c r="B374"/>
      <c r="C374"/>
      <c r="D374"/>
      <c r="E374"/>
      <c r="F374"/>
      <c r="G374"/>
      <c r="H374"/>
      <c r="I374"/>
      <c r="J374"/>
      <c r="Z374"/>
    </row>
    <row r="375">
      <c r="A375"/>
      <c r="B375"/>
      <c r="C375"/>
      <c r="D375"/>
      <c r="E375"/>
      <c r="F375"/>
      <c r="G375"/>
      <c r="H375"/>
      <c r="I375"/>
      <c r="J375"/>
      <c r="Z375"/>
    </row>
    <row r="376">
      <c r="A376"/>
      <c r="B376"/>
      <c r="C376"/>
      <c r="D376"/>
      <c r="E376"/>
      <c r="F376"/>
      <c r="G376"/>
      <c r="H376"/>
      <c r="I376"/>
      <c r="J376"/>
      <c r="Z376"/>
    </row>
    <row r="377">
      <c r="A377"/>
      <c r="B377"/>
      <c r="C377"/>
      <c r="D377"/>
      <c r="E377"/>
      <c r="F377"/>
      <c r="G377"/>
      <c r="H377"/>
      <c r="I377"/>
      <c r="J377"/>
      <c r="Z377"/>
    </row>
    <row r="378">
      <c r="A378"/>
      <c r="B378"/>
      <c r="C378"/>
      <c r="D378"/>
      <c r="E378"/>
      <c r="F378"/>
      <c r="G378"/>
      <c r="H378"/>
      <c r="I378"/>
      <c r="J378"/>
      <c r="Z378"/>
    </row>
    <row r="379">
      <c r="A379"/>
      <c r="B379"/>
      <c r="C379"/>
      <c r="D379"/>
      <c r="E379"/>
      <c r="F379"/>
      <c r="G379"/>
      <c r="H379"/>
      <c r="I379"/>
      <c r="J379"/>
      <c r="Z379"/>
    </row>
    <row r="380">
      <c r="A380"/>
      <c r="B380"/>
      <c r="C380"/>
      <c r="D380"/>
      <c r="E380"/>
      <c r="F380"/>
      <c r="G380"/>
      <c r="H380"/>
      <c r="I380"/>
      <c r="J380"/>
      <c r="Z380"/>
    </row>
    <row r="381">
      <c r="A381"/>
      <c r="B381"/>
      <c r="C381"/>
      <c r="D381"/>
      <c r="E381"/>
      <c r="F381"/>
      <c r="G381"/>
      <c r="H381"/>
      <c r="I381"/>
      <c r="J381"/>
      <c r="Z381"/>
    </row>
    <row r="382">
      <c r="A382"/>
      <c r="B382"/>
      <c r="C382"/>
      <c r="D382"/>
      <c r="E382"/>
      <c r="F382"/>
      <c r="G382"/>
      <c r="H382"/>
      <c r="I382"/>
      <c r="J382"/>
      <c r="Z382"/>
    </row>
    <row r="383">
      <c r="A383"/>
      <c r="B383"/>
      <c r="C383"/>
      <c r="D383"/>
      <c r="E383"/>
      <c r="F383"/>
      <c r="G383"/>
      <c r="H383"/>
      <c r="I383"/>
      <c r="J383"/>
      <c r="Z383"/>
    </row>
    <row r="384">
      <c r="A384"/>
      <c r="B384"/>
      <c r="C384"/>
      <c r="D384"/>
      <c r="E384"/>
      <c r="F384"/>
      <c r="G384"/>
      <c r="H384"/>
      <c r="I384"/>
      <c r="J384"/>
      <c r="Z384"/>
    </row>
    <row r="385">
      <c r="A385"/>
      <c r="B385"/>
      <c r="C385"/>
      <c r="D385"/>
      <c r="E385"/>
      <c r="F385"/>
      <c r="G385"/>
      <c r="H385"/>
      <c r="I385"/>
      <c r="J385"/>
      <c r="Z385"/>
    </row>
    <row r="386">
      <c r="A386"/>
      <c r="B386"/>
      <c r="C386"/>
      <c r="D386"/>
      <c r="E386"/>
      <c r="F386"/>
      <c r="G386"/>
      <c r="H386"/>
      <c r="I386"/>
      <c r="J386"/>
      <c r="Z386"/>
    </row>
    <row r="387">
      <c r="A387"/>
      <c r="B387"/>
      <c r="C387"/>
      <c r="D387"/>
      <c r="E387"/>
      <c r="F387"/>
      <c r="G387"/>
      <c r="H387"/>
      <c r="I387"/>
      <c r="J387"/>
      <c r="Z387"/>
    </row>
    <row r="388">
      <c r="A388"/>
      <c r="B388"/>
      <c r="C388"/>
      <c r="D388"/>
      <c r="E388"/>
      <c r="F388"/>
      <c r="G388"/>
      <c r="H388"/>
      <c r="I388"/>
      <c r="J388"/>
      <c r="Z388"/>
    </row>
    <row r="389">
      <c r="A389"/>
      <c r="B389"/>
      <c r="C389"/>
      <c r="D389"/>
      <c r="E389"/>
      <c r="F389"/>
      <c r="G389"/>
      <c r="H389"/>
      <c r="I389"/>
      <c r="J389"/>
      <c r="Z389"/>
    </row>
    <row r="390">
      <c r="A390"/>
      <c r="B390"/>
      <c r="C390"/>
      <c r="D390"/>
      <c r="E390"/>
      <c r="F390"/>
      <c r="G390"/>
      <c r="H390"/>
      <c r="I390"/>
      <c r="J390"/>
      <c r="Z390"/>
    </row>
    <row r="391">
      <c r="A391"/>
      <c r="B391"/>
      <c r="C391"/>
      <c r="D391"/>
      <c r="E391"/>
      <c r="F391"/>
      <c r="G391"/>
      <c r="H391"/>
      <c r="I391"/>
      <c r="J391"/>
      <c r="Z391"/>
    </row>
    <row r="392">
      <c r="A392"/>
      <c r="B392"/>
      <c r="C392"/>
      <c r="D392"/>
      <c r="E392"/>
      <c r="F392"/>
      <c r="G392"/>
      <c r="H392"/>
      <c r="I392"/>
      <c r="J392"/>
      <c r="Z392"/>
    </row>
    <row r="393">
      <c r="A393"/>
      <c r="B393"/>
      <c r="C393"/>
      <c r="D393"/>
      <c r="E393"/>
      <c r="F393"/>
      <c r="G393"/>
      <c r="H393"/>
      <c r="I393"/>
      <c r="J393"/>
      <c r="Z393"/>
    </row>
    <row r="394">
      <c r="A394"/>
      <c r="B394"/>
      <c r="C394"/>
      <c r="D394"/>
      <c r="E394"/>
      <c r="F394"/>
      <c r="G394"/>
      <c r="H394"/>
      <c r="I394"/>
      <c r="J394"/>
      <c r="Z394"/>
    </row>
    <row r="395">
      <c r="A395"/>
      <c r="B395"/>
      <c r="C395"/>
      <c r="D395"/>
      <c r="E395"/>
      <c r="F395"/>
      <c r="G395"/>
      <c r="H395"/>
      <c r="I395"/>
      <c r="J395"/>
      <c r="Z395"/>
    </row>
    <row r="396">
      <c r="A396"/>
      <c r="B396"/>
      <c r="C396"/>
      <c r="D396"/>
      <c r="E396"/>
      <c r="F396"/>
      <c r="G396"/>
      <c r="H396"/>
      <c r="I396"/>
      <c r="J396"/>
      <c r="Z396"/>
    </row>
    <row r="397">
      <c r="A397"/>
      <c r="B397"/>
      <c r="C397"/>
      <c r="D397"/>
      <c r="E397"/>
      <c r="F397"/>
      <c r="G397"/>
      <c r="H397"/>
      <c r="I397"/>
      <c r="J397"/>
      <c r="Z397"/>
    </row>
    <row r="398">
      <c r="A398"/>
      <c r="B398"/>
      <c r="C398"/>
      <c r="D398"/>
      <c r="E398"/>
      <c r="F398"/>
      <c r="G398"/>
      <c r="H398"/>
      <c r="I398"/>
      <c r="J398"/>
      <c r="Z398"/>
    </row>
    <row r="399">
      <c r="A399"/>
      <c r="B399"/>
      <c r="C399"/>
      <c r="D399"/>
      <c r="E399"/>
      <c r="F399"/>
      <c r="G399"/>
      <c r="H399"/>
      <c r="I399"/>
      <c r="J399"/>
      <c r="Z399"/>
    </row>
    <row r="400">
      <c r="A400"/>
      <c r="B400"/>
      <c r="C400"/>
      <c r="D400"/>
      <c r="E400"/>
      <c r="F400"/>
      <c r="G400"/>
      <c r="H400"/>
      <c r="I400"/>
      <c r="J400"/>
      <c r="Z400"/>
    </row>
    <row r="401">
      <c r="A401"/>
      <c r="B401"/>
      <c r="C401"/>
      <c r="D401"/>
      <c r="E401"/>
      <c r="F401"/>
      <c r="G401"/>
      <c r="H401"/>
      <c r="I401"/>
      <c r="J401"/>
      <c r="Z401"/>
    </row>
    <row r="402">
      <c r="A402"/>
      <c r="B402"/>
      <c r="C402"/>
      <c r="D402"/>
      <c r="E402"/>
      <c r="F402"/>
      <c r="G402"/>
      <c r="H402"/>
      <c r="I402"/>
      <c r="J402"/>
      <c r="Z402"/>
    </row>
    <row r="403">
      <c r="A403"/>
      <c r="B403"/>
      <c r="C403"/>
      <c r="D403"/>
      <c r="E403"/>
      <c r="F403"/>
      <c r="G403"/>
      <c r="H403"/>
      <c r="I403"/>
      <c r="J403"/>
      <c r="Z403"/>
    </row>
    <row r="404">
      <c r="A404"/>
      <c r="B404"/>
      <c r="C404"/>
      <c r="D404"/>
      <c r="E404"/>
      <c r="F404"/>
      <c r="G404"/>
      <c r="H404"/>
      <c r="I404"/>
      <c r="J404"/>
      <c r="Z404"/>
    </row>
    <row r="405">
      <c r="A405"/>
      <c r="B405"/>
      <c r="C405"/>
      <c r="D405"/>
      <c r="E405"/>
      <c r="F405"/>
      <c r="G405"/>
      <c r="H405"/>
      <c r="I405"/>
      <c r="J405"/>
      <c r="Z405"/>
    </row>
    <row r="406">
      <c r="A406"/>
      <c r="B406"/>
      <c r="C406"/>
      <c r="D406"/>
      <c r="E406"/>
      <c r="F406"/>
      <c r="G406"/>
      <c r="H406"/>
      <c r="I406"/>
      <c r="J406"/>
      <c r="Z406"/>
    </row>
    <row r="407">
      <c r="A407"/>
      <c r="B407"/>
      <c r="C407"/>
      <c r="D407"/>
      <c r="E407"/>
      <c r="F407"/>
      <c r="G407"/>
      <c r="H407"/>
      <c r="I407"/>
      <c r="J407"/>
      <c r="Z407"/>
    </row>
    <row r="408">
      <c r="A408"/>
      <c r="B408"/>
      <c r="C408"/>
      <c r="D408"/>
      <c r="E408"/>
      <c r="F408"/>
      <c r="G408"/>
      <c r="H408"/>
      <c r="I408"/>
      <c r="J408"/>
      <c r="Z408"/>
    </row>
    <row r="409">
      <c r="A409"/>
      <c r="B409"/>
      <c r="C409"/>
      <c r="D409"/>
      <c r="E409"/>
      <c r="F409"/>
      <c r="G409"/>
      <c r="H409"/>
      <c r="I409"/>
      <c r="J409"/>
      <c r="Z409"/>
    </row>
    <row r="410">
      <c r="A410"/>
      <c r="B410"/>
      <c r="C410"/>
      <c r="D410"/>
      <c r="E410"/>
      <c r="F410"/>
      <c r="G410"/>
      <c r="H410"/>
      <c r="I410"/>
      <c r="J410"/>
      <c r="Z410"/>
    </row>
    <row r="411">
      <c r="A411"/>
      <c r="B411"/>
      <c r="C411"/>
      <c r="D411"/>
      <c r="E411"/>
      <c r="F411"/>
      <c r="G411"/>
      <c r="H411"/>
      <c r="I411"/>
      <c r="J411"/>
      <c r="Z411"/>
    </row>
    <row r="412">
      <c r="A412"/>
      <c r="B412"/>
      <c r="C412"/>
      <c r="D412"/>
      <c r="E412"/>
      <c r="F412"/>
      <c r="G412"/>
      <c r="H412"/>
      <c r="I412"/>
      <c r="J412"/>
      <c r="Z412"/>
    </row>
    <row r="413">
      <c r="A413"/>
      <c r="B413"/>
      <c r="C413"/>
      <c r="D413"/>
      <c r="E413"/>
      <c r="F413"/>
      <c r="G413"/>
      <c r="H413"/>
      <c r="I413"/>
      <c r="J413"/>
      <c r="Z413"/>
    </row>
    <row r="414">
      <c r="A414"/>
      <c r="B414"/>
      <c r="C414"/>
      <c r="D414"/>
      <c r="E414"/>
      <c r="F414"/>
      <c r="G414"/>
      <c r="H414"/>
      <c r="I414"/>
      <c r="J414"/>
      <c r="Z414"/>
    </row>
    <row r="415">
      <c r="A415"/>
      <c r="B415"/>
      <c r="C415"/>
      <c r="D415"/>
      <c r="E415"/>
      <c r="F415"/>
      <c r="G415"/>
      <c r="H415"/>
      <c r="I415"/>
      <c r="J415"/>
      <c r="Z415"/>
    </row>
    <row r="416">
      <c r="A416"/>
      <c r="B416"/>
      <c r="C416"/>
      <c r="D416"/>
      <c r="E416"/>
      <c r="F416"/>
      <c r="G416"/>
      <c r="H416"/>
      <c r="I416"/>
      <c r="J416"/>
      <c r="Z416"/>
    </row>
    <row r="417">
      <c r="A417"/>
      <c r="B417"/>
      <c r="C417"/>
      <c r="D417"/>
      <c r="E417"/>
      <c r="F417"/>
      <c r="G417"/>
      <c r="H417"/>
      <c r="I417"/>
      <c r="J417"/>
      <c r="Z417"/>
    </row>
    <row r="418">
      <c r="A418"/>
      <c r="B418"/>
      <c r="C418"/>
      <c r="D418"/>
      <c r="E418"/>
      <c r="F418"/>
      <c r="G418"/>
      <c r="H418"/>
      <c r="I418"/>
      <c r="J418"/>
      <c r="Z418"/>
    </row>
    <row r="419">
      <c r="A419"/>
      <c r="B419"/>
      <c r="C419"/>
      <c r="D419"/>
      <c r="E419"/>
      <c r="F419"/>
      <c r="G419"/>
      <c r="H419"/>
      <c r="I419"/>
      <c r="J419"/>
      <c r="Z419"/>
    </row>
    <row r="420">
      <c r="A420"/>
      <c r="B420"/>
      <c r="C420"/>
      <c r="D420"/>
      <c r="E420"/>
      <c r="F420"/>
      <c r="G420"/>
      <c r="H420"/>
      <c r="I420"/>
      <c r="J420"/>
      <c r="Z420"/>
    </row>
    <row r="421">
      <c r="A421"/>
      <c r="B421"/>
      <c r="C421"/>
      <c r="D421"/>
      <c r="E421"/>
      <c r="F421"/>
      <c r="G421"/>
      <c r="H421"/>
      <c r="I421"/>
      <c r="J421"/>
      <c r="Z421"/>
    </row>
    <row r="422">
      <c r="A422"/>
      <c r="B422"/>
      <c r="C422"/>
      <c r="D422"/>
      <c r="E422"/>
      <c r="F422"/>
      <c r="G422"/>
      <c r="H422"/>
      <c r="I422"/>
      <c r="J422"/>
      <c r="Z422"/>
    </row>
    <row r="423">
      <c r="A423"/>
      <c r="B423"/>
      <c r="C423"/>
      <c r="D423"/>
      <c r="E423"/>
      <c r="F423"/>
      <c r="G423"/>
      <c r="H423"/>
      <c r="I423"/>
      <c r="J423"/>
      <c r="Z423"/>
    </row>
    <row r="424">
      <c r="A424"/>
      <c r="B424"/>
      <c r="C424"/>
      <c r="D424"/>
      <c r="E424"/>
      <c r="F424"/>
      <c r="G424"/>
      <c r="H424"/>
      <c r="I424"/>
      <c r="J424"/>
      <c r="Z424"/>
    </row>
    <row r="425">
      <c r="A425"/>
      <c r="B425"/>
      <c r="C425"/>
      <c r="D425"/>
      <c r="E425"/>
      <c r="F425"/>
      <c r="G425"/>
      <c r="H425"/>
      <c r="I425"/>
      <c r="J425"/>
      <c r="Z425"/>
    </row>
    <row r="426">
      <c r="A426"/>
      <c r="B426"/>
      <c r="C426"/>
      <c r="D426"/>
      <c r="E426"/>
      <c r="F426"/>
      <c r="G426"/>
      <c r="H426"/>
      <c r="I426"/>
      <c r="J426"/>
      <c r="Z426"/>
    </row>
    <row r="427">
      <c r="A427"/>
      <c r="B427"/>
      <c r="C427"/>
      <c r="D427"/>
      <c r="E427"/>
      <c r="F427"/>
      <c r="G427"/>
      <c r="H427"/>
      <c r="I427"/>
      <c r="J427"/>
      <c r="Z427"/>
    </row>
    <row r="428">
      <c r="A428"/>
      <c r="B428"/>
      <c r="C428"/>
      <c r="D428"/>
      <c r="E428"/>
      <c r="F428"/>
      <c r="G428"/>
      <c r="H428"/>
      <c r="I428"/>
      <c r="J428"/>
      <c r="Z428"/>
    </row>
    <row r="429">
      <c r="A429"/>
      <c r="B429"/>
      <c r="C429"/>
      <c r="D429"/>
      <c r="E429"/>
      <c r="F429"/>
      <c r="G429"/>
      <c r="H429"/>
      <c r="I429"/>
      <c r="J429"/>
      <c r="Z429"/>
    </row>
    <row r="430">
      <c r="A430"/>
      <c r="B430"/>
      <c r="C430"/>
      <c r="D430"/>
      <c r="E430"/>
      <c r="F430"/>
      <c r="G430"/>
      <c r="H430"/>
      <c r="I430"/>
      <c r="J430"/>
      <c r="Z430"/>
    </row>
    <row r="431">
      <c r="A431"/>
      <c r="B431"/>
      <c r="C431"/>
      <c r="D431"/>
      <c r="E431"/>
      <c r="F431"/>
      <c r="G431"/>
      <c r="H431"/>
      <c r="I431"/>
      <c r="J431"/>
      <c r="Z431"/>
    </row>
    <row r="432">
      <c r="A432"/>
      <c r="B432"/>
      <c r="C432"/>
      <c r="D432"/>
      <c r="E432"/>
      <c r="F432"/>
      <c r="G432"/>
      <c r="H432"/>
      <c r="I432"/>
      <c r="J432"/>
      <c r="Z432"/>
    </row>
    <row r="433">
      <c r="A433"/>
      <c r="B433"/>
      <c r="C433"/>
      <c r="D433"/>
      <c r="E433"/>
      <c r="F433"/>
      <c r="G433"/>
      <c r="H433"/>
      <c r="I433"/>
      <c r="J433"/>
      <c r="Z433"/>
    </row>
    <row r="434">
      <c r="A434"/>
      <c r="B434"/>
      <c r="C434"/>
      <c r="D434"/>
      <c r="E434"/>
      <c r="F434"/>
      <c r="G434"/>
      <c r="H434"/>
      <c r="I434"/>
      <c r="J434"/>
      <c r="Z434"/>
    </row>
    <row r="435">
      <c r="A435"/>
      <c r="B435"/>
      <c r="C435"/>
      <c r="D435"/>
      <c r="E435"/>
      <c r="F435"/>
      <c r="G435"/>
      <c r="H435"/>
      <c r="I435"/>
      <c r="J435"/>
      <c r="Z435"/>
    </row>
    <row r="436">
      <c r="A436"/>
      <c r="B436"/>
      <c r="C436"/>
      <c r="D436"/>
      <c r="E436"/>
      <c r="F436"/>
      <c r="G436"/>
      <c r="H436"/>
      <c r="I436"/>
      <c r="J436"/>
      <c r="Z436"/>
    </row>
    <row r="437">
      <c r="A437"/>
      <c r="B437"/>
      <c r="C437"/>
      <c r="D437"/>
      <c r="E437"/>
      <c r="F437"/>
      <c r="G437"/>
      <c r="H437"/>
      <c r="I437"/>
      <c r="J437"/>
      <c r="Z437"/>
    </row>
    <row r="438">
      <c r="A438"/>
      <c r="B438"/>
      <c r="C438"/>
      <c r="D438"/>
      <c r="E438"/>
      <c r="F438"/>
      <c r="G438"/>
      <c r="H438"/>
      <c r="I438"/>
      <c r="J438"/>
      <c r="Z438"/>
    </row>
    <row r="439">
      <c r="A439"/>
      <c r="B439"/>
      <c r="C439"/>
      <c r="D439"/>
      <c r="E439"/>
      <c r="F439"/>
      <c r="G439"/>
      <c r="H439"/>
      <c r="I439"/>
      <c r="J439"/>
      <c r="Z439"/>
    </row>
    <row r="440">
      <c r="A440"/>
      <c r="B440"/>
      <c r="C440"/>
      <c r="D440"/>
      <c r="E440"/>
      <c r="F440"/>
      <c r="G440"/>
      <c r="H440"/>
      <c r="I440"/>
      <c r="J440"/>
      <c r="Z440"/>
    </row>
    <row r="441">
      <c r="A441"/>
      <c r="B441"/>
      <c r="C441"/>
      <c r="D441"/>
      <c r="E441"/>
      <c r="F441"/>
      <c r="G441"/>
      <c r="H441"/>
      <c r="I441"/>
      <c r="J441"/>
      <c r="Z441"/>
    </row>
    <row r="442">
      <c r="A442"/>
      <c r="B442"/>
      <c r="C442"/>
      <c r="D442"/>
      <c r="E442"/>
      <c r="F442"/>
      <c r="G442"/>
      <c r="H442"/>
      <c r="I442"/>
      <c r="J442"/>
      <c r="Z442"/>
    </row>
    <row r="443">
      <c r="A443"/>
      <c r="B443"/>
      <c r="C443"/>
      <c r="D443"/>
      <c r="E443"/>
      <c r="F443"/>
      <c r="G443"/>
      <c r="H443"/>
      <c r="I443"/>
      <c r="J443"/>
      <c r="Z443"/>
    </row>
    <row r="444">
      <c r="A444"/>
      <c r="B444"/>
      <c r="C444"/>
      <c r="D444"/>
      <c r="E444"/>
      <c r="F444"/>
      <c r="G444"/>
      <c r="H444"/>
      <c r="I444"/>
      <c r="J444"/>
      <c r="Z444"/>
    </row>
    <row r="445">
      <c r="A445"/>
      <c r="B445"/>
      <c r="C445"/>
      <c r="D445"/>
      <c r="E445"/>
      <c r="F445"/>
      <c r="G445"/>
      <c r="H445"/>
      <c r="I445"/>
      <c r="J445"/>
      <c r="Z445"/>
    </row>
    <row r="446">
      <c r="A446"/>
      <c r="B446"/>
      <c r="C446"/>
      <c r="D446"/>
      <c r="E446"/>
      <c r="F446"/>
      <c r="G446"/>
      <c r="H446"/>
      <c r="I446"/>
      <c r="J446"/>
      <c r="Z446"/>
    </row>
    <row r="447">
      <c r="A447"/>
      <c r="B447"/>
      <c r="C447"/>
      <c r="D447"/>
      <c r="E447"/>
      <c r="F447"/>
      <c r="G447"/>
      <c r="H447"/>
      <c r="I447"/>
      <c r="J447"/>
      <c r="Z447"/>
    </row>
    <row r="448">
      <c r="A448"/>
      <c r="B448"/>
      <c r="C448"/>
      <c r="D448"/>
      <c r="E448"/>
      <c r="F448"/>
      <c r="G448"/>
      <c r="H448"/>
      <c r="I448"/>
      <c r="J448"/>
      <c r="Z448"/>
    </row>
    <row r="449">
      <c r="A449"/>
      <c r="B449"/>
      <c r="C449"/>
      <c r="D449"/>
      <c r="E449"/>
      <c r="F449"/>
      <c r="G449"/>
      <c r="H449"/>
      <c r="I449"/>
      <c r="J449"/>
      <c r="Z449"/>
    </row>
    <row r="450">
      <c r="A450"/>
      <c r="B450"/>
      <c r="C450"/>
      <c r="D450"/>
      <c r="E450"/>
      <c r="F450"/>
      <c r="G450"/>
      <c r="H450"/>
      <c r="I450"/>
      <c r="J450"/>
      <c r="Z450"/>
    </row>
    <row r="451">
      <c r="A451"/>
      <c r="B451"/>
      <c r="C451"/>
      <c r="D451"/>
      <c r="E451"/>
      <c r="F451"/>
      <c r="G451"/>
      <c r="H451"/>
      <c r="I451"/>
      <c r="J451"/>
      <c r="Z451"/>
    </row>
    <row r="452">
      <c r="A452"/>
      <c r="B452"/>
      <c r="C452"/>
      <c r="D452"/>
      <c r="E452"/>
      <c r="F452"/>
      <c r="G452"/>
      <c r="H452"/>
      <c r="I452"/>
      <c r="J452"/>
      <c r="Z452"/>
    </row>
    <row r="453">
      <c r="A453"/>
      <c r="B453"/>
      <c r="C453"/>
      <c r="D453"/>
      <c r="E453"/>
      <c r="F453"/>
      <c r="G453"/>
      <c r="H453"/>
      <c r="I453"/>
      <c r="J453"/>
      <c r="Z453"/>
    </row>
    <row r="454">
      <c r="A454"/>
      <c r="B454"/>
      <c r="C454"/>
      <c r="D454"/>
      <c r="E454"/>
      <c r="F454"/>
      <c r="G454"/>
      <c r="H454"/>
      <c r="I454"/>
      <c r="J454"/>
      <c r="Z454"/>
    </row>
    <row r="455">
      <c r="A455"/>
      <c r="B455"/>
      <c r="C455"/>
      <c r="D455"/>
      <c r="E455"/>
      <c r="F455"/>
      <c r="G455"/>
      <c r="H455"/>
      <c r="I455"/>
      <c r="J455"/>
      <c r="Z455"/>
    </row>
    <row r="456">
      <c r="A456"/>
      <c r="B456"/>
      <c r="C456"/>
      <c r="D456"/>
      <c r="E456"/>
      <c r="F456"/>
      <c r="G456"/>
      <c r="H456"/>
      <c r="I456"/>
      <c r="J456"/>
      <c r="Z456"/>
    </row>
    <row r="457">
      <c r="A457"/>
      <c r="B457"/>
      <c r="C457"/>
      <c r="D457"/>
      <c r="E457"/>
      <c r="F457"/>
      <c r="G457"/>
      <c r="H457"/>
      <c r="I457"/>
      <c r="J457"/>
      <c r="Z457"/>
    </row>
    <row r="458">
      <c r="A458"/>
      <c r="B458"/>
      <c r="C458"/>
      <c r="D458"/>
      <c r="E458"/>
      <c r="F458"/>
      <c r="G458"/>
      <c r="H458"/>
      <c r="I458"/>
      <c r="J458"/>
      <c r="Z458"/>
    </row>
    <row r="459">
      <c r="A459"/>
      <c r="B459"/>
      <c r="C459"/>
      <c r="D459"/>
      <c r="E459"/>
      <c r="F459"/>
      <c r="G459"/>
      <c r="H459"/>
      <c r="I459"/>
      <c r="J459"/>
      <c r="Z459"/>
    </row>
    <row r="460">
      <c r="A460"/>
      <c r="B460"/>
      <c r="C460"/>
      <c r="D460"/>
      <c r="E460"/>
      <c r="F460"/>
      <c r="G460"/>
      <c r="H460"/>
      <c r="I460"/>
      <c r="J460"/>
      <c r="Z460"/>
    </row>
    <row r="461">
      <c r="A461"/>
      <c r="B461"/>
      <c r="C461"/>
      <c r="D461"/>
      <c r="E461"/>
      <c r="F461"/>
      <c r="G461"/>
      <c r="H461"/>
      <c r="I461"/>
      <c r="J461"/>
      <c r="Z461"/>
    </row>
    <row r="462">
      <c r="A462"/>
      <c r="B462"/>
      <c r="C462"/>
      <c r="D462"/>
      <c r="E462"/>
      <c r="F462"/>
      <c r="G462"/>
      <c r="H462"/>
      <c r="I462"/>
      <c r="J462"/>
      <c r="Z462"/>
    </row>
    <row r="463">
      <c r="A463"/>
      <c r="B463"/>
      <c r="C463"/>
      <c r="D463"/>
      <c r="E463"/>
      <c r="F463"/>
      <c r="G463"/>
      <c r="H463"/>
      <c r="I463"/>
      <c r="J463"/>
      <c r="Z463"/>
    </row>
    <row r="464">
      <c r="A464"/>
      <c r="B464"/>
      <c r="C464"/>
      <c r="D464"/>
      <c r="E464"/>
      <c r="F464"/>
      <c r="G464"/>
      <c r="H464"/>
      <c r="I464"/>
      <c r="J464"/>
      <c r="Z464"/>
    </row>
    <row r="465">
      <c r="A465"/>
      <c r="B465"/>
      <c r="C465"/>
      <c r="D465"/>
      <c r="E465"/>
      <c r="F465"/>
      <c r="G465"/>
      <c r="H465"/>
      <c r="I465"/>
      <c r="J465"/>
      <c r="Z465"/>
    </row>
    <row r="466">
      <c r="A466"/>
      <c r="B466"/>
      <c r="C466"/>
      <c r="D466"/>
      <c r="E466"/>
      <c r="F466"/>
      <c r="G466"/>
      <c r="H466"/>
      <c r="I466"/>
      <c r="J466"/>
      <c r="Z466"/>
    </row>
    <row r="467">
      <c r="A467"/>
      <c r="B467"/>
      <c r="C467"/>
      <c r="D467"/>
      <c r="E467"/>
      <c r="F467"/>
      <c r="G467"/>
      <c r="H467"/>
      <c r="I467"/>
      <c r="J467"/>
      <c r="Z467"/>
    </row>
    <row r="468">
      <c r="A468"/>
      <c r="B468"/>
      <c r="C468"/>
      <c r="D468"/>
      <c r="E468"/>
      <c r="F468"/>
      <c r="G468"/>
      <c r="H468"/>
      <c r="I468"/>
      <c r="J468"/>
      <c r="Z468"/>
    </row>
    <row r="469">
      <c r="A469"/>
      <c r="B469"/>
      <c r="C469"/>
      <c r="D469"/>
      <c r="E469"/>
      <c r="F469"/>
      <c r="G469"/>
      <c r="H469"/>
      <c r="I469"/>
      <c r="J469"/>
      <c r="Z469"/>
    </row>
    <row r="470">
      <c r="A470"/>
      <c r="B470"/>
      <c r="C470"/>
      <c r="D470"/>
      <c r="E470"/>
      <c r="F470"/>
      <c r="G470"/>
      <c r="H470"/>
      <c r="I470"/>
      <c r="J470"/>
      <c r="Z470"/>
    </row>
    <row r="471">
      <c r="A471"/>
      <c r="B471"/>
      <c r="C471"/>
      <c r="D471"/>
      <c r="E471"/>
      <c r="F471"/>
      <c r="G471"/>
      <c r="H471"/>
      <c r="I471"/>
      <c r="J471"/>
      <c r="Z471"/>
    </row>
    <row r="472">
      <c r="A472"/>
      <c r="B472"/>
      <c r="C472"/>
      <c r="D472"/>
      <c r="E472"/>
      <c r="F472"/>
      <c r="G472"/>
      <c r="H472"/>
      <c r="I472"/>
      <c r="J472"/>
      <c r="Z472"/>
    </row>
    <row r="473">
      <c r="A473"/>
      <c r="B473"/>
      <c r="C473"/>
      <c r="D473"/>
      <c r="E473"/>
      <c r="F473"/>
      <c r="G473"/>
      <c r="H473"/>
      <c r="I473"/>
      <c r="J473"/>
      <c r="Z473"/>
    </row>
    <row r="474">
      <c r="A474"/>
      <c r="B474"/>
      <c r="C474"/>
      <c r="D474"/>
      <c r="E474"/>
      <c r="F474"/>
      <c r="G474"/>
      <c r="H474"/>
      <c r="I474"/>
      <c r="J474"/>
      <c r="Z474"/>
    </row>
    <row r="475">
      <c r="A475"/>
      <c r="B475"/>
      <c r="C475"/>
      <c r="D475"/>
      <c r="E475"/>
      <c r="F475"/>
      <c r="G475"/>
      <c r="H475"/>
      <c r="I475"/>
      <c r="J475"/>
      <c r="Z475"/>
    </row>
    <row r="476">
      <c r="A476"/>
      <c r="B476"/>
      <c r="C476"/>
      <c r="D476"/>
      <c r="E476"/>
      <c r="F476"/>
      <c r="G476"/>
      <c r="H476"/>
      <c r="I476"/>
      <c r="J476"/>
      <c r="Z476"/>
    </row>
    <row r="477">
      <c r="A477"/>
      <c r="B477"/>
      <c r="C477"/>
      <c r="D477"/>
      <c r="E477"/>
      <c r="F477"/>
      <c r="G477"/>
      <c r="H477"/>
      <c r="I477"/>
      <c r="J477"/>
      <c r="Z477"/>
    </row>
    <row r="478">
      <c r="A478"/>
      <c r="B478"/>
      <c r="C478"/>
      <c r="D478"/>
      <c r="E478"/>
      <c r="F478"/>
      <c r="G478"/>
      <c r="H478"/>
      <c r="I478"/>
      <c r="J478"/>
      <c r="Z478"/>
    </row>
    <row r="479">
      <c r="A479"/>
      <c r="B479"/>
      <c r="C479"/>
      <c r="D479"/>
      <c r="E479"/>
      <c r="F479"/>
      <c r="G479"/>
      <c r="H479"/>
      <c r="I479"/>
      <c r="J479"/>
      <c r="Z479"/>
    </row>
    <row r="480">
      <c r="A480"/>
      <c r="B480"/>
      <c r="C480"/>
      <c r="D480"/>
      <c r="E480"/>
      <c r="F480"/>
      <c r="G480"/>
      <c r="H480"/>
      <c r="I480"/>
      <c r="J480"/>
      <c r="Z480"/>
    </row>
    <row r="481">
      <c r="A481"/>
      <c r="B481"/>
      <c r="C481"/>
      <c r="D481"/>
      <c r="E481"/>
      <c r="F481"/>
      <c r="G481"/>
      <c r="H481"/>
      <c r="I481"/>
      <c r="J481"/>
      <c r="Z481"/>
    </row>
    <row r="482">
      <c r="A482"/>
      <c r="B482"/>
      <c r="C482"/>
      <c r="D482"/>
      <c r="E482"/>
      <c r="F482"/>
      <c r="G482"/>
      <c r="H482"/>
      <c r="I482"/>
      <c r="J482"/>
      <c r="Z482"/>
    </row>
    <row r="483">
      <c r="A483"/>
      <c r="B483"/>
      <c r="C483"/>
      <c r="D483"/>
      <c r="E483"/>
      <c r="F483"/>
      <c r="G483"/>
      <c r="H483"/>
      <c r="I483"/>
      <c r="J483"/>
      <c r="Z483"/>
    </row>
    <row r="484">
      <c r="A484"/>
      <c r="B484"/>
      <c r="C484"/>
      <c r="D484"/>
      <c r="E484"/>
      <c r="F484"/>
      <c r="G484"/>
      <c r="H484"/>
      <c r="I484"/>
      <c r="J484"/>
      <c r="Z484"/>
    </row>
    <row r="485">
      <c r="A485"/>
      <c r="B485"/>
      <c r="C485"/>
      <c r="D485"/>
      <c r="E485"/>
      <c r="F485"/>
      <c r="G485"/>
      <c r="H485"/>
      <c r="I485"/>
      <c r="J485"/>
      <c r="Z485"/>
    </row>
    <row r="486">
      <c r="A486"/>
      <c r="B486"/>
      <c r="C486"/>
      <c r="D486"/>
      <c r="E486"/>
      <c r="F486"/>
      <c r="G486"/>
      <c r="H486"/>
      <c r="I486"/>
      <c r="J486"/>
      <c r="Z486"/>
    </row>
    <row r="487">
      <c r="A487"/>
      <c r="B487"/>
      <c r="C487"/>
      <c r="D487"/>
      <c r="E487"/>
      <c r="F487"/>
      <c r="G487"/>
      <c r="H487"/>
      <c r="I487"/>
      <c r="J487"/>
      <c r="Z487"/>
    </row>
    <row r="488">
      <c r="A488"/>
      <c r="B488"/>
      <c r="C488"/>
      <c r="D488"/>
      <c r="E488"/>
      <c r="F488"/>
      <c r="G488"/>
      <c r="H488"/>
      <c r="I488"/>
      <c r="J488"/>
      <c r="Z488"/>
    </row>
    <row r="489">
      <c r="A489"/>
      <c r="B489"/>
      <c r="C489"/>
      <c r="D489"/>
      <c r="E489"/>
      <c r="F489"/>
      <c r="G489"/>
      <c r="H489"/>
      <c r="I489"/>
      <c r="J489"/>
      <c r="Z489"/>
    </row>
    <row r="490">
      <c r="A490"/>
      <c r="B490"/>
      <c r="C490"/>
      <c r="D490"/>
      <c r="E490"/>
      <c r="F490"/>
      <c r="G490"/>
      <c r="H490"/>
      <c r="I490"/>
      <c r="J490"/>
      <c r="Z490"/>
    </row>
    <row r="491">
      <c r="A491"/>
      <c r="B491"/>
      <c r="C491"/>
      <c r="D491"/>
      <c r="E491"/>
      <c r="F491"/>
      <c r="G491"/>
      <c r="H491"/>
      <c r="I491"/>
      <c r="J491"/>
      <c r="Z491"/>
    </row>
    <row r="492">
      <c r="A492"/>
      <c r="B492"/>
      <c r="C492"/>
      <c r="D492"/>
      <c r="E492"/>
      <c r="F492"/>
      <c r="G492"/>
      <c r="H492"/>
      <c r="I492"/>
      <c r="J492"/>
      <c r="Z492"/>
    </row>
    <row r="493">
      <c r="A493"/>
      <c r="B493"/>
      <c r="C493"/>
      <c r="D493"/>
      <c r="E493"/>
      <c r="F493"/>
      <c r="G493"/>
      <c r="H493"/>
      <c r="I493"/>
      <c r="J493"/>
      <c r="Z493"/>
    </row>
    <row r="494">
      <c r="A494"/>
      <c r="B494"/>
      <c r="C494"/>
      <c r="D494"/>
      <c r="E494"/>
      <c r="F494"/>
      <c r="G494"/>
      <c r="H494"/>
      <c r="I494"/>
      <c r="J494"/>
      <c r="Z494"/>
    </row>
    <row r="495">
      <c r="A495"/>
      <c r="B495"/>
      <c r="C495"/>
      <c r="D495"/>
      <c r="E495"/>
      <c r="F495"/>
      <c r="G495"/>
      <c r="H495"/>
      <c r="I495"/>
      <c r="J495"/>
      <c r="Z495"/>
    </row>
    <row r="496">
      <c r="A496"/>
      <c r="B496"/>
      <c r="C496"/>
      <c r="D496"/>
      <c r="E496"/>
      <c r="F496"/>
      <c r="G496"/>
      <c r="H496"/>
      <c r="I496"/>
      <c r="J496"/>
      <c r="Z496"/>
    </row>
    <row r="497">
      <c r="A497"/>
      <c r="B497"/>
      <c r="C497"/>
      <c r="D497"/>
      <c r="E497"/>
      <c r="F497"/>
      <c r="G497"/>
      <c r="H497"/>
      <c r="I497"/>
      <c r="J497"/>
      <c r="Z497"/>
    </row>
    <row r="498">
      <c r="A498"/>
      <c r="B498"/>
      <c r="C498"/>
      <c r="D498"/>
      <c r="E498"/>
      <c r="F498"/>
      <c r="G498"/>
      <c r="H498"/>
      <c r="I498"/>
      <c r="J498"/>
      <c r="Z498"/>
    </row>
    <row r="499">
      <c r="A499"/>
      <c r="B499"/>
      <c r="C499"/>
      <c r="D499"/>
      <c r="E499"/>
      <c r="F499"/>
      <c r="G499"/>
      <c r="H499"/>
      <c r="I499"/>
      <c r="J499"/>
      <c r="Z499"/>
    </row>
    <row r="500">
      <c r="A500"/>
      <c r="B500"/>
      <c r="C500"/>
      <c r="D500"/>
      <c r="E500"/>
      <c r="F500"/>
      <c r="G500"/>
      <c r="H500"/>
      <c r="I500"/>
      <c r="J500"/>
      <c r="Z500"/>
    </row>
    <row r="501">
      <c r="A501"/>
      <c r="B501"/>
      <c r="C501"/>
      <c r="D501"/>
      <c r="E501"/>
      <c r="F501"/>
      <c r="G501"/>
      <c r="H501"/>
      <c r="I501"/>
      <c r="J501"/>
      <c r="Z501"/>
    </row>
    <row r="502">
      <c r="A502"/>
      <c r="B502"/>
      <c r="C502"/>
      <c r="D502"/>
      <c r="E502"/>
      <c r="F502"/>
      <c r="G502"/>
      <c r="H502"/>
      <c r="I502"/>
      <c r="J502"/>
      <c r="Z502"/>
    </row>
    <row r="503">
      <c r="A503"/>
      <c r="B503"/>
      <c r="C503"/>
      <c r="D503"/>
      <c r="E503"/>
      <c r="F503"/>
      <c r="G503"/>
      <c r="H503"/>
      <c r="I503"/>
      <c r="J503"/>
      <c r="Z503"/>
    </row>
    <row r="504">
      <c r="A504"/>
      <c r="B504"/>
      <c r="C504"/>
      <c r="D504"/>
      <c r="E504"/>
      <c r="F504"/>
      <c r="G504"/>
      <c r="H504"/>
      <c r="I504"/>
      <c r="J504"/>
      <c r="Z504"/>
    </row>
    <row r="505">
      <c r="A505"/>
      <c r="B505"/>
      <c r="C505"/>
      <c r="D505"/>
      <c r="E505"/>
      <c r="F505"/>
      <c r="G505"/>
      <c r="H505"/>
      <c r="I505"/>
      <c r="J505"/>
      <c r="Z505"/>
    </row>
    <row r="506">
      <c r="A506"/>
      <c r="B506"/>
      <c r="C506"/>
      <c r="D506"/>
      <c r="E506"/>
      <c r="F506"/>
      <c r="G506"/>
      <c r="H506"/>
      <c r="I506"/>
      <c r="J506"/>
      <c r="Z506"/>
    </row>
    <row r="507">
      <c r="A507"/>
      <c r="B507"/>
      <c r="C507"/>
      <c r="D507"/>
      <c r="E507"/>
      <c r="F507"/>
      <c r="G507"/>
      <c r="H507"/>
      <c r="I507"/>
      <c r="J507"/>
      <c r="Z507"/>
    </row>
    <row r="508">
      <c r="A508"/>
      <c r="B508"/>
      <c r="C508"/>
      <c r="D508"/>
      <c r="E508"/>
      <c r="F508"/>
      <c r="G508"/>
      <c r="H508"/>
      <c r="I508"/>
      <c r="J508"/>
      <c r="Z508"/>
    </row>
    <row r="509">
      <c r="A509"/>
      <c r="B509"/>
      <c r="C509"/>
      <c r="D509"/>
      <c r="E509"/>
      <c r="F509"/>
      <c r="G509"/>
      <c r="H509"/>
      <c r="I509"/>
      <c r="J509"/>
      <c r="Z509"/>
    </row>
    <row r="510">
      <c r="A510"/>
      <c r="B510"/>
      <c r="C510"/>
      <c r="D510"/>
      <c r="E510"/>
      <c r="F510"/>
      <c r="G510"/>
      <c r="H510"/>
      <c r="I510"/>
      <c r="J510"/>
      <c r="Z510"/>
    </row>
    <row r="511">
      <c r="A511"/>
      <c r="B511"/>
      <c r="C511"/>
      <c r="D511"/>
      <c r="E511"/>
      <c r="F511"/>
      <c r="G511"/>
      <c r="H511"/>
      <c r="I511"/>
      <c r="J511"/>
      <c r="Z511"/>
    </row>
    <row r="512">
      <c r="A512"/>
      <c r="B512"/>
      <c r="C512"/>
      <c r="D512"/>
      <c r="E512"/>
      <c r="F512"/>
      <c r="G512"/>
      <c r="H512"/>
      <c r="I512"/>
      <c r="J512"/>
      <c r="Z512"/>
    </row>
    <row r="513">
      <c r="A513"/>
      <c r="B513"/>
      <c r="C513"/>
      <c r="D513"/>
      <c r="E513"/>
      <c r="F513"/>
      <c r="G513"/>
      <c r="H513"/>
      <c r="I513"/>
      <c r="J513"/>
      <c r="Z513"/>
    </row>
    <row r="514">
      <c r="A514"/>
      <c r="B514"/>
      <c r="C514"/>
      <c r="D514"/>
      <c r="E514"/>
      <c r="F514"/>
      <c r="G514"/>
      <c r="H514"/>
      <c r="I514"/>
      <c r="J514"/>
      <c r="Z514"/>
    </row>
    <row r="515">
      <c r="A515"/>
      <c r="B515"/>
      <c r="C515"/>
      <c r="D515"/>
      <c r="E515"/>
      <c r="F515"/>
      <c r="G515"/>
      <c r="H515"/>
      <c r="I515"/>
      <c r="J515"/>
      <c r="Z515"/>
    </row>
    <row r="516">
      <c r="A516"/>
      <c r="B516"/>
      <c r="C516"/>
      <c r="D516"/>
      <c r="E516"/>
      <c r="F516"/>
      <c r="G516"/>
      <c r="H516"/>
      <c r="I516"/>
      <c r="J516"/>
      <c r="Z516"/>
    </row>
    <row r="517">
      <c r="A517"/>
      <c r="B517"/>
      <c r="C517"/>
      <c r="D517"/>
      <c r="E517"/>
      <c r="F517"/>
      <c r="G517"/>
      <c r="H517"/>
      <c r="I517"/>
      <c r="J517"/>
      <c r="Z517"/>
    </row>
    <row r="518">
      <c r="A518"/>
      <c r="B518"/>
      <c r="C518"/>
      <c r="D518"/>
      <c r="E518"/>
      <c r="F518"/>
      <c r="G518"/>
      <c r="H518"/>
      <c r="I518"/>
      <c r="J518"/>
      <c r="Z518"/>
    </row>
    <row r="519">
      <c r="A519"/>
      <c r="B519"/>
      <c r="C519"/>
      <c r="D519"/>
      <c r="E519"/>
      <c r="F519"/>
      <c r="G519"/>
      <c r="H519"/>
      <c r="I519"/>
      <c r="J519"/>
      <c r="Z519"/>
    </row>
    <row r="520">
      <c r="A520"/>
      <c r="B520"/>
      <c r="C520"/>
      <c r="D520"/>
      <c r="E520"/>
      <c r="F520"/>
      <c r="G520"/>
      <c r="H520"/>
      <c r="I520"/>
      <c r="J520"/>
      <c r="Z520"/>
    </row>
    <row r="521">
      <c r="A521"/>
      <c r="B521"/>
      <c r="C521"/>
      <c r="D521"/>
      <c r="E521"/>
      <c r="F521"/>
      <c r="G521"/>
      <c r="H521"/>
      <c r="I521"/>
      <c r="J521"/>
      <c r="Z521"/>
    </row>
    <row r="522">
      <c r="A522"/>
      <c r="B522"/>
      <c r="C522"/>
      <c r="D522"/>
      <c r="E522"/>
      <c r="F522"/>
      <c r="G522"/>
      <c r="H522"/>
      <c r="I522"/>
      <c r="J522"/>
      <c r="Z522"/>
    </row>
    <row r="523">
      <c r="A523"/>
      <c r="B523"/>
      <c r="C523"/>
      <c r="D523"/>
      <c r="E523"/>
      <c r="F523"/>
      <c r="G523"/>
      <c r="H523"/>
      <c r="I523"/>
      <c r="J523"/>
      <c r="Z523"/>
    </row>
    <row r="524">
      <c r="A524"/>
      <c r="B524"/>
      <c r="C524"/>
      <c r="D524"/>
      <c r="E524"/>
      <c r="F524"/>
      <c r="G524"/>
      <c r="H524"/>
      <c r="I524"/>
      <c r="J524"/>
      <c r="Z524"/>
    </row>
    <row r="525">
      <c r="A525"/>
      <c r="B525"/>
      <c r="C525"/>
      <c r="D525"/>
      <c r="E525"/>
      <c r="F525"/>
      <c r="G525"/>
      <c r="H525"/>
      <c r="I525"/>
      <c r="J525"/>
      <c r="Z525"/>
    </row>
    <row r="526">
      <c r="A526"/>
      <c r="B526"/>
      <c r="C526"/>
      <c r="D526"/>
      <c r="E526"/>
      <c r="F526"/>
      <c r="G526"/>
      <c r="H526"/>
      <c r="I526"/>
      <c r="J526"/>
      <c r="Z526"/>
    </row>
    <row r="527">
      <c r="A527"/>
      <c r="B527"/>
      <c r="C527"/>
      <c r="D527"/>
      <c r="E527"/>
      <c r="F527"/>
      <c r="G527"/>
      <c r="H527"/>
      <c r="I527"/>
      <c r="J527"/>
      <c r="Z527"/>
    </row>
    <row r="528">
      <c r="A528"/>
      <c r="B528"/>
      <c r="C528"/>
      <c r="D528"/>
      <c r="E528"/>
      <c r="F528"/>
      <c r="G528"/>
      <c r="H528"/>
      <c r="I528"/>
      <c r="J528"/>
      <c r="Z528"/>
    </row>
    <row r="529">
      <c r="A529"/>
      <c r="B529"/>
      <c r="C529"/>
      <c r="D529"/>
      <c r="E529"/>
      <c r="F529"/>
      <c r="G529"/>
      <c r="H529"/>
      <c r="I529"/>
      <c r="J529"/>
      <c r="Z529"/>
    </row>
    <row r="530">
      <c r="A530"/>
      <c r="B530"/>
      <c r="C530"/>
      <c r="D530"/>
      <c r="E530"/>
      <c r="F530"/>
      <c r="G530"/>
      <c r="H530"/>
      <c r="I530"/>
      <c r="J530"/>
      <c r="Z530"/>
    </row>
    <row r="531">
      <c r="A531"/>
      <c r="B531"/>
      <c r="C531"/>
      <c r="D531"/>
      <c r="E531"/>
      <c r="F531"/>
      <c r="G531"/>
      <c r="H531"/>
      <c r="I531"/>
      <c r="J531"/>
      <c r="Z531"/>
    </row>
    <row r="532">
      <c r="A532"/>
      <c r="B532"/>
      <c r="C532"/>
      <c r="D532"/>
      <c r="E532"/>
      <c r="F532"/>
      <c r="G532"/>
      <c r="H532"/>
      <c r="I532"/>
      <c r="J532"/>
      <c r="Z532"/>
    </row>
    <row r="533">
      <c r="A533"/>
      <c r="B533"/>
      <c r="C533"/>
      <c r="D533"/>
      <c r="E533"/>
      <c r="F533"/>
      <c r="G533"/>
      <c r="H533"/>
      <c r="I533"/>
      <c r="J533"/>
      <c r="Z533"/>
    </row>
    <row r="534">
      <c r="A534"/>
      <c r="B534"/>
      <c r="C534"/>
      <c r="D534"/>
      <c r="E534"/>
      <c r="F534"/>
      <c r="G534"/>
      <c r="H534"/>
      <c r="I534"/>
      <c r="J534"/>
      <c r="Z534"/>
    </row>
    <row r="535">
      <c r="A535"/>
      <c r="B535"/>
      <c r="C535"/>
      <c r="D535"/>
      <c r="E535"/>
      <c r="F535"/>
      <c r="G535"/>
      <c r="H535"/>
      <c r="I535"/>
      <c r="J535"/>
      <c r="Z535"/>
    </row>
    <row r="536">
      <c r="A536"/>
      <c r="B536"/>
      <c r="C536"/>
      <c r="D536"/>
      <c r="E536"/>
      <c r="F536"/>
      <c r="G536"/>
      <c r="H536"/>
      <c r="I536"/>
      <c r="J536"/>
      <c r="Z536"/>
    </row>
    <row r="537">
      <c r="A537"/>
      <c r="B537"/>
      <c r="C537"/>
      <c r="D537"/>
      <c r="E537"/>
      <c r="F537"/>
      <c r="G537"/>
      <c r="H537"/>
      <c r="I537"/>
      <c r="J537"/>
      <c r="Z537"/>
    </row>
    <row r="538">
      <c r="A538"/>
      <c r="B538"/>
      <c r="C538"/>
      <c r="D538"/>
      <c r="E538"/>
      <c r="F538"/>
      <c r="G538"/>
      <c r="H538"/>
      <c r="I538"/>
      <c r="J538"/>
      <c r="Z538"/>
    </row>
    <row r="539">
      <c r="A539"/>
      <c r="B539"/>
      <c r="C539"/>
      <c r="D539"/>
      <c r="E539"/>
      <c r="F539"/>
      <c r="G539"/>
      <c r="H539"/>
      <c r="I539"/>
      <c r="J539"/>
      <c r="Z539"/>
    </row>
    <row r="540">
      <c r="A540"/>
      <c r="B540"/>
      <c r="C540"/>
      <c r="D540"/>
      <c r="E540"/>
      <c r="F540"/>
      <c r="G540"/>
      <c r="H540"/>
      <c r="I540"/>
      <c r="J540"/>
      <c r="Z540"/>
    </row>
    <row r="541">
      <c r="A541"/>
      <c r="B541"/>
      <c r="C541"/>
      <c r="D541"/>
      <c r="E541"/>
      <c r="F541"/>
      <c r="G541"/>
      <c r="H541"/>
      <c r="I541"/>
      <c r="J541"/>
      <c r="Z541"/>
    </row>
    <row r="542">
      <c r="A542"/>
      <c r="B542"/>
      <c r="C542"/>
      <c r="D542"/>
      <c r="E542"/>
      <c r="F542"/>
      <c r="G542"/>
      <c r="H542"/>
      <c r="I542"/>
      <c r="J542"/>
      <c r="Z542"/>
    </row>
    <row r="543">
      <c r="A543"/>
      <c r="B543"/>
      <c r="C543"/>
      <c r="D543"/>
      <c r="E543"/>
      <c r="F543"/>
      <c r="G543"/>
      <c r="H543"/>
      <c r="I543"/>
      <c r="J543"/>
      <c r="Z543"/>
    </row>
    <row r="544">
      <c r="A544"/>
      <c r="B544"/>
      <c r="C544"/>
      <c r="D544"/>
      <c r="E544"/>
      <c r="F544"/>
      <c r="G544"/>
      <c r="H544"/>
      <c r="I544"/>
      <c r="J544"/>
      <c r="Z544"/>
    </row>
    <row r="545">
      <c r="A545"/>
      <c r="B545"/>
      <c r="C545"/>
      <c r="D545"/>
      <c r="E545"/>
      <c r="F545"/>
      <c r="G545"/>
      <c r="H545"/>
      <c r="I545"/>
      <c r="J545"/>
      <c r="Z545"/>
    </row>
    <row r="546">
      <c r="A546"/>
      <c r="B546"/>
      <c r="C546"/>
      <c r="D546"/>
      <c r="E546"/>
      <c r="F546"/>
      <c r="G546"/>
      <c r="H546"/>
      <c r="I546"/>
      <c r="J546"/>
      <c r="Z546"/>
    </row>
    <row r="547">
      <c r="A547"/>
      <c r="B547"/>
      <c r="C547"/>
      <c r="D547"/>
      <c r="E547"/>
      <c r="F547"/>
      <c r="G547"/>
      <c r="H547"/>
      <c r="I547"/>
      <c r="J547"/>
      <c r="Z547"/>
    </row>
    <row r="548">
      <c r="A548"/>
      <c r="B548"/>
      <c r="C548"/>
      <c r="D548"/>
      <c r="E548"/>
      <c r="F548"/>
      <c r="G548"/>
      <c r="H548"/>
      <c r="I548"/>
      <c r="J548"/>
      <c r="Z548"/>
    </row>
    <row r="549">
      <c r="A549"/>
      <c r="B549"/>
      <c r="C549"/>
      <c r="D549"/>
      <c r="E549"/>
      <c r="F549"/>
      <c r="G549"/>
      <c r="H549"/>
      <c r="I549"/>
      <c r="J549"/>
      <c r="Z549"/>
    </row>
    <row r="550">
      <c r="A550"/>
      <c r="B550"/>
      <c r="C550"/>
      <c r="D550"/>
      <c r="E550"/>
      <c r="F550"/>
      <c r="G550"/>
      <c r="H550"/>
      <c r="I550"/>
      <c r="J550"/>
      <c r="Z550"/>
    </row>
    <row r="551">
      <c r="A551"/>
      <c r="B551"/>
      <c r="C551"/>
      <c r="D551"/>
      <c r="E551"/>
      <c r="F551"/>
      <c r="G551"/>
      <c r="H551"/>
      <c r="I551"/>
      <c r="J551"/>
      <c r="Z551"/>
    </row>
    <row r="552">
      <c r="A552"/>
      <c r="B552"/>
      <c r="C552"/>
      <c r="D552"/>
      <c r="E552"/>
      <c r="F552"/>
      <c r="G552"/>
      <c r="H552"/>
      <c r="I552"/>
      <c r="J552"/>
      <c r="Z552"/>
    </row>
    <row r="553">
      <c r="A553"/>
      <c r="B553"/>
      <c r="C553"/>
      <c r="D553"/>
      <c r="E553"/>
      <c r="F553"/>
      <c r="G553"/>
      <c r="H553"/>
      <c r="I553"/>
      <c r="J553"/>
      <c r="Z553"/>
    </row>
    <row r="554">
      <c r="A554"/>
      <c r="B554"/>
      <c r="C554"/>
      <c r="D554"/>
      <c r="E554"/>
      <c r="F554"/>
      <c r="G554"/>
      <c r="H554"/>
      <c r="I554"/>
      <c r="J554"/>
      <c r="Z554"/>
    </row>
    <row r="555">
      <c r="A555"/>
      <c r="B555"/>
      <c r="C555"/>
      <c r="D555"/>
      <c r="E555"/>
      <c r="F555"/>
      <c r="G555"/>
      <c r="H555"/>
      <c r="I555"/>
      <c r="J555"/>
      <c r="Z555"/>
    </row>
    <row r="556">
      <c r="A556"/>
      <c r="B556"/>
      <c r="C556"/>
      <c r="D556"/>
      <c r="E556"/>
      <c r="F556"/>
      <c r="G556"/>
      <c r="H556"/>
      <c r="I556"/>
      <c r="J556"/>
      <c r="Z556"/>
    </row>
    <row r="557">
      <c r="A557"/>
      <c r="B557"/>
      <c r="C557"/>
      <c r="D557"/>
      <c r="E557"/>
      <c r="F557"/>
      <c r="G557"/>
      <c r="H557"/>
      <c r="I557"/>
      <c r="J557"/>
      <c r="Z557"/>
    </row>
    <row r="558">
      <c r="A558"/>
      <c r="B558"/>
      <c r="C558"/>
      <c r="D558"/>
      <c r="E558"/>
      <c r="F558"/>
      <c r="G558"/>
      <c r="H558"/>
      <c r="I558"/>
      <c r="J558"/>
      <c r="Z558"/>
    </row>
    <row r="559">
      <c r="A559"/>
      <c r="B559"/>
      <c r="C559"/>
      <c r="D559"/>
      <c r="E559"/>
      <c r="F559"/>
      <c r="G559"/>
      <c r="H559"/>
      <c r="I559"/>
      <c r="J559"/>
      <c r="Z559"/>
    </row>
    <row r="560">
      <c r="A560"/>
      <c r="B560"/>
      <c r="C560"/>
      <c r="D560"/>
      <c r="E560"/>
      <c r="F560"/>
      <c r="G560"/>
      <c r="H560"/>
      <c r="I560"/>
      <c r="J560"/>
      <c r="Z560"/>
    </row>
    <row r="561">
      <c r="A561"/>
      <c r="B561"/>
      <c r="C561"/>
      <c r="D561"/>
      <c r="E561"/>
      <c r="F561"/>
      <c r="G561"/>
      <c r="H561"/>
      <c r="I561"/>
      <c r="J561"/>
      <c r="Z561"/>
    </row>
    <row r="562">
      <c r="A562"/>
      <c r="B562"/>
      <c r="C562"/>
      <c r="D562"/>
      <c r="E562"/>
      <c r="F562"/>
      <c r="G562"/>
      <c r="H562"/>
      <c r="I562"/>
      <c r="J562"/>
      <c r="Z562"/>
    </row>
    <row r="563">
      <c r="A563"/>
      <c r="B563"/>
      <c r="C563"/>
      <c r="D563"/>
      <c r="E563"/>
      <c r="F563"/>
      <c r="G563"/>
      <c r="H563"/>
      <c r="I563"/>
      <c r="J563"/>
      <c r="Z563"/>
    </row>
    <row r="564">
      <c r="A564"/>
      <c r="B564"/>
      <c r="C564"/>
      <c r="D564"/>
      <c r="E564"/>
      <c r="F564"/>
      <c r="G564"/>
      <c r="H564"/>
      <c r="I564"/>
      <c r="J564"/>
      <c r="Z564"/>
    </row>
    <row r="565">
      <c r="A565"/>
      <c r="B565"/>
      <c r="C565"/>
      <c r="D565"/>
      <c r="E565"/>
      <c r="F565"/>
      <c r="G565"/>
      <c r="H565"/>
      <c r="I565"/>
      <c r="J565"/>
      <c r="Z565"/>
    </row>
    <row r="566">
      <c r="A566"/>
      <c r="B566"/>
      <c r="C566"/>
      <c r="D566"/>
      <c r="E566"/>
      <c r="F566"/>
      <c r="G566"/>
      <c r="H566"/>
      <c r="I566"/>
      <c r="J566"/>
      <c r="Z566"/>
    </row>
    <row r="567">
      <c r="A567"/>
      <c r="B567"/>
      <c r="C567"/>
      <c r="D567"/>
      <c r="E567"/>
      <c r="F567"/>
      <c r="G567"/>
      <c r="H567"/>
      <c r="I567"/>
      <c r="J567"/>
      <c r="Z567"/>
    </row>
    <row r="568">
      <c r="A568"/>
      <c r="B568"/>
      <c r="C568"/>
      <c r="D568"/>
      <c r="E568"/>
      <c r="F568"/>
      <c r="G568"/>
      <c r="H568"/>
      <c r="I568"/>
      <c r="J568"/>
      <c r="Z568"/>
    </row>
    <row r="569">
      <c r="A569"/>
      <c r="B569"/>
      <c r="C569"/>
      <c r="D569"/>
      <c r="E569"/>
      <c r="F569"/>
      <c r="G569"/>
      <c r="H569"/>
      <c r="I569"/>
      <c r="J569"/>
      <c r="Z569"/>
    </row>
    <row r="570">
      <c r="A570"/>
      <c r="B570"/>
      <c r="C570"/>
      <c r="D570"/>
      <c r="E570"/>
      <c r="F570"/>
      <c r="G570"/>
      <c r="H570"/>
      <c r="I570"/>
      <c r="J570"/>
      <c r="Z570"/>
    </row>
    <row r="571">
      <c r="A571"/>
      <c r="B571"/>
      <c r="C571"/>
      <c r="D571"/>
      <c r="E571"/>
      <c r="F571"/>
      <c r="G571"/>
      <c r="H571"/>
      <c r="I571"/>
      <c r="J571"/>
      <c r="Z571"/>
    </row>
    <row r="572">
      <c r="A572"/>
      <c r="B572"/>
      <c r="C572"/>
      <c r="D572"/>
      <c r="E572"/>
      <c r="F572"/>
      <c r="G572"/>
      <c r="H572"/>
      <c r="I572"/>
      <c r="J572"/>
      <c r="Z572"/>
    </row>
    <row r="573">
      <c r="A573"/>
      <c r="B573"/>
      <c r="C573"/>
      <c r="D573"/>
      <c r="E573"/>
      <c r="F573"/>
      <c r="G573"/>
      <c r="H573"/>
      <c r="I573"/>
      <c r="J573"/>
      <c r="Z573"/>
    </row>
    <row r="574">
      <c r="A574"/>
      <c r="B574"/>
      <c r="C574"/>
      <c r="D574"/>
      <c r="E574"/>
      <c r="F574"/>
      <c r="G574"/>
      <c r="H574"/>
      <c r="I574"/>
      <c r="J574"/>
      <c r="Z574"/>
    </row>
    <row r="575">
      <c r="A575"/>
      <c r="B575"/>
      <c r="C575"/>
      <c r="D575"/>
      <c r="E575"/>
      <c r="F575"/>
      <c r="G575"/>
      <c r="H575"/>
      <c r="I575"/>
      <c r="J575"/>
      <c r="Z575"/>
    </row>
    <row r="576">
      <c r="A576"/>
      <c r="B576"/>
      <c r="C576"/>
      <c r="D576"/>
      <c r="E576"/>
      <c r="F576"/>
      <c r="G576"/>
      <c r="H576"/>
      <c r="I576"/>
      <c r="J576"/>
      <c r="Z576"/>
    </row>
    <row r="577">
      <c r="A577"/>
      <c r="B577"/>
      <c r="C577"/>
      <c r="D577"/>
      <c r="E577"/>
      <c r="F577"/>
      <c r="G577"/>
      <c r="H577"/>
      <c r="I577"/>
      <c r="J577"/>
      <c r="Z577"/>
    </row>
    <row r="578">
      <c r="A578"/>
      <c r="B578"/>
      <c r="C578"/>
      <c r="D578"/>
      <c r="E578"/>
      <c r="F578"/>
      <c r="G578"/>
      <c r="H578"/>
      <c r="I578"/>
      <c r="J578"/>
      <c r="Z578"/>
    </row>
    <row r="579">
      <c r="A579"/>
      <c r="B579"/>
      <c r="C579"/>
      <c r="D579"/>
      <c r="E579"/>
      <c r="F579"/>
      <c r="G579"/>
      <c r="H579"/>
      <c r="I579"/>
      <c r="J579"/>
      <c r="Z579"/>
    </row>
    <row r="580">
      <c r="A580"/>
      <c r="B580"/>
      <c r="C580"/>
      <c r="D580"/>
      <c r="E580"/>
      <c r="F580"/>
      <c r="G580"/>
      <c r="H580"/>
      <c r="I580"/>
      <c r="J580"/>
      <c r="Z580"/>
    </row>
    <row r="581">
      <c r="A581"/>
      <c r="B581"/>
      <c r="C581"/>
      <c r="D581"/>
      <c r="E581"/>
      <c r="F581"/>
      <c r="G581"/>
      <c r="H581"/>
      <c r="I581"/>
      <c r="J581"/>
      <c r="Z581"/>
    </row>
    <row r="582">
      <c r="A582"/>
      <c r="B582"/>
      <c r="C582"/>
      <c r="D582"/>
      <c r="E582"/>
      <c r="F582"/>
      <c r="G582"/>
      <c r="H582"/>
      <c r="I582"/>
      <c r="J582"/>
      <c r="Z582"/>
    </row>
    <row r="583">
      <c r="A583"/>
      <c r="B583"/>
      <c r="C583"/>
      <c r="D583"/>
      <c r="E583"/>
      <c r="F583"/>
      <c r="G583"/>
      <c r="H583"/>
      <c r="I583"/>
      <c r="J583"/>
      <c r="Z583"/>
    </row>
    <row r="584">
      <c r="A584"/>
      <c r="B584"/>
      <c r="C584"/>
      <c r="D584"/>
      <c r="E584"/>
      <c r="F584"/>
      <c r="G584"/>
      <c r="H584"/>
      <c r="I584"/>
      <c r="J584"/>
      <c r="Z584"/>
    </row>
    <row r="585">
      <c r="A585"/>
      <c r="B585"/>
      <c r="C585"/>
      <c r="D585"/>
      <c r="E585"/>
      <c r="F585"/>
      <c r="G585"/>
      <c r="H585"/>
      <c r="I585"/>
      <c r="J585"/>
      <c r="Z585"/>
    </row>
    <row r="586">
      <c r="A586"/>
      <c r="B586"/>
      <c r="C586"/>
      <c r="D586"/>
      <c r="E586"/>
      <c r="F586"/>
      <c r="G586"/>
      <c r="H586"/>
      <c r="I586"/>
      <c r="J586"/>
      <c r="Z586"/>
    </row>
    <row r="587">
      <c r="A587"/>
      <c r="B587"/>
      <c r="C587"/>
      <c r="D587"/>
      <c r="E587"/>
      <c r="F587"/>
      <c r="G587"/>
      <c r="H587"/>
      <c r="I587"/>
      <c r="J587"/>
      <c r="Z587"/>
    </row>
    <row r="588">
      <c r="A588"/>
      <c r="B588"/>
      <c r="C588"/>
      <c r="D588"/>
      <c r="E588"/>
      <c r="F588"/>
      <c r="G588"/>
      <c r="H588"/>
      <c r="I588"/>
      <c r="J588"/>
      <c r="Z588"/>
    </row>
    <row r="589">
      <c r="A589"/>
      <c r="B589"/>
      <c r="C589"/>
      <c r="D589"/>
      <c r="E589"/>
      <c r="F589"/>
      <c r="G589"/>
      <c r="H589"/>
      <c r="I589"/>
      <c r="J589"/>
      <c r="Z589"/>
    </row>
    <row r="590">
      <c r="A590"/>
      <c r="B590"/>
      <c r="C590"/>
      <c r="D590"/>
      <c r="E590"/>
      <c r="F590"/>
      <c r="G590"/>
      <c r="H590"/>
      <c r="I590"/>
      <c r="J590"/>
      <c r="Z590"/>
    </row>
    <row r="591">
      <c r="A591"/>
      <c r="B591"/>
      <c r="C591"/>
      <c r="D591"/>
      <c r="E591"/>
      <c r="F591"/>
      <c r="G591"/>
      <c r="H591"/>
      <c r="I591"/>
      <c r="J591"/>
      <c r="Z591"/>
    </row>
    <row r="592">
      <c r="A592"/>
      <c r="B592"/>
      <c r="C592"/>
      <c r="D592"/>
      <c r="E592"/>
      <c r="F592"/>
      <c r="G592"/>
      <c r="H592"/>
      <c r="I592"/>
      <c r="J592"/>
      <c r="Z592"/>
    </row>
    <row r="593">
      <c r="A593"/>
      <c r="B593"/>
      <c r="C593"/>
      <c r="D593"/>
      <c r="E593"/>
      <c r="F593"/>
      <c r="G593"/>
      <c r="H593"/>
      <c r="I593"/>
      <c r="J593"/>
      <c r="Z593"/>
    </row>
    <row r="594">
      <c r="A594"/>
      <c r="B594"/>
      <c r="C594"/>
      <c r="D594"/>
      <c r="E594"/>
      <c r="F594"/>
      <c r="G594"/>
      <c r="H594"/>
      <c r="I594"/>
      <c r="J594"/>
      <c r="Z594"/>
    </row>
    <row r="595">
      <c r="A595"/>
      <c r="B595"/>
      <c r="C595"/>
      <c r="D595"/>
      <c r="E595"/>
      <c r="F595"/>
      <c r="G595"/>
      <c r="H595"/>
      <c r="I595"/>
      <c r="J595"/>
      <c r="Z595"/>
    </row>
    <row r="596">
      <c r="A596"/>
      <c r="B596"/>
      <c r="C596"/>
      <c r="D596"/>
      <c r="E596"/>
      <c r="F596"/>
      <c r="G596"/>
      <c r="H596"/>
      <c r="I596"/>
      <c r="J596"/>
      <c r="Z596"/>
    </row>
    <row r="597">
      <c r="A597"/>
      <c r="B597"/>
      <c r="C597"/>
      <c r="D597"/>
      <c r="E597"/>
      <c r="F597"/>
      <c r="G597"/>
      <c r="H597"/>
      <c r="I597"/>
      <c r="J597"/>
      <c r="Z597"/>
    </row>
    <row r="598">
      <c r="A598"/>
      <c r="B598"/>
      <c r="C598"/>
      <c r="D598"/>
      <c r="E598"/>
      <c r="F598"/>
      <c r="G598"/>
      <c r="H598"/>
      <c r="I598"/>
      <c r="J598"/>
      <c r="Z598"/>
    </row>
    <row r="599">
      <c r="A599"/>
      <c r="B599"/>
      <c r="C599"/>
      <c r="D599"/>
      <c r="E599"/>
      <c r="F599"/>
      <c r="G599"/>
      <c r="H599"/>
      <c r="I599"/>
      <c r="J599"/>
      <c r="Z599"/>
    </row>
    <row r="600">
      <c r="A600"/>
      <c r="B600"/>
      <c r="C600"/>
      <c r="D600"/>
      <c r="E600"/>
      <c r="F600"/>
      <c r="G600"/>
      <c r="H600"/>
      <c r="I600"/>
      <c r="J600"/>
      <c r="Z600"/>
    </row>
    <row r="601">
      <c r="A601"/>
      <c r="B601"/>
      <c r="C601"/>
      <c r="D601"/>
      <c r="E601"/>
      <c r="F601"/>
      <c r="G601"/>
      <c r="H601"/>
      <c r="I601"/>
      <c r="J601"/>
      <c r="Z601"/>
    </row>
    <row r="602">
      <c r="A602"/>
      <c r="B602"/>
      <c r="C602"/>
      <c r="D602"/>
      <c r="E602"/>
      <c r="F602"/>
      <c r="G602"/>
      <c r="H602"/>
      <c r="I602"/>
      <c r="J602"/>
      <c r="Z602"/>
    </row>
    <row r="603">
      <c r="A603"/>
      <c r="B603"/>
      <c r="C603"/>
      <c r="D603"/>
      <c r="E603"/>
      <c r="F603"/>
      <c r="G603"/>
      <c r="H603"/>
      <c r="I603"/>
      <c r="J603"/>
      <c r="Z603"/>
    </row>
    <row r="604">
      <c r="A604"/>
      <c r="B604"/>
      <c r="C604"/>
      <c r="D604"/>
      <c r="E604"/>
      <c r="F604"/>
      <c r="G604"/>
      <c r="H604"/>
      <c r="I604"/>
      <c r="J604"/>
      <c r="Z604"/>
    </row>
    <row r="605">
      <c r="A605"/>
      <c r="B605"/>
      <c r="C605"/>
      <c r="D605"/>
      <c r="E605"/>
      <c r="F605"/>
      <c r="G605"/>
      <c r="H605"/>
      <c r="I605"/>
      <c r="J605"/>
      <c r="Z605"/>
    </row>
    <row r="606">
      <c r="A606"/>
      <c r="B606"/>
      <c r="C606"/>
      <c r="D606"/>
      <c r="E606"/>
      <c r="F606"/>
      <c r="G606"/>
      <c r="H606"/>
      <c r="I606"/>
      <c r="J606"/>
      <c r="Z606"/>
    </row>
    <row r="607">
      <c r="A607"/>
      <c r="B607"/>
      <c r="C607"/>
      <c r="D607"/>
      <c r="E607"/>
      <c r="F607"/>
      <c r="G607"/>
      <c r="H607"/>
      <c r="I607"/>
      <c r="J607"/>
      <c r="Z607"/>
    </row>
    <row r="608">
      <c r="A608"/>
      <c r="B608"/>
      <c r="C608"/>
      <c r="D608"/>
      <c r="E608"/>
      <c r="F608"/>
      <c r="G608"/>
      <c r="H608"/>
      <c r="I608"/>
      <c r="J608"/>
      <c r="Z608"/>
    </row>
    <row r="609">
      <c r="A609"/>
      <c r="B609"/>
      <c r="C609"/>
      <c r="D609"/>
      <c r="E609"/>
      <c r="F609"/>
      <c r="G609"/>
      <c r="H609"/>
      <c r="I609"/>
      <c r="J609"/>
      <c r="Z609"/>
    </row>
    <row r="610">
      <c r="A610"/>
      <c r="B610"/>
      <c r="C610"/>
      <c r="D610"/>
      <c r="E610"/>
      <c r="F610"/>
      <c r="G610"/>
      <c r="H610"/>
      <c r="I610"/>
      <c r="J610"/>
      <c r="Z610"/>
    </row>
    <row r="611">
      <c r="A611"/>
      <c r="B611"/>
      <c r="C611"/>
      <c r="D611"/>
      <c r="E611"/>
      <c r="F611"/>
      <c r="G611"/>
      <c r="H611"/>
      <c r="I611"/>
      <c r="J611"/>
      <c r="Z611"/>
    </row>
    <row r="612">
      <c r="A612"/>
      <c r="B612"/>
      <c r="C612"/>
      <c r="D612"/>
      <c r="E612"/>
      <c r="F612"/>
      <c r="G612"/>
      <c r="H612"/>
      <c r="I612"/>
      <c r="J612"/>
      <c r="Z612"/>
    </row>
    <row r="613">
      <c r="A613"/>
      <c r="B613"/>
      <c r="C613"/>
      <c r="D613"/>
      <c r="E613"/>
      <c r="F613"/>
      <c r="G613"/>
      <c r="H613"/>
      <c r="I613"/>
      <c r="J613"/>
      <c r="Z613"/>
    </row>
    <row r="614">
      <c r="A614"/>
      <c r="B614"/>
      <c r="C614"/>
      <c r="D614"/>
      <c r="E614"/>
      <c r="F614"/>
      <c r="G614"/>
      <c r="H614"/>
      <c r="I614"/>
      <c r="J614"/>
      <c r="Z614"/>
    </row>
    <row r="615">
      <c r="A615"/>
      <c r="B615"/>
      <c r="C615"/>
      <c r="D615"/>
      <c r="E615"/>
      <c r="F615"/>
      <c r="G615"/>
      <c r="H615"/>
      <c r="I615"/>
      <c r="J615"/>
      <c r="Z615"/>
    </row>
    <row r="616">
      <c r="A616"/>
      <c r="B616"/>
      <c r="C616"/>
      <c r="D616"/>
      <c r="E616"/>
      <c r="F616"/>
      <c r="G616"/>
      <c r="H616"/>
      <c r="I616"/>
      <c r="J616"/>
      <c r="Z616"/>
    </row>
    <row r="617">
      <c r="A617"/>
      <c r="B617"/>
      <c r="C617"/>
      <c r="D617"/>
      <c r="E617"/>
      <c r="F617"/>
      <c r="G617"/>
      <c r="H617"/>
      <c r="I617"/>
      <c r="J617"/>
      <c r="Z617"/>
    </row>
    <row r="618">
      <c r="A618"/>
      <c r="B618"/>
      <c r="C618"/>
      <c r="D618"/>
      <c r="E618"/>
      <c r="F618"/>
      <c r="G618"/>
      <c r="H618"/>
      <c r="I618"/>
      <c r="J618"/>
      <c r="Z618"/>
    </row>
    <row r="619">
      <c r="A619"/>
      <c r="B619"/>
      <c r="C619"/>
      <c r="D619"/>
      <c r="E619"/>
      <c r="F619"/>
      <c r="G619"/>
      <c r="H619"/>
      <c r="I619"/>
      <c r="J619"/>
      <c r="Z619"/>
    </row>
    <row r="620">
      <c r="A620"/>
      <c r="B620"/>
      <c r="C620"/>
      <c r="D620"/>
      <c r="E620"/>
      <c r="F620"/>
      <c r="G620"/>
      <c r="H620"/>
      <c r="I620"/>
      <c r="J620"/>
      <c r="Z620"/>
    </row>
    <row r="621">
      <c r="A621"/>
      <c r="B621"/>
      <c r="C621"/>
      <c r="D621"/>
      <c r="E621"/>
      <c r="F621"/>
      <c r="G621"/>
      <c r="H621"/>
      <c r="I621"/>
      <c r="J621"/>
      <c r="Z621"/>
    </row>
    <row r="622">
      <c r="A622"/>
      <c r="B622"/>
      <c r="C622"/>
      <c r="D622"/>
      <c r="E622"/>
      <c r="F622"/>
      <c r="G622"/>
      <c r="H622"/>
      <c r="I622"/>
      <c r="J622"/>
      <c r="Z622"/>
    </row>
    <row r="623">
      <c r="A623"/>
      <c r="B623"/>
      <c r="C623"/>
      <c r="D623"/>
      <c r="E623"/>
      <c r="F623"/>
      <c r="G623"/>
      <c r="H623"/>
      <c r="I623"/>
      <c r="J623"/>
      <c r="Z623"/>
    </row>
    <row r="624">
      <c r="A624"/>
      <c r="B624"/>
      <c r="C624"/>
      <c r="D624"/>
      <c r="E624"/>
      <c r="F624"/>
      <c r="G624"/>
      <c r="H624"/>
      <c r="I624"/>
      <c r="J624"/>
      <c r="Z624"/>
    </row>
    <row r="625">
      <c r="A625"/>
      <c r="B625"/>
      <c r="C625"/>
      <c r="D625"/>
      <c r="E625"/>
      <c r="F625"/>
      <c r="G625"/>
      <c r="H625"/>
      <c r="I625"/>
      <c r="J625"/>
      <c r="Z625"/>
    </row>
    <row r="626">
      <c r="A626"/>
      <c r="B626"/>
      <c r="C626"/>
      <c r="D626"/>
      <c r="E626"/>
      <c r="F626"/>
      <c r="G626"/>
      <c r="H626"/>
      <c r="I626"/>
      <c r="J626"/>
      <c r="Z626"/>
    </row>
    <row r="627">
      <c r="A627"/>
      <c r="B627"/>
      <c r="C627"/>
      <c r="D627"/>
      <c r="E627"/>
      <c r="F627"/>
      <c r="G627"/>
      <c r="H627"/>
      <c r="I627"/>
      <c r="J627"/>
      <c r="Z627"/>
    </row>
    <row r="628">
      <c r="A628"/>
      <c r="B628"/>
      <c r="C628"/>
      <c r="D628"/>
      <c r="E628"/>
      <c r="F628"/>
      <c r="G628"/>
      <c r="H628"/>
      <c r="I628"/>
      <c r="J628"/>
      <c r="Z628"/>
    </row>
    <row r="629">
      <c r="A629"/>
      <c r="B629"/>
      <c r="C629"/>
      <c r="D629"/>
      <c r="E629"/>
      <c r="F629"/>
      <c r="G629"/>
      <c r="H629"/>
      <c r="I629"/>
      <c r="J629"/>
      <c r="Z629"/>
    </row>
    <row r="630">
      <c r="A630"/>
      <c r="B630"/>
      <c r="C630"/>
      <c r="D630"/>
      <c r="E630"/>
      <c r="F630"/>
      <c r="G630"/>
      <c r="H630"/>
      <c r="I630"/>
      <c r="J630"/>
      <c r="Z630"/>
    </row>
    <row r="631">
      <c r="A631"/>
      <c r="B631"/>
      <c r="C631"/>
      <c r="D631"/>
      <c r="E631"/>
      <c r="F631"/>
      <c r="G631"/>
      <c r="H631"/>
      <c r="I631"/>
      <c r="J631"/>
      <c r="Z631"/>
    </row>
    <row r="632">
      <c r="A632"/>
      <c r="B632"/>
      <c r="C632"/>
      <c r="D632"/>
      <c r="E632"/>
      <c r="F632"/>
      <c r="G632"/>
      <c r="H632"/>
      <c r="I632"/>
      <c r="J632"/>
      <c r="Z632"/>
    </row>
    <row r="633">
      <c r="A633"/>
      <c r="B633"/>
      <c r="C633"/>
      <c r="D633"/>
      <c r="E633"/>
      <c r="F633"/>
      <c r="G633"/>
      <c r="H633"/>
      <c r="I633"/>
      <c r="J633"/>
      <c r="Z633"/>
    </row>
    <row r="634">
      <c r="A634"/>
      <c r="B634"/>
      <c r="C634"/>
      <c r="D634"/>
      <c r="E634"/>
      <c r="F634"/>
      <c r="G634"/>
      <c r="H634"/>
      <c r="I634"/>
      <c r="J634"/>
      <c r="Z634"/>
    </row>
    <row r="635">
      <c r="A635"/>
      <c r="B635"/>
      <c r="C635"/>
      <c r="D635"/>
      <c r="E635"/>
      <c r="F635"/>
      <c r="G635"/>
      <c r="H635"/>
      <c r="I635"/>
      <c r="J635"/>
      <c r="Z635"/>
    </row>
    <row r="636">
      <c r="A636"/>
      <c r="B636"/>
      <c r="C636"/>
      <c r="D636"/>
      <c r="E636"/>
      <c r="F636"/>
      <c r="G636"/>
      <c r="H636"/>
      <c r="I636"/>
      <c r="J636"/>
      <c r="Z636"/>
    </row>
    <row r="637">
      <c r="A637"/>
      <c r="B637"/>
      <c r="C637"/>
      <c r="D637"/>
      <c r="E637"/>
      <c r="F637"/>
      <c r="G637"/>
      <c r="H637"/>
      <c r="I637"/>
      <c r="J637"/>
      <c r="Z637"/>
    </row>
    <row r="638">
      <c r="A638"/>
      <c r="B638"/>
      <c r="C638"/>
      <c r="D638"/>
      <c r="E638"/>
      <c r="F638"/>
      <c r="G638"/>
      <c r="H638"/>
      <c r="I638"/>
      <c r="J638"/>
      <c r="Z638"/>
    </row>
    <row r="639">
      <c r="A639"/>
      <c r="B639"/>
      <c r="C639"/>
      <c r="D639"/>
      <c r="E639"/>
      <c r="F639"/>
      <c r="G639"/>
      <c r="H639"/>
      <c r="I639"/>
      <c r="J639"/>
      <c r="Z639"/>
    </row>
    <row r="640">
      <c r="A640"/>
      <c r="B640"/>
      <c r="C640"/>
      <c r="D640"/>
      <c r="E640"/>
      <c r="F640"/>
      <c r="G640"/>
      <c r="H640"/>
      <c r="I640"/>
      <c r="J640"/>
      <c r="Z640"/>
    </row>
    <row r="641">
      <c r="A641"/>
      <c r="B641"/>
      <c r="C641"/>
      <c r="D641"/>
      <c r="E641"/>
      <c r="F641"/>
      <c r="G641"/>
      <c r="H641"/>
      <c r="I641"/>
      <c r="J641"/>
      <c r="Z641"/>
    </row>
    <row r="642">
      <c r="A642"/>
      <c r="B642"/>
      <c r="C642"/>
      <c r="D642"/>
      <c r="E642"/>
      <c r="F642"/>
      <c r="G642"/>
      <c r="H642"/>
      <c r="I642"/>
      <c r="J642"/>
      <c r="Z642"/>
    </row>
    <row r="643">
      <c r="A643"/>
      <c r="B643"/>
      <c r="C643"/>
      <c r="D643"/>
      <c r="E643"/>
      <c r="F643"/>
      <c r="G643"/>
      <c r="H643"/>
      <c r="I643"/>
      <c r="J643"/>
      <c r="Z643"/>
    </row>
    <row r="644">
      <c r="A644"/>
      <c r="B644"/>
      <c r="C644"/>
      <c r="D644"/>
      <c r="E644"/>
      <c r="F644"/>
      <c r="G644"/>
      <c r="H644"/>
      <c r="I644"/>
      <c r="J644"/>
      <c r="Z644"/>
    </row>
    <row r="645">
      <c r="A645"/>
      <c r="B645"/>
      <c r="C645"/>
      <c r="D645"/>
      <c r="E645"/>
      <c r="F645"/>
      <c r="G645"/>
      <c r="H645"/>
      <c r="I645"/>
      <c r="J645"/>
      <c r="Z645"/>
    </row>
    <row r="646">
      <c r="A646"/>
      <c r="B646"/>
      <c r="C646"/>
      <c r="D646"/>
      <c r="E646"/>
      <c r="F646"/>
      <c r="G646"/>
      <c r="H646"/>
      <c r="I646"/>
      <c r="J646"/>
      <c r="Z646"/>
    </row>
    <row r="647">
      <c r="A647"/>
      <c r="B647"/>
      <c r="C647"/>
      <c r="D647"/>
      <c r="E647"/>
      <c r="F647"/>
      <c r="G647"/>
      <c r="H647"/>
      <c r="I647"/>
      <c r="J647"/>
      <c r="Z647"/>
    </row>
    <row r="648">
      <c r="A648"/>
      <c r="B648"/>
      <c r="C648"/>
      <c r="D648"/>
      <c r="E648"/>
      <c r="F648"/>
      <c r="G648"/>
      <c r="H648"/>
      <c r="I648"/>
      <c r="J648"/>
      <c r="Z648"/>
    </row>
    <row r="649">
      <c r="A649"/>
      <c r="B649"/>
      <c r="C649"/>
      <c r="D649"/>
      <c r="E649"/>
      <c r="F649"/>
      <c r="G649"/>
      <c r="H649"/>
      <c r="I649"/>
      <c r="J649"/>
      <c r="Z649"/>
    </row>
    <row r="650">
      <c r="A650"/>
      <c r="B650"/>
      <c r="C650"/>
      <c r="D650"/>
      <c r="E650"/>
      <c r="F650"/>
      <c r="G650"/>
      <c r="H650"/>
      <c r="I650"/>
      <c r="J650"/>
      <c r="Z650"/>
    </row>
    <row r="651">
      <c r="A651"/>
      <c r="B651"/>
      <c r="C651"/>
      <c r="D651"/>
      <c r="E651"/>
      <c r="F651"/>
      <c r="G651"/>
      <c r="H651"/>
      <c r="I651"/>
      <c r="J651"/>
      <c r="Z651"/>
    </row>
    <row r="652">
      <c r="A652"/>
      <c r="B652"/>
      <c r="C652"/>
      <c r="D652"/>
      <c r="E652"/>
      <c r="F652"/>
      <c r="G652"/>
      <c r="H652"/>
      <c r="I652"/>
      <c r="J652"/>
      <c r="Z652"/>
    </row>
    <row r="653">
      <c r="A653"/>
      <c r="B653"/>
      <c r="C653"/>
      <c r="D653"/>
      <c r="E653"/>
      <c r="F653"/>
      <c r="G653"/>
      <c r="H653"/>
      <c r="I653"/>
      <c r="J653"/>
      <c r="Z653"/>
    </row>
    <row r="654">
      <c r="A654"/>
      <c r="B654"/>
      <c r="C654"/>
      <c r="D654"/>
      <c r="E654"/>
      <c r="F654"/>
      <c r="G654"/>
      <c r="H654"/>
      <c r="I654"/>
      <c r="J654"/>
      <c r="Z654"/>
    </row>
    <row r="655">
      <c r="A655"/>
      <c r="B655"/>
      <c r="C655"/>
      <c r="D655"/>
      <c r="E655"/>
      <c r="F655"/>
      <c r="G655"/>
      <c r="H655"/>
      <c r="I655"/>
      <c r="J655"/>
      <c r="Z655"/>
    </row>
    <row r="656">
      <c r="A656"/>
      <c r="B656"/>
      <c r="C656"/>
      <c r="D656"/>
      <c r="E656"/>
      <c r="F656"/>
      <c r="G656"/>
      <c r="H656"/>
      <c r="I656"/>
      <c r="J656"/>
      <c r="Z656"/>
    </row>
    <row r="657">
      <c r="A657"/>
      <c r="B657"/>
      <c r="C657"/>
      <c r="D657"/>
      <c r="E657"/>
      <c r="F657"/>
      <c r="G657"/>
      <c r="H657"/>
      <c r="I657"/>
      <c r="J657"/>
      <c r="Z657"/>
    </row>
    <row r="658">
      <c r="A658"/>
      <c r="B658"/>
      <c r="C658"/>
      <c r="D658"/>
      <c r="E658"/>
      <c r="F658"/>
      <c r="G658"/>
      <c r="H658"/>
      <c r="I658"/>
      <c r="J658"/>
      <c r="Z658"/>
    </row>
    <row r="659">
      <c r="A659"/>
      <c r="B659"/>
      <c r="C659"/>
      <c r="D659"/>
      <c r="E659"/>
      <c r="F659"/>
      <c r="G659"/>
      <c r="H659"/>
      <c r="I659"/>
      <c r="J659"/>
      <c r="Z659"/>
    </row>
    <row r="660">
      <c r="A660"/>
      <c r="B660"/>
      <c r="C660"/>
      <c r="D660"/>
      <c r="E660"/>
      <c r="F660"/>
      <c r="G660"/>
      <c r="H660"/>
      <c r="I660"/>
      <c r="J660"/>
      <c r="Z660"/>
    </row>
    <row r="661">
      <c r="A661"/>
      <c r="B661"/>
      <c r="C661"/>
      <c r="D661"/>
      <c r="E661"/>
      <c r="F661"/>
      <c r="G661"/>
      <c r="H661"/>
      <c r="I661"/>
      <c r="J661"/>
      <c r="Z661"/>
    </row>
    <row r="662">
      <c r="A662"/>
      <c r="B662"/>
      <c r="C662"/>
      <c r="D662"/>
      <c r="E662"/>
      <c r="F662"/>
      <c r="G662"/>
      <c r="H662"/>
      <c r="I662"/>
      <c r="J662"/>
      <c r="Z662"/>
    </row>
    <row r="663">
      <c r="A663"/>
      <c r="B663"/>
      <c r="C663"/>
      <c r="D663"/>
      <c r="E663"/>
      <c r="F663"/>
      <c r="G663"/>
      <c r="H663"/>
      <c r="I663"/>
      <c r="J663"/>
      <c r="Z663"/>
    </row>
    <row r="664">
      <c r="A664"/>
      <c r="B664"/>
      <c r="C664"/>
      <c r="D664"/>
      <c r="E664"/>
      <c r="F664"/>
      <c r="G664"/>
      <c r="H664"/>
      <c r="I664"/>
      <c r="J664"/>
      <c r="Z664"/>
    </row>
    <row r="665">
      <c r="A665"/>
      <c r="B665"/>
      <c r="C665"/>
      <c r="D665"/>
      <c r="E665"/>
      <c r="F665"/>
      <c r="G665"/>
      <c r="H665"/>
      <c r="I665"/>
      <c r="J665"/>
      <c r="Z665"/>
    </row>
    <row r="666">
      <c r="A666"/>
      <c r="B666"/>
      <c r="C666"/>
      <c r="D666"/>
      <c r="E666"/>
      <c r="F666"/>
      <c r="G666"/>
      <c r="H666"/>
      <c r="I666"/>
      <c r="J666"/>
      <c r="Z666"/>
    </row>
    <row r="667">
      <c r="A667"/>
      <c r="B667"/>
      <c r="C667"/>
      <c r="D667"/>
      <c r="E667"/>
      <c r="F667"/>
      <c r="G667"/>
      <c r="H667"/>
      <c r="I667"/>
      <c r="J667"/>
      <c r="Z667"/>
    </row>
    <row r="668">
      <c r="A668"/>
      <c r="B668"/>
      <c r="C668"/>
      <c r="D668"/>
      <c r="E668"/>
      <c r="F668"/>
      <c r="G668"/>
      <c r="H668"/>
      <c r="I668"/>
      <c r="J668"/>
      <c r="Z668"/>
    </row>
    <row r="669">
      <c r="A669"/>
      <c r="B669"/>
      <c r="C669"/>
      <c r="D669"/>
      <c r="E669"/>
      <c r="F669"/>
      <c r="G669"/>
      <c r="H669"/>
      <c r="I669"/>
      <c r="J669"/>
      <c r="Z669"/>
    </row>
    <row r="670">
      <c r="A670"/>
      <c r="B670"/>
      <c r="C670"/>
      <c r="D670"/>
      <c r="E670"/>
      <c r="F670"/>
      <c r="G670"/>
      <c r="H670"/>
      <c r="I670"/>
      <c r="J670"/>
      <c r="Z670"/>
    </row>
    <row r="671">
      <c r="A671"/>
      <c r="B671"/>
      <c r="C671"/>
      <c r="D671"/>
      <c r="E671"/>
      <c r="F671"/>
      <c r="G671"/>
      <c r="H671"/>
      <c r="I671"/>
      <c r="J671"/>
      <c r="Z671"/>
    </row>
    <row r="672">
      <c r="A672"/>
      <c r="B672"/>
      <c r="C672"/>
      <c r="D672"/>
      <c r="E672"/>
      <c r="F672"/>
      <c r="G672"/>
      <c r="H672"/>
      <c r="I672"/>
      <c r="J672"/>
      <c r="Z672"/>
    </row>
    <row r="673">
      <c r="A673"/>
      <c r="B673"/>
      <c r="C673"/>
      <c r="D673"/>
      <c r="E673"/>
      <c r="F673"/>
      <c r="G673"/>
      <c r="H673"/>
      <c r="I673"/>
      <c r="J673"/>
      <c r="Z673"/>
    </row>
    <row r="674">
      <c r="A674"/>
      <c r="B674"/>
      <c r="C674"/>
      <c r="D674"/>
      <c r="E674"/>
      <c r="F674"/>
      <c r="G674"/>
      <c r="H674"/>
      <c r="I674"/>
      <c r="J674"/>
      <c r="Z674"/>
    </row>
    <row r="675">
      <c r="A675"/>
      <c r="B675"/>
      <c r="C675"/>
      <c r="D675"/>
      <c r="E675"/>
      <c r="F675"/>
      <c r="G675"/>
      <c r="H675"/>
      <c r="I675"/>
      <c r="J675"/>
      <c r="Z675"/>
    </row>
    <row r="676">
      <c r="A676"/>
      <c r="B676"/>
      <c r="C676"/>
      <c r="D676"/>
      <c r="E676"/>
      <c r="F676"/>
      <c r="G676"/>
      <c r="H676"/>
      <c r="I676"/>
      <c r="J676"/>
      <c r="Z676"/>
    </row>
    <row r="677">
      <c r="A677"/>
      <c r="B677"/>
      <c r="C677"/>
      <c r="D677"/>
      <c r="E677"/>
      <c r="F677"/>
      <c r="G677"/>
      <c r="H677"/>
      <c r="I677"/>
      <c r="J677"/>
      <c r="Z677"/>
    </row>
    <row r="678">
      <c r="A678"/>
      <c r="B678"/>
      <c r="C678"/>
      <c r="D678"/>
      <c r="E678"/>
      <c r="F678"/>
      <c r="G678"/>
      <c r="H678"/>
      <c r="I678"/>
      <c r="J678"/>
      <c r="Z678"/>
    </row>
    <row r="679">
      <c r="A679"/>
      <c r="B679"/>
      <c r="C679"/>
      <c r="D679"/>
      <c r="E679"/>
      <c r="F679"/>
      <c r="G679"/>
      <c r="H679"/>
      <c r="I679"/>
      <c r="J679"/>
      <c r="Z679"/>
    </row>
    <row r="680">
      <c r="A680"/>
      <c r="B680"/>
      <c r="C680"/>
      <c r="D680"/>
      <c r="E680"/>
      <c r="F680"/>
      <c r="G680"/>
      <c r="H680"/>
      <c r="I680"/>
      <c r="J680"/>
      <c r="Z680"/>
    </row>
    <row r="681">
      <c r="A681"/>
      <c r="B681"/>
      <c r="C681"/>
      <c r="D681"/>
      <c r="E681"/>
      <c r="F681"/>
      <c r="G681"/>
      <c r="H681"/>
      <c r="I681"/>
      <c r="J681"/>
      <c r="Z681"/>
    </row>
    <row r="682">
      <c r="A682"/>
      <c r="B682"/>
      <c r="C682"/>
      <c r="D682"/>
      <c r="E682"/>
      <c r="F682"/>
      <c r="G682"/>
      <c r="H682"/>
      <c r="I682"/>
      <c r="J682"/>
      <c r="Z682"/>
    </row>
    <row r="683">
      <c r="A683"/>
      <c r="B683"/>
      <c r="C683"/>
      <c r="D683"/>
      <c r="E683"/>
      <c r="F683"/>
      <c r="G683"/>
      <c r="H683"/>
      <c r="I683"/>
      <c r="J683"/>
      <c r="Z683"/>
    </row>
    <row r="684">
      <c r="A684"/>
      <c r="B684"/>
      <c r="C684"/>
      <c r="D684"/>
      <c r="E684"/>
      <c r="F684"/>
      <c r="G684"/>
      <c r="H684"/>
      <c r="I684"/>
      <c r="J684"/>
      <c r="Z684"/>
    </row>
    <row r="685">
      <c r="A685"/>
      <c r="B685"/>
      <c r="C685"/>
      <c r="D685"/>
      <c r="E685"/>
      <c r="F685"/>
      <c r="G685"/>
      <c r="H685"/>
      <c r="I685"/>
      <c r="J685"/>
      <c r="Z685"/>
    </row>
    <row r="686">
      <c r="A686"/>
      <c r="B686"/>
      <c r="C686"/>
      <c r="D686"/>
      <c r="E686"/>
      <c r="F686"/>
      <c r="G686"/>
      <c r="H686"/>
      <c r="I686"/>
      <c r="J686"/>
      <c r="Z686"/>
    </row>
    <row r="687">
      <c r="A687"/>
      <c r="B687"/>
      <c r="C687"/>
      <c r="D687"/>
      <c r="E687"/>
      <c r="F687"/>
      <c r="G687"/>
      <c r="H687"/>
      <c r="I687"/>
      <c r="J687"/>
      <c r="Z687"/>
    </row>
    <row r="688">
      <c r="A688"/>
      <c r="B688"/>
      <c r="C688"/>
      <c r="D688"/>
      <c r="E688"/>
      <c r="F688"/>
      <c r="G688"/>
      <c r="H688"/>
      <c r="I688"/>
      <c r="J688"/>
      <c r="Z688"/>
    </row>
    <row r="689">
      <c r="A689"/>
      <c r="B689"/>
      <c r="C689"/>
      <c r="D689"/>
      <c r="E689"/>
      <c r="F689"/>
      <c r="G689"/>
      <c r="H689"/>
      <c r="I689"/>
      <c r="J689"/>
      <c r="Z689"/>
    </row>
    <row r="690">
      <c r="A690"/>
      <c r="B690"/>
      <c r="C690"/>
      <c r="D690"/>
      <c r="E690"/>
      <c r="F690"/>
      <c r="G690"/>
      <c r="H690"/>
      <c r="I690"/>
      <c r="J690"/>
      <c r="Z690"/>
    </row>
    <row r="691">
      <c r="A691"/>
      <c r="B691"/>
      <c r="C691"/>
      <c r="D691"/>
      <c r="E691"/>
      <c r="F691"/>
      <c r="G691"/>
      <c r="H691"/>
      <c r="I691"/>
      <c r="J691"/>
      <c r="Z691"/>
    </row>
    <row r="692">
      <c r="A692"/>
      <c r="B692"/>
      <c r="C692"/>
      <c r="D692"/>
      <c r="E692"/>
      <c r="F692"/>
      <c r="G692"/>
      <c r="H692"/>
      <c r="I692"/>
      <c r="J692"/>
      <c r="Z692"/>
    </row>
    <row r="693">
      <c r="A693"/>
      <c r="B693"/>
      <c r="C693"/>
      <c r="D693"/>
      <c r="E693"/>
      <c r="F693"/>
      <c r="G693"/>
      <c r="H693"/>
      <c r="I693"/>
      <c r="J693"/>
      <c r="Z693"/>
    </row>
    <row r="694">
      <c r="A694"/>
      <c r="B694"/>
      <c r="C694"/>
      <c r="D694"/>
      <c r="E694"/>
      <c r="F694"/>
      <c r="G694"/>
      <c r="H694"/>
      <c r="I694"/>
      <c r="J694"/>
      <c r="Z694"/>
    </row>
    <row r="695">
      <c r="A695"/>
      <c r="B695"/>
      <c r="C695"/>
      <c r="D695"/>
      <c r="E695"/>
      <c r="F695"/>
      <c r="G695"/>
      <c r="H695"/>
      <c r="I695"/>
      <c r="J695"/>
      <c r="Z695"/>
    </row>
    <row r="696">
      <c r="A696"/>
      <c r="B696"/>
      <c r="C696"/>
      <c r="D696"/>
      <c r="E696"/>
      <c r="F696"/>
      <c r="G696"/>
      <c r="H696"/>
      <c r="I696"/>
      <c r="J696"/>
      <c r="Z696"/>
    </row>
    <row r="697">
      <c r="A697"/>
      <c r="B697"/>
      <c r="C697"/>
      <c r="D697"/>
      <c r="E697"/>
      <c r="F697"/>
      <c r="G697"/>
      <c r="H697"/>
      <c r="I697"/>
      <c r="J697"/>
      <c r="Z697"/>
    </row>
    <row r="698">
      <c r="A698"/>
      <c r="B698"/>
      <c r="C698"/>
      <c r="D698"/>
      <c r="E698"/>
      <c r="F698"/>
      <c r="G698"/>
      <c r="H698"/>
      <c r="I698"/>
      <c r="J698"/>
      <c r="Z698"/>
    </row>
    <row r="699">
      <c r="A699"/>
      <c r="B699"/>
      <c r="C699"/>
      <c r="D699"/>
      <c r="E699"/>
      <c r="F699"/>
      <c r="G699"/>
      <c r="H699"/>
      <c r="I699"/>
      <c r="J699"/>
      <c r="Z699"/>
    </row>
    <row r="700">
      <c r="A700"/>
      <c r="B700"/>
      <c r="C700"/>
      <c r="D700"/>
      <c r="E700"/>
      <c r="F700"/>
      <c r="G700"/>
      <c r="H700"/>
      <c r="I700"/>
      <c r="J700"/>
      <c r="Z700"/>
    </row>
    <row r="701">
      <c r="A701"/>
      <c r="B701"/>
      <c r="C701"/>
      <c r="D701"/>
      <c r="E701"/>
      <c r="F701"/>
      <c r="G701"/>
      <c r="H701"/>
      <c r="I701"/>
      <c r="J701"/>
      <c r="Z701"/>
    </row>
    <row r="702">
      <c r="A702"/>
      <c r="B702"/>
      <c r="C702"/>
      <c r="D702"/>
      <c r="E702"/>
      <c r="F702"/>
      <c r="G702"/>
      <c r="H702"/>
      <c r="I702"/>
      <c r="J702"/>
      <c r="Z702"/>
    </row>
    <row r="703">
      <c r="A703"/>
      <c r="B703"/>
      <c r="C703"/>
      <c r="D703"/>
      <c r="E703"/>
      <c r="F703"/>
      <c r="G703"/>
      <c r="H703"/>
      <c r="I703"/>
      <c r="J703"/>
      <c r="Z703"/>
    </row>
    <row r="704">
      <c r="A704"/>
      <c r="B704"/>
      <c r="C704"/>
      <c r="D704"/>
      <c r="E704"/>
      <c r="F704"/>
      <c r="G704"/>
      <c r="H704"/>
      <c r="I704"/>
      <c r="J704"/>
      <c r="Z704"/>
    </row>
    <row r="705">
      <c r="A705"/>
      <c r="B705"/>
      <c r="C705"/>
      <c r="D705"/>
      <c r="E705"/>
      <c r="F705"/>
      <c r="G705"/>
      <c r="H705"/>
      <c r="I705"/>
      <c r="J705"/>
      <c r="Z705"/>
    </row>
    <row r="706">
      <c r="A706"/>
      <c r="B706"/>
      <c r="C706"/>
      <c r="D706"/>
      <c r="E706"/>
      <c r="F706"/>
      <c r="G706"/>
      <c r="H706"/>
      <c r="I706"/>
      <c r="J706"/>
      <c r="Z706"/>
    </row>
    <row r="707">
      <c r="A707"/>
      <c r="B707"/>
      <c r="C707"/>
      <c r="D707"/>
      <c r="E707"/>
      <c r="F707"/>
      <c r="G707"/>
      <c r="H707"/>
      <c r="I707"/>
      <c r="J707"/>
      <c r="Z707"/>
    </row>
    <row r="708">
      <c r="A708"/>
      <c r="B708"/>
      <c r="C708"/>
      <c r="D708"/>
      <c r="E708"/>
      <c r="F708"/>
      <c r="G708"/>
      <c r="H708"/>
      <c r="I708"/>
      <c r="J708"/>
      <c r="Z708"/>
    </row>
    <row r="709">
      <c r="A709"/>
      <c r="B709"/>
      <c r="C709"/>
      <c r="D709"/>
      <c r="E709"/>
      <c r="F709"/>
      <c r="G709"/>
      <c r="H709"/>
      <c r="I709"/>
      <c r="J709"/>
      <c r="Z709"/>
    </row>
    <row r="710">
      <c r="A710"/>
      <c r="B710"/>
      <c r="C710"/>
      <c r="D710"/>
      <c r="E710"/>
      <c r="F710"/>
      <c r="G710"/>
      <c r="H710"/>
      <c r="I710"/>
      <c r="J710"/>
      <c r="Z710"/>
    </row>
    <row r="711">
      <c r="A711"/>
      <c r="B711"/>
      <c r="C711"/>
      <c r="D711"/>
      <c r="E711"/>
      <c r="F711"/>
      <c r="G711"/>
      <c r="H711"/>
      <c r="I711"/>
      <c r="J711"/>
      <c r="Z711"/>
    </row>
    <row r="712">
      <c r="A712"/>
      <c r="B712"/>
      <c r="C712"/>
      <c r="D712"/>
      <c r="E712"/>
      <c r="F712"/>
      <c r="G712"/>
      <c r="H712"/>
      <c r="I712"/>
      <c r="J712"/>
      <c r="Z712"/>
    </row>
    <row r="713">
      <c r="A713"/>
      <c r="B713"/>
      <c r="C713"/>
      <c r="D713"/>
      <c r="E713"/>
      <c r="F713"/>
      <c r="G713"/>
      <c r="H713"/>
      <c r="I713"/>
      <c r="J713"/>
      <c r="Z713"/>
    </row>
    <row r="714">
      <c r="A714"/>
      <c r="B714"/>
      <c r="C714"/>
      <c r="D714"/>
      <c r="E714"/>
      <c r="F714"/>
      <c r="G714"/>
      <c r="H714"/>
      <c r="I714"/>
      <c r="J714"/>
      <c r="Z714"/>
    </row>
    <row r="715">
      <c r="A715"/>
      <c r="B715"/>
      <c r="C715"/>
      <c r="D715"/>
      <c r="E715"/>
      <c r="F715"/>
      <c r="G715"/>
      <c r="H715"/>
      <c r="I715"/>
      <c r="J715"/>
      <c r="Z715"/>
    </row>
    <row r="716">
      <c r="A716"/>
      <c r="B716"/>
      <c r="C716"/>
      <c r="D716"/>
      <c r="E716"/>
      <c r="F716"/>
      <c r="G716"/>
      <c r="H716"/>
      <c r="I716"/>
      <c r="J716"/>
      <c r="Z716"/>
    </row>
    <row r="717">
      <c r="A717"/>
      <c r="B717"/>
      <c r="C717"/>
      <c r="D717"/>
      <c r="E717"/>
      <c r="F717"/>
      <c r="G717"/>
      <c r="H717"/>
      <c r="I717"/>
      <c r="J717"/>
      <c r="Z717"/>
    </row>
    <row r="718">
      <c r="A718"/>
      <c r="B718"/>
      <c r="C718"/>
      <c r="D718"/>
      <c r="E718"/>
      <c r="F718"/>
      <c r="G718"/>
      <c r="H718"/>
      <c r="I718"/>
      <c r="J718"/>
      <c r="Z718"/>
    </row>
    <row r="719">
      <c r="A719"/>
      <c r="B719"/>
      <c r="C719"/>
      <c r="D719"/>
      <c r="E719"/>
      <c r="F719"/>
      <c r="G719"/>
      <c r="H719"/>
      <c r="I719"/>
      <c r="J719"/>
      <c r="Z719"/>
    </row>
    <row r="720">
      <c r="A720"/>
      <c r="B720"/>
      <c r="C720"/>
      <c r="D720"/>
      <c r="E720"/>
      <c r="F720"/>
      <c r="G720"/>
      <c r="H720"/>
      <c r="I720"/>
      <c r="J720"/>
      <c r="Z720"/>
    </row>
    <row r="721">
      <c r="A721"/>
      <c r="B721"/>
      <c r="C721"/>
      <c r="D721"/>
      <c r="E721"/>
      <c r="F721"/>
      <c r="G721"/>
      <c r="H721"/>
      <c r="I721"/>
      <c r="J721"/>
      <c r="Z721"/>
    </row>
    <row r="722">
      <c r="A722"/>
      <c r="B722"/>
      <c r="C722"/>
      <c r="D722"/>
      <c r="E722"/>
      <c r="F722"/>
      <c r="G722"/>
      <c r="H722"/>
      <c r="I722"/>
      <c r="J722"/>
      <c r="Z722"/>
    </row>
    <row r="723">
      <c r="A723"/>
      <c r="B723"/>
      <c r="C723"/>
      <c r="D723"/>
      <c r="E723"/>
      <c r="F723"/>
      <c r="G723"/>
      <c r="H723"/>
      <c r="I723"/>
      <c r="J723"/>
      <c r="Z723"/>
    </row>
    <row r="724">
      <c r="A724"/>
      <c r="B724"/>
      <c r="C724"/>
      <c r="D724"/>
      <c r="E724"/>
      <c r="F724"/>
      <c r="G724"/>
      <c r="H724"/>
      <c r="I724"/>
      <c r="J724"/>
      <c r="Z724"/>
    </row>
    <row r="725">
      <c r="A725"/>
      <c r="B725"/>
      <c r="C725"/>
      <c r="D725"/>
      <c r="E725"/>
      <c r="F725"/>
      <c r="G725"/>
      <c r="H725"/>
      <c r="I725"/>
      <c r="J725"/>
      <c r="Z725"/>
    </row>
    <row r="726">
      <c r="A726"/>
      <c r="B726"/>
      <c r="C726"/>
      <c r="D726"/>
      <c r="E726"/>
      <c r="F726"/>
      <c r="G726"/>
      <c r="H726"/>
      <c r="I726"/>
      <c r="J726"/>
      <c r="Z726"/>
    </row>
    <row r="727">
      <c r="A727"/>
      <c r="B727"/>
      <c r="C727"/>
      <c r="D727"/>
      <c r="E727"/>
      <c r="F727"/>
      <c r="G727"/>
      <c r="H727"/>
      <c r="I727"/>
      <c r="J727"/>
      <c r="Z727"/>
    </row>
    <row r="728">
      <c r="A728"/>
      <c r="B728"/>
      <c r="C728"/>
      <c r="D728"/>
      <c r="E728"/>
      <c r="F728"/>
      <c r="G728"/>
      <c r="H728"/>
      <c r="I728"/>
      <c r="J728"/>
      <c r="Z728"/>
    </row>
    <row r="729">
      <c r="A729"/>
      <c r="B729"/>
      <c r="C729"/>
      <c r="D729"/>
      <c r="E729"/>
      <c r="F729"/>
      <c r="G729"/>
      <c r="H729"/>
      <c r="I729"/>
      <c r="J729"/>
      <c r="Z729"/>
    </row>
    <row r="730">
      <c r="A730"/>
      <c r="B730"/>
      <c r="C730"/>
      <c r="D730"/>
      <c r="E730"/>
      <c r="F730"/>
      <c r="G730"/>
      <c r="H730"/>
      <c r="I730"/>
      <c r="J730"/>
      <c r="Z730"/>
    </row>
    <row r="731">
      <c r="A731"/>
      <c r="B731"/>
      <c r="C731"/>
      <c r="D731"/>
      <c r="E731"/>
      <c r="F731"/>
      <c r="G731"/>
      <c r="H731"/>
      <c r="I731"/>
      <c r="J731"/>
      <c r="Z731"/>
    </row>
    <row r="732">
      <c r="A732"/>
      <c r="B732"/>
      <c r="C732"/>
      <c r="D732"/>
      <c r="E732"/>
      <c r="F732"/>
      <c r="G732"/>
      <c r="H732"/>
      <c r="I732"/>
      <c r="J732"/>
      <c r="Z732"/>
    </row>
    <row r="733">
      <c r="A733"/>
      <c r="B733"/>
      <c r="C733"/>
      <c r="D733"/>
      <c r="E733"/>
      <c r="F733"/>
      <c r="G733"/>
      <c r="H733"/>
      <c r="I733"/>
      <c r="J733"/>
      <c r="Z733"/>
    </row>
    <row r="734">
      <c r="A734"/>
      <c r="B734"/>
      <c r="C734"/>
      <c r="D734"/>
      <c r="E734"/>
      <c r="F734"/>
      <c r="G734"/>
      <c r="H734"/>
      <c r="I734"/>
      <c r="J734"/>
      <c r="Z734"/>
    </row>
    <row r="735">
      <c r="A735"/>
      <c r="B735"/>
      <c r="C735"/>
      <c r="D735"/>
      <c r="E735"/>
      <c r="F735"/>
      <c r="G735"/>
      <c r="H735"/>
      <c r="I735"/>
      <c r="J735"/>
      <c r="Z735"/>
    </row>
    <row r="736">
      <c r="A736"/>
      <c r="B736"/>
      <c r="C736"/>
      <c r="D736"/>
      <c r="E736"/>
      <c r="F736"/>
      <c r="G736"/>
      <c r="H736"/>
      <c r="I736"/>
      <c r="J736"/>
      <c r="Z736"/>
    </row>
    <row r="737">
      <c r="A737"/>
      <c r="B737"/>
      <c r="C737"/>
      <c r="D737"/>
      <c r="E737"/>
      <c r="F737"/>
      <c r="G737"/>
      <c r="H737"/>
      <c r="I737"/>
      <c r="J737"/>
      <c r="Z737"/>
    </row>
    <row r="738">
      <c r="A738"/>
      <c r="B738"/>
      <c r="C738"/>
      <c r="D738"/>
      <c r="E738"/>
      <c r="F738"/>
      <c r="G738"/>
      <c r="H738"/>
      <c r="I738"/>
      <c r="J738"/>
      <c r="Z738"/>
    </row>
    <row r="739">
      <c r="A739"/>
      <c r="B739"/>
      <c r="C739"/>
      <c r="D739"/>
      <c r="E739"/>
      <c r="F739"/>
      <c r="G739"/>
      <c r="H739"/>
      <c r="I739"/>
      <c r="J739"/>
      <c r="Z739"/>
    </row>
    <row r="740">
      <c r="A740"/>
      <c r="B740"/>
      <c r="C740"/>
      <c r="D740"/>
      <c r="E740"/>
      <c r="F740"/>
      <c r="G740"/>
      <c r="H740"/>
      <c r="I740"/>
      <c r="J740"/>
      <c r="Z740"/>
    </row>
    <row r="741">
      <c r="A741"/>
      <c r="B741"/>
      <c r="C741"/>
      <c r="D741"/>
      <c r="E741"/>
      <c r="F741"/>
      <c r="G741"/>
      <c r="H741"/>
      <c r="I741"/>
      <c r="J741"/>
      <c r="Z741"/>
    </row>
    <row r="742">
      <c r="A742"/>
      <c r="B742"/>
      <c r="C742"/>
      <c r="D742"/>
      <c r="E742"/>
      <c r="F742"/>
      <c r="G742"/>
      <c r="H742"/>
      <c r="I742"/>
      <c r="J742"/>
      <c r="Z742"/>
    </row>
    <row r="743">
      <c r="A743"/>
      <c r="B743"/>
      <c r="C743"/>
      <c r="D743"/>
      <c r="E743"/>
      <c r="F743"/>
      <c r="G743"/>
      <c r="H743"/>
      <c r="I743"/>
      <c r="J743"/>
      <c r="Z743"/>
    </row>
    <row r="744">
      <c r="A744"/>
      <c r="B744"/>
      <c r="C744"/>
      <c r="D744"/>
      <c r="E744"/>
      <c r="F744"/>
      <c r="G744"/>
      <c r="H744"/>
      <c r="I744"/>
      <c r="J744"/>
      <c r="Z744"/>
    </row>
    <row r="745">
      <c r="A745"/>
      <c r="B745"/>
      <c r="C745"/>
      <c r="D745"/>
      <c r="E745"/>
      <c r="F745"/>
      <c r="G745"/>
      <c r="H745"/>
      <c r="I745"/>
      <c r="J745"/>
      <c r="Z745"/>
    </row>
    <row r="746">
      <c r="A746"/>
      <c r="B746"/>
      <c r="C746"/>
      <c r="D746"/>
      <c r="E746"/>
      <c r="F746"/>
      <c r="G746"/>
      <c r="H746"/>
      <c r="I746"/>
      <c r="J746"/>
      <c r="Z746"/>
    </row>
    <row r="747">
      <c r="A747"/>
      <c r="B747"/>
      <c r="C747"/>
      <c r="D747"/>
      <c r="E747"/>
      <c r="F747"/>
      <c r="G747"/>
      <c r="H747"/>
      <c r="I747"/>
      <c r="J747"/>
      <c r="Z747"/>
    </row>
    <row r="748">
      <c r="A748"/>
      <c r="B748"/>
      <c r="C748"/>
      <c r="D748"/>
      <c r="E748"/>
      <c r="F748"/>
      <c r="G748"/>
      <c r="H748"/>
      <c r="I748"/>
      <c r="J748"/>
      <c r="Z748"/>
    </row>
    <row r="749">
      <c r="A749"/>
      <c r="B749"/>
      <c r="C749"/>
      <c r="D749"/>
      <c r="E749"/>
      <c r="F749"/>
      <c r="G749"/>
      <c r="H749"/>
      <c r="I749"/>
      <c r="J749"/>
      <c r="Z749"/>
    </row>
    <row r="750">
      <c r="A750"/>
      <c r="B750"/>
      <c r="C750"/>
      <c r="D750"/>
      <c r="E750"/>
      <c r="F750"/>
      <c r="G750"/>
      <c r="H750"/>
      <c r="I750"/>
      <c r="J750"/>
      <c r="Z750"/>
    </row>
    <row r="751">
      <c r="A751"/>
      <c r="B751"/>
      <c r="C751"/>
      <c r="D751"/>
      <c r="E751"/>
      <c r="F751"/>
      <c r="G751"/>
      <c r="H751"/>
      <c r="I751"/>
      <c r="J751"/>
      <c r="Z751"/>
    </row>
    <row r="752">
      <c r="A752"/>
      <c r="B752"/>
      <c r="C752"/>
      <c r="D752"/>
      <c r="E752"/>
      <c r="F752"/>
      <c r="G752"/>
      <c r="H752"/>
      <c r="I752"/>
      <c r="J752"/>
      <c r="Z752"/>
    </row>
    <row r="753">
      <c r="A753"/>
      <c r="B753"/>
      <c r="C753"/>
      <c r="D753"/>
      <c r="E753"/>
      <c r="F753"/>
      <c r="G753"/>
      <c r="H753"/>
      <c r="I753"/>
      <c r="J753"/>
      <c r="Z753"/>
    </row>
    <row r="754">
      <c r="A754"/>
      <c r="B754"/>
      <c r="C754"/>
      <c r="D754"/>
      <c r="E754"/>
      <c r="F754"/>
      <c r="G754"/>
      <c r="H754"/>
      <c r="I754"/>
      <c r="J754"/>
      <c r="Z754"/>
    </row>
    <row r="755">
      <c r="A755"/>
      <c r="B755"/>
      <c r="C755"/>
      <c r="D755"/>
      <c r="E755"/>
      <c r="F755"/>
      <c r="G755"/>
      <c r="H755"/>
      <c r="I755"/>
      <c r="J755"/>
      <c r="Z755"/>
    </row>
    <row r="756">
      <c r="A756"/>
      <c r="B756"/>
      <c r="C756"/>
      <c r="D756"/>
      <c r="E756"/>
      <c r="F756"/>
      <c r="G756"/>
      <c r="H756"/>
      <c r="I756"/>
      <c r="J756"/>
      <c r="Z756"/>
    </row>
    <row r="757">
      <c r="A757"/>
      <c r="B757"/>
      <c r="C757"/>
      <c r="D757"/>
      <c r="E757"/>
      <c r="F757"/>
      <c r="G757"/>
      <c r="H757"/>
      <c r="I757"/>
      <c r="J757"/>
      <c r="Z757"/>
    </row>
    <row r="758">
      <c r="A758"/>
      <c r="B758"/>
      <c r="C758"/>
      <c r="D758"/>
      <c r="E758"/>
      <c r="F758"/>
      <c r="G758"/>
      <c r="H758"/>
      <c r="I758"/>
      <c r="J758"/>
      <c r="Z758"/>
    </row>
    <row r="759">
      <c r="A759"/>
      <c r="B759"/>
      <c r="C759"/>
      <c r="D759"/>
      <c r="E759"/>
      <c r="F759"/>
      <c r="G759"/>
      <c r="H759"/>
      <c r="I759"/>
      <c r="J759"/>
      <c r="Z759"/>
    </row>
    <row r="760">
      <c r="A760"/>
      <c r="B760"/>
      <c r="C760"/>
      <c r="D760"/>
      <c r="E760"/>
      <c r="F760"/>
      <c r="G760"/>
      <c r="H760"/>
      <c r="I760"/>
      <c r="J760"/>
      <c r="Z760"/>
    </row>
    <row r="761">
      <c r="A761"/>
      <c r="B761"/>
      <c r="C761"/>
      <c r="D761"/>
      <c r="E761"/>
      <c r="F761"/>
      <c r="G761"/>
      <c r="H761"/>
      <c r="I761"/>
      <c r="J761"/>
      <c r="Z761"/>
    </row>
    <row r="762">
      <c r="A762"/>
      <c r="B762"/>
      <c r="C762"/>
      <c r="D762"/>
      <c r="E762"/>
      <c r="F762"/>
      <c r="G762"/>
      <c r="H762"/>
      <c r="I762"/>
      <c r="J762"/>
      <c r="Z762"/>
    </row>
    <row r="763">
      <c r="A763"/>
      <c r="B763"/>
      <c r="C763"/>
      <c r="D763"/>
      <c r="E763"/>
      <c r="F763"/>
      <c r="G763"/>
      <c r="H763"/>
      <c r="I763"/>
      <c r="J763"/>
      <c r="Z763"/>
    </row>
    <row r="764">
      <c r="A764"/>
      <c r="B764"/>
      <c r="C764"/>
      <c r="D764"/>
      <c r="E764"/>
      <c r="F764"/>
      <c r="G764"/>
      <c r="H764"/>
      <c r="I764"/>
      <c r="J764"/>
      <c r="Z764"/>
    </row>
    <row r="765">
      <c r="A765"/>
      <c r="B765"/>
      <c r="C765"/>
      <c r="D765"/>
      <c r="E765"/>
      <c r="F765"/>
      <c r="G765"/>
      <c r="H765"/>
      <c r="I765"/>
      <c r="J765"/>
      <c r="Z765"/>
    </row>
    <row r="766">
      <c r="A766"/>
      <c r="B766"/>
      <c r="C766"/>
      <c r="D766"/>
      <c r="E766"/>
      <c r="F766"/>
      <c r="G766"/>
      <c r="H766"/>
      <c r="I766"/>
      <c r="J766"/>
      <c r="Z766"/>
    </row>
    <row r="767">
      <c r="A767"/>
      <c r="B767"/>
      <c r="C767"/>
      <c r="D767"/>
      <c r="E767"/>
      <c r="F767"/>
      <c r="G767"/>
      <c r="H767"/>
      <c r="I767"/>
      <c r="J767"/>
      <c r="Z767"/>
    </row>
    <row r="768">
      <c r="A768"/>
      <c r="B768"/>
      <c r="C768"/>
      <c r="D768"/>
      <c r="E768"/>
      <c r="F768"/>
      <c r="G768"/>
      <c r="H768"/>
      <c r="I768"/>
      <c r="J768"/>
      <c r="Z768"/>
    </row>
    <row r="769">
      <c r="A769"/>
      <c r="B769"/>
      <c r="C769"/>
      <c r="D769"/>
      <c r="E769"/>
      <c r="F769"/>
      <c r="G769"/>
      <c r="H769"/>
      <c r="I769"/>
      <c r="J769"/>
      <c r="Z769"/>
    </row>
    <row r="770">
      <c r="A770"/>
      <c r="B770"/>
      <c r="C770"/>
      <c r="D770"/>
      <c r="E770"/>
      <c r="F770"/>
      <c r="G770"/>
      <c r="H770"/>
      <c r="I770"/>
      <c r="J770"/>
      <c r="Z770"/>
    </row>
    <row r="771">
      <c r="A771"/>
      <c r="B771"/>
      <c r="C771"/>
      <c r="D771"/>
      <c r="E771"/>
      <c r="F771"/>
      <c r="G771"/>
      <c r="H771"/>
      <c r="I771"/>
      <c r="J771"/>
      <c r="Z771"/>
    </row>
    <row r="772">
      <c r="A772"/>
      <c r="B772"/>
      <c r="C772"/>
      <c r="D772"/>
      <c r="E772"/>
      <c r="F772"/>
      <c r="G772"/>
      <c r="H772"/>
      <c r="I772"/>
      <c r="J772"/>
      <c r="Z772"/>
    </row>
    <row r="773">
      <c r="A773"/>
      <c r="B773"/>
      <c r="C773"/>
      <c r="D773"/>
      <c r="E773"/>
      <c r="F773"/>
      <c r="G773"/>
      <c r="H773"/>
      <c r="I773"/>
      <c r="J773"/>
      <c r="Z773"/>
    </row>
    <row r="774">
      <c r="A774"/>
      <c r="B774"/>
      <c r="C774"/>
      <c r="D774"/>
      <c r="E774"/>
      <c r="F774"/>
      <c r="G774"/>
      <c r="H774"/>
      <c r="I774"/>
      <c r="J774"/>
      <c r="Z774"/>
    </row>
    <row r="775">
      <c r="A775"/>
      <c r="B775"/>
      <c r="C775"/>
      <c r="D775"/>
      <c r="E775"/>
      <c r="F775"/>
      <c r="G775"/>
      <c r="H775"/>
      <c r="I775"/>
      <c r="J775"/>
      <c r="Z775"/>
    </row>
    <row r="776">
      <c r="A776"/>
      <c r="B776"/>
      <c r="C776"/>
      <c r="D776"/>
      <c r="E776"/>
      <c r="F776"/>
      <c r="G776"/>
      <c r="H776"/>
      <c r="I776"/>
      <c r="J776"/>
      <c r="Z776"/>
    </row>
    <row r="777">
      <c r="A777"/>
      <c r="B777"/>
      <c r="C777"/>
      <c r="D777"/>
      <c r="E777"/>
      <c r="F777"/>
      <c r="G777"/>
      <c r="H777"/>
      <c r="I777"/>
      <c r="J777"/>
      <c r="Z777"/>
    </row>
    <row r="778">
      <c r="A778"/>
      <c r="B778"/>
      <c r="C778"/>
      <c r="D778"/>
      <c r="E778"/>
      <c r="F778"/>
      <c r="G778"/>
      <c r="H778"/>
      <c r="I778"/>
      <c r="J778"/>
      <c r="Z778"/>
    </row>
    <row r="779">
      <c r="A779"/>
      <c r="B779"/>
      <c r="C779"/>
      <c r="D779"/>
      <c r="E779"/>
      <c r="F779"/>
      <c r="G779"/>
      <c r="H779"/>
      <c r="I779"/>
      <c r="J779"/>
      <c r="Z779"/>
    </row>
    <row r="780">
      <c r="A780"/>
      <c r="B780"/>
      <c r="C780"/>
      <c r="D780"/>
      <c r="E780"/>
      <c r="F780"/>
      <c r="G780"/>
      <c r="H780"/>
      <c r="I780"/>
      <c r="J780"/>
      <c r="Z780"/>
    </row>
    <row r="781">
      <c r="A781"/>
      <c r="B781"/>
      <c r="C781"/>
      <c r="D781"/>
      <c r="E781"/>
      <c r="F781"/>
      <c r="G781"/>
      <c r="H781"/>
      <c r="I781"/>
      <c r="J781"/>
      <c r="Z781"/>
    </row>
    <row r="782">
      <c r="A782"/>
      <c r="B782"/>
      <c r="C782"/>
      <c r="D782"/>
      <c r="E782"/>
      <c r="F782"/>
      <c r="G782"/>
      <c r="H782"/>
      <c r="I782"/>
      <c r="J782"/>
      <c r="Z782"/>
    </row>
    <row r="783">
      <c r="A783"/>
      <c r="B783"/>
      <c r="C783"/>
      <c r="D783"/>
      <c r="E783"/>
      <c r="F783"/>
      <c r="G783"/>
      <c r="H783"/>
      <c r="I783"/>
      <c r="J783"/>
      <c r="Z783"/>
    </row>
    <row r="784">
      <c r="A784"/>
      <c r="B784"/>
      <c r="C784"/>
      <c r="D784"/>
      <c r="E784"/>
      <c r="F784"/>
      <c r="G784"/>
      <c r="H784"/>
      <c r="I784"/>
      <c r="J784"/>
      <c r="Z784"/>
    </row>
    <row r="785">
      <c r="A785"/>
      <c r="B785"/>
      <c r="C785"/>
      <c r="D785"/>
      <c r="E785"/>
      <c r="F785"/>
      <c r="G785"/>
      <c r="H785"/>
      <c r="I785"/>
      <c r="J785"/>
      <c r="Z785"/>
    </row>
    <row r="786">
      <c r="A786"/>
      <c r="B786"/>
      <c r="C786"/>
      <c r="D786"/>
      <c r="E786"/>
      <c r="F786"/>
      <c r="G786"/>
      <c r="H786"/>
      <c r="I786"/>
      <c r="J786"/>
      <c r="Z786"/>
    </row>
    <row r="787">
      <c r="A787"/>
      <c r="B787"/>
      <c r="C787"/>
      <c r="D787"/>
      <c r="E787"/>
      <c r="F787"/>
      <c r="G787"/>
      <c r="H787"/>
      <c r="I787"/>
      <c r="J787"/>
      <c r="Z787"/>
    </row>
    <row r="788">
      <c r="A788"/>
      <c r="B788"/>
      <c r="C788"/>
      <c r="D788"/>
      <c r="E788"/>
      <c r="F788"/>
      <c r="G788"/>
      <c r="H788"/>
      <c r="I788"/>
      <c r="J788"/>
      <c r="Z788"/>
    </row>
    <row r="789">
      <c r="A789"/>
      <c r="B789"/>
      <c r="C789"/>
      <c r="D789"/>
      <c r="E789"/>
      <c r="F789"/>
      <c r="G789"/>
      <c r="H789"/>
      <c r="I789"/>
      <c r="J789"/>
      <c r="Z789"/>
    </row>
    <row r="790">
      <c r="A790"/>
      <c r="B790"/>
      <c r="C790"/>
      <c r="D790"/>
      <c r="E790"/>
      <c r="F790"/>
      <c r="G790"/>
      <c r="H790"/>
      <c r="I790"/>
      <c r="J790"/>
      <c r="Z790"/>
    </row>
    <row r="791">
      <c r="A791"/>
      <c r="B791"/>
      <c r="C791"/>
      <c r="D791"/>
      <c r="E791"/>
      <c r="F791"/>
      <c r="G791"/>
      <c r="H791"/>
      <c r="I791"/>
      <c r="J791"/>
      <c r="Z791"/>
    </row>
    <row r="792">
      <c r="A792"/>
      <c r="B792"/>
      <c r="C792"/>
      <c r="D792"/>
      <c r="E792"/>
      <c r="F792"/>
      <c r="G792"/>
      <c r="H792"/>
      <c r="I792"/>
      <c r="J792"/>
      <c r="Z792"/>
    </row>
    <row r="793">
      <c r="A793"/>
      <c r="B793"/>
      <c r="C793"/>
      <c r="D793"/>
      <c r="E793"/>
      <c r="F793"/>
      <c r="G793"/>
      <c r="H793"/>
      <c r="I793"/>
      <c r="J793"/>
      <c r="Z793"/>
    </row>
    <row r="794">
      <c r="A794"/>
      <c r="B794"/>
      <c r="C794"/>
      <c r="D794"/>
      <c r="E794"/>
      <c r="F794"/>
      <c r="G794"/>
      <c r="H794"/>
      <c r="I794"/>
      <c r="J794"/>
      <c r="Z794"/>
    </row>
    <row r="795">
      <c r="A795"/>
      <c r="B795"/>
      <c r="C795"/>
      <c r="D795"/>
      <c r="E795"/>
      <c r="F795"/>
      <c r="G795"/>
      <c r="H795"/>
      <c r="I795"/>
      <c r="J795"/>
      <c r="Z795"/>
    </row>
    <row r="796">
      <c r="A796"/>
      <c r="B796"/>
      <c r="C796"/>
      <c r="D796"/>
      <c r="E796"/>
      <c r="F796"/>
      <c r="G796"/>
      <c r="H796"/>
      <c r="I796"/>
      <c r="J796"/>
      <c r="Z796"/>
    </row>
    <row r="797">
      <c r="A797"/>
      <c r="B797"/>
      <c r="C797"/>
      <c r="D797"/>
      <c r="E797"/>
      <c r="F797"/>
      <c r="G797"/>
      <c r="H797"/>
      <c r="I797"/>
      <c r="J797"/>
      <c r="Z797"/>
    </row>
    <row r="798">
      <c r="A798"/>
      <c r="B798"/>
      <c r="C798"/>
      <c r="D798"/>
      <c r="E798"/>
      <c r="F798"/>
      <c r="G798"/>
      <c r="H798"/>
      <c r="I798"/>
      <c r="J798"/>
      <c r="Z798"/>
    </row>
    <row r="799">
      <c r="A799"/>
      <c r="B799"/>
      <c r="C799"/>
      <c r="D799"/>
      <c r="E799"/>
      <c r="F799"/>
      <c r="G799"/>
      <c r="H799"/>
      <c r="I799"/>
      <c r="J799"/>
      <c r="Z799"/>
    </row>
    <row r="800">
      <c r="A800"/>
      <c r="B800"/>
      <c r="C800"/>
      <c r="D800"/>
      <c r="E800"/>
      <c r="F800"/>
      <c r="G800"/>
      <c r="H800"/>
      <c r="I800"/>
      <c r="J800"/>
      <c r="Z800"/>
    </row>
    <row r="801">
      <c r="A801"/>
      <c r="B801"/>
      <c r="C801"/>
      <c r="D801"/>
      <c r="E801"/>
      <c r="F801"/>
      <c r="G801"/>
      <c r="H801"/>
      <c r="I801"/>
      <c r="J801"/>
      <c r="Z801"/>
    </row>
    <row r="802">
      <c r="A802"/>
      <c r="B802"/>
      <c r="C802"/>
      <c r="D802"/>
      <c r="E802"/>
      <c r="F802"/>
      <c r="G802"/>
      <c r="H802"/>
      <c r="I802"/>
      <c r="J802"/>
      <c r="Z802"/>
    </row>
    <row r="803">
      <c r="A803"/>
      <c r="B803"/>
      <c r="C803"/>
      <c r="D803"/>
      <c r="E803"/>
      <c r="F803"/>
      <c r="G803"/>
      <c r="H803"/>
      <c r="I803"/>
      <c r="J803"/>
      <c r="Z803"/>
    </row>
    <row r="804">
      <c r="A804"/>
      <c r="B804"/>
      <c r="C804"/>
      <c r="D804"/>
      <c r="E804"/>
      <c r="F804"/>
      <c r="G804"/>
      <c r="H804"/>
      <c r="I804"/>
      <c r="J804"/>
      <c r="Z804"/>
    </row>
    <row r="805">
      <c r="A805"/>
      <c r="B805"/>
      <c r="C805"/>
      <c r="D805"/>
      <c r="E805"/>
      <c r="F805"/>
      <c r="G805"/>
      <c r="H805"/>
      <c r="I805"/>
      <c r="J805"/>
      <c r="Z805"/>
    </row>
    <row r="806">
      <c r="A806"/>
      <c r="B806"/>
      <c r="C806"/>
      <c r="D806"/>
      <c r="E806"/>
      <c r="F806"/>
      <c r="G806"/>
      <c r="H806"/>
      <c r="I806"/>
      <c r="J806"/>
      <c r="Z806"/>
    </row>
    <row r="807">
      <c r="A807"/>
      <c r="B807"/>
      <c r="C807"/>
      <c r="D807"/>
      <c r="E807"/>
      <c r="F807"/>
      <c r="G807"/>
      <c r="H807"/>
      <c r="I807"/>
      <c r="J807"/>
      <c r="Z807"/>
    </row>
    <row r="808">
      <c r="A808"/>
      <c r="B808"/>
      <c r="C808"/>
      <c r="D808"/>
      <c r="E808"/>
      <c r="F808"/>
      <c r="G808"/>
      <c r="H808"/>
      <c r="I808"/>
      <c r="J808"/>
      <c r="Z808"/>
    </row>
    <row r="809">
      <c r="A809"/>
      <c r="B809"/>
      <c r="C809"/>
      <c r="D809"/>
      <c r="E809"/>
      <c r="F809"/>
      <c r="G809"/>
      <c r="H809"/>
      <c r="I809"/>
      <c r="J809"/>
      <c r="Z809"/>
    </row>
    <row r="810">
      <c r="A810"/>
      <c r="B810"/>
      <c r="C810"/>
      <c r="D810"/>
      <c r="E810"/>
      <c r="F810"/>
      <c r="G810"/>
      <c r="H810"/>
      <c r="I810"/>
      <c r="J810"/>
      <c r="Z810"/>
    </row>
    <row r="811">
      <c r="A811"/>
      <c r="B811"/>
      <c r="C811"/>
      <c r="D811"/>
      <c r="E811"/>
      <c r="F811"/>
      <c r="G811"/>
      <c r="H811"/>
      <c r="I811"/>
      <c r="J811"/>
      <c r="Z811"/>
    </row>
    <row r="812">
      <c r="A812"/>
      <c r="B812"/>
      <c r="C812"/>
      <c r="D812"/>
      <c r="E812"/>
      <c r="F812"/>
      <c r="G812"/>
      <c r="H812"/>
      <c r="I812"/>
      <c r="J812"/>
      <c r="Z812"/>
    </row>
    <row r="813">
      <c r="A813"/>
      <c r="B813"/>
      <c r="C813"/>
      <c r="D813"/>
      <c r="E813"/>
      <c r="F813"/>
      <c r="G813"/>
      <c r="H813"/>
      <c r="I813"/>
      <c r="J813"/>
      <c r="Z813"/>
    </row>
    <row r="814">
      <c r="A814"/>
      <c r="B814"/>
      <c r="C814"/>
      <c r="D814"/>
      <c r="E814"/>
      <c r="F814"/>
      <c r="G814"/>
      <c r="H814"/>
      <c r="I814"/>
      <c r="J814"/>
      <c r="Z814"/>
    </row>
    <row r="815">
      <c r="A815"/>
      <c r="B815"/>
      <c r="C815"/>
      <c r="D815"/>
      <c r="E815"/>
      <c r="F815"/>
      <c r="G815"/>
      <c r="H815"/>
      <c r="I815"/>
      <c r="J815"/>
      <c r="Z815"/>
    </row>
    <row r="816">
      <c r="A816"/>
      <c r="B816"/>
      <c r="C816"/>
      <c r="D816"/>
      <c r="E816"/>
      <c r="F816"/>
      <c r="G816"/>
      <c r="H816"/>
      <c r="I816"/>
      <c r="J816"/>
      <c r="Z816"/>
    </row>
    <row r="817">
      <c r="A817"/>
      <c r="B817"/>
      <c r="C817"/>
      <c r="D817"/>
      <c r="E817"/>
      <c r="F817"/>
      <c r="G817"/>
      <c r="H817"/>
      <c r="I817"/>
      <c r="J817"/>
      <c r="Z817"/>
    </row>
    <row r="818">
      <c r="A818"/>
      <c r="B818"/>
      <c r="C818"/>
      <c r="D818"/>
      <c r="E818"/>
      <c r="F818"/>
      <c r="G818"/>
      <c r="H818"/>
      <c r="I818"/>
      <c r="J818"/>
      <c r="Z818"/>
    </row>
    <row r="819">
      <c r="A819"/>
      <c r="B819"/>
      <c r="C819"/>
      <c r="D819"/>
      <c r="E819"/>
      <c r="F819"/>
      <c r="G819"/>
      <c r="H819"/>
      <c r="I819"/>
      <c r="J819"/>
      <c r="Z819"/>
    </row>
    <row r="820">
      <c r="A820"/>
      <c r="B820"/>
      <c r="C820"/>
      <c r="D820"/>
      <c r="E820"/>
      <c r="F820"/>
      <c r="G820"/>
      <c r="H820"/>
      <c r="I820"/>
      <c r="J820"/>
      <c r="Z820"/>
    </row>
    <row r="821">
      <c r="A821"/>
      <c r="B821"/>
      <c r="C821"/>
      <c r="D821"/>
      <c r="E821"/>
      <c r="F821"/>
      <c r="G821"/>
      <c r="H821"/>
      <c r="I821"/>
      <c r="J821"/>
      <c r="Z821"/>
    </row>
    <row r="822">
      <c r="A822"/>
      <c r="B822"/>
      <c r="C822"/>
      <c r="D822"/>
      <c r="E822"/>
      <c r="F822"/>
      <c r="G822"/>
      <c r="H822"/>
      <c r="I822"/>
      <c r="J822"/>
      <c r="Z822"/>
    </row>
    <row r="823">
      <c r="A823"/>
      <c r="B823"/>
      <c r="C823"/>
      <c r="D823"/>
      <c r="E823"/>
      <c r="F823"/>
      <c r="G823"/>
      <c r="H823"/>
      <c r="I823"/>
      <c r="J823"/>
      <c r="Z823"/>
    </row>
    <row r="824">
      <c r="A824"/>
      <c r="B824"/>
      <c r="C824"/>
      <c r="D824"/>
      <c r="E824"/>
      <c r="F824"/>
      <c r="G824"/>
      <c r="H824"/>
      <c r="I824"/>
      <c r="J824"/>
      <c r="Z824"/>
    </row>
    <row r="825">
      <c r="A825"/>
      <c r="B825"/>
      <c r="C825"/>
      <c r="D825"/>
      <c r="E825"/>
      <c r="F825"/>
      <c r="G825"/>
      <c r="H825"/>
      <c r="I825"/>
      <c r="J825"/>
      <c r="Z825"/>
    </row>
    <row r="826">
      <c r="A826"/>
      <c r="B826"/>
      <c r="C826"/>
      <c r="D826"/>
      <c r="E826"/>
      <c r="F826"/>
      <c r="G826"/>
      <c r="H826"/>
      <c r="I826"/>
      <c r="J826"/>
      <c r="Z826"/>
    </row>
    <row r="827">
      <c r="A827"/>
      <c r="B827"/>
      <c r="C827"/>
      <c r="D827"/>
      <c r="E827"/>
      <c r="F827"/>
      <c r="G827"/>
      <c r="H827"/>
      <c r="I827"/>
      <c r="J827"/>
      <c r="Z827"/>
    </row>
    <row r="828">
      <c r="A828"/>
      <c r="B828"/>
      <c r="C828"/>
      <c r="D828"/>
      <c r="E828"/>
      <c r="F828"/>
      <c r="G828"/>
      <c r="H828"/>
      <c r="I828"/>
      <c r="J828"/>
      <c r="Z828"/>
    </row>
    <row r="829">
      <c r="A829"/>
      <c r="B829"/>
      <c r="C829"/>
      <c r="D829"/>
      <c r="E829"/>
      <c r="F829"/>
      <c r="G829"/>
      <c r="H829"/>
      <c r="I829"/>
      <c r="J829"/>
      <c r="Z829"/>
    </row>
    <row r="830">
      <c r="A830"/>
      <c r="B830"/>
      <c r="C830"/>
      <c r="D830"/>
      <c r="E830"/>
      <c r="F830"/>
      <c r="G830"/>
      <c r="H830"/>
      <c r="I830"/>
      <c r="J830"/>
      <c r="Z830"/>
    </row>
    <row r="831">
      <c r="A831"/>
      <c r="B831"/>
      <c r="C831"/>
      <c r="D831"/>
      <c r="E831"/>
      <c r="F831"/>
      <c r="G831"/>
      <c r="H831"/>
      <c r="I831"/>
      <c r="J831"/>
      <c r="Z831"/>
    </row>
    <row r="832">
      <c r="A832"/>
      <c r="B832"/>
      <c r="C832"/>
      <c r="D832"/>
      <c r="E832"/>
      <c r="F832"/>
      <c r="G832"/>
      <c r="H832"/>
      <c r="I832"/>
      <c r="J832"/>
      <c r="Z832"/>
    </row>
    <row r="833">
      <c r="A833"/>
      <c r="B833"/>
      <c r="C833"/>
      <c r="D833"/>
      <c r="E833"/>
      <c r="F833"/>
      <c r="G833"/>
      <c r="H833"/>
      <c r="I833"/>
      <c r="J833"/>
      <c r="Z833"/>
    </row>
    <row r="834">
      <c r="A834"/>
      <c r="B834"/>
      <c r="C834"/>
      <c r="D834"/>
      <c r="E834"/>
      <c r="F834"/>
      <c r="G834"/>
      <c r="H834"/>
      <c r="I834"/>
      <c r="J834"/>
      <c r="Z834"/>
    </row>
    <row r="835">
      <c r="A835"/>
      <c r="B835"/>
      <c r="C835"/>
      <c r="D835"/>
      <c r="E835"/>
      <c r="F835"/>
      <c r="G835"/>
      <c r="H835"/>
      <c r="I835"/>
      <c r="J835"/>
      <c r="Z835"/>
    </row>
    <row r="836">
      <c r="A836"/>
      <c r="B836"/>
      <c r="C836"/>
      <c r="D836"/>
      <c r="E836"/>
      <c r="F836"/>
      <c r="G836"/>
      <c r="H836"/>
      <c r="I836"/>
      <c r="J836"/>
      <c r="Z836"/>
    </row>
    <row r="837">
      <c r="A837"/>
      <c r="B837"/>
      <c r="C837"/>
      <c r="D837"/>
      <c r="E837"/>
      <c r="F837"/>
      <c r="G837"/>
      <c r="H837"/>
      <c r="I837"/>
      <c r="J837"/>
      <c r="Z837"/>
    </row>
    <row r="838">
      <c r="A838"/>
      <c r="B838"/>
      <c r="C838"/>
      <c r="D838"/>
      <c r="E838"/>
      <c r="F838"/>
      <c r="G838"/>
      <c r="H838"/>
      <c r="I838"/>
      <c r="J838"/>
      <c r="Z838"/>
    </row>
    <row r="839">
      <c r="A839"/>
      <c r="B839"/>
      <c r="C839"/>
      <c r="D839"/>
      <c r="E839"/>
      <c r="F839"/>
      <c r="G839"/>
      <c r="H839"/>
      <c r="I839"/>
      <c r="J839"/>
      <c r="Z839"/>
    </row>
    <row r="840">
      <c r="A840"/>
      <c r="B840"/>
      <c r="C840"/>
      <c r="D840"/>
      <c r="E840"/>
      <c r="F840"/>
      <c r="G840"/>
      <c r="H840"/>
      <c r="I840"/>
      <c r="J840"/>
      <c r="Z840"/>
    </row>
    <row r="841">
      <c r="A841"/>
      <c r="B841"/>
      <c r="C841"/>
      <c r="D841"/>
      <c r="E841"/>
      <c r="F841"/>
      <c r="G841"/>
      <c r="H841"/>
      <c r="I841"/>
      <c r="J841"/>
      <c r="Z841"/>
    </row>
    <row r="842">
      <c r="A842"/>
      <c r="B842"/>
      <c r="C842"/>
      <c r="D842"/>
      <c r="E842"/>
      <c r="F842"/>
      <c r="G842"/>
      <c r="H842"/>
      <c r="I842"/>
      <c r="J842"/>
      <c r="Z842"/>
    </row>
    <row r="843">
      <c r="A843"/>
      <c r="B843"/>
      <c r="C843"/>
      <c r="D843"/>
      <c r="E843"/>
      <c r="F843"/>
      <c r="G843"/>
      <c r="H843"/>
      <c r="I843"/>
      <c r="J843"/>
      <c r="Z843"/>
    </row>
    <row r="844">
      <c r="A844"/>
      <c r="B844"/>
      <c r="C844"/>
      <c r="D844"/>
      <c r="E844"/>
      <c r="F844"/>
      <c r="G844"/>
      <c r="H844"/>
      <c r="I844"/>
      <c r="J844"/>
      <c r="Z844"/>
    </row>
    <row r="845">
      <c r="A845"/>
      <c r="B845"/>
      <c r="C845"/>
      <c r="D845"/>
      <c r="E845"/>
      <c r="F845"/>
      <c r="G845"/>
      <c r="H845"/>
      <c r="I845"/>
      <c r="J845"/>
      <c r="Z845"/>
    </row>
    <row r="846">
      <c r="A846"/>
      <c r="B846"/>
      <c r="C846"/>
      <c r="D846"/>
      <c r="E846"/>
      <c r="F846"/>
      <c r="G846"/>
      <c r="H846"/>
      <c r="I846"/>
      <c r="J846"/>
      <c r="Z846"/>
    </row>
    <row r="847">
      <c r="A847"/>
      <c r="B847"/>
      <c r="C847"/>
      <c r="D847"/>
      <c r="E847"/>
      <c r="F847"/>
      <c r="G847"/>
      <c r="H847"/>
      <c r="I847"/>
      <c r="J847"/>
      <c r="Z847"/>
    </row>
    <row r="848">
      <c r="A848"/>
      <c r="B848"/>
      <c r="C848"/>
      <c r="D848"/>
      <c r="E848"/>
      <c r="F848"/>
      <c r="G848"/>
      <c r="H848"/>
      <c r="I848"/>
      <c r="J848"/>
      <c r="Z848"/>
    </row>
    <row r="849">
      <c r="A849"/>
      <c r="B849"/>
      <c r="C849"/>
      <c r="D849"/>
      <c r="E849"/>
      <c r="F849"/>
      <c r="G849"/>
      <c r="H849"/>
      <c r="I849"/>
      <c r="J849"/>
      <c r="Z849"/>
    </row>
    <row r="850">
      <c r="A850"/>
      <c r="B850"/>
      <c r="C850"/>
      <c r="D850"/>
      <c r="E850"/>
      <c r="F850"/>
      <c r="G850"/>
      <c r="H850"/>
      <c r="I850"/>
      <c r="J850"/>
      <c r="Z850"/>
    </row>
    <row r="851">
      <c r="A851"/>
      <c r="B851"/>
      <c r="C851"/>
      <c r="D851"/>
      <c r="E851"/>
      <c r="F851"/>
      <c r="G851"/>
      <c r="H851"/>
      <c r="I851"/>
      <c r="J851"/>
      <c r="Z851"/>
    </row>
    <row r="852">
      <c r="A852"/>
      <c r="B852"/>
      <c r="C852"/>
      <c r="D852"/>
      <c r="E852"/>
      <c r="F852"/>
      <c r="G852"/>
      <c r="H852"/>
      <c r="I852"/>
      <c r="J852"/>
      <c r="Z852"/>
    </row>
    <row r="853">
      <c r="A853"/>
      <c r="B853"/>
      <c r="C853"/>
      <c r="D853"/>
      <c r="E853"/>
      <c r="F853"/>
      <c r="G853"/>
      <c r="H853"/>
      <c r="I853"/>
      <c r="J853"/>
      <c r="Z853"/>
    </row>
    <row r="854">
      <c r="A854"/>
      <c r="B854"/>
      <c r="C854"/>
      <c r="D854"/>
      <c r="E854"/>
      <c r="F854"/>
      <c r="G854"/>
      <c r="H854"/>
      <c r="I854"/>
      <c r="J854"/>
      <c r="Z854"/>
    </row>
    <row r="855">
      <c r="A855"/>
      <c r="B855"/>
      <c r="C855"/>
      <c r="D855"/>
      <c r="E855"/>
      <c r="F855"/>
      <c r="G855"/>
      <c r="H855"/>
      <c r="I855"/>
      <c r="J855"/>
      <c r="Z855"/>
    </row>
    <row r="856">
      <c r="A856"/>
      <c r="B856"/>
      <c r="C856"/>
      <c r="D856"/>
      <c r="E856"/>
      <c r="F856"/>
      <c r="G856"/>
      <c r="H856"/>
      <c r="I856"/>
      <c r="J856"/>
      <c r="Z856"/>
    </row>
    <row r="857">
      <c r="A857"/>
      <c r="B857"/>
      <c r="C857"/>
      <c r="D857"/>
      <c r="E857"/>
      <c r="F857"/>
      <c r="G857"/>
      <c r="H857"/>
      <c r="I857"/>
      <c r="J857"/>
      <c r="Z857"/>
    </row>
    <row r="858">
      <c r="A858"/>
      <c r="B858"/>
      <c r="C858"/>
      <c r="D858"/>
      <c r="E858"/>
      <c r="F858"/>
      <c r="G858"/>
      <c r="H858"/>
      <c r="I858"/>
      <c r="J858"/>
      <c r="Z858"/>
    </row>
    <row r="859">
      <c r="A859"/>
      <c r="B859"/>
      <c r="C859"/>
      <c r="D859"/>
      <c r="E859"/>
      <c r="F859"/>
      <c r="G859"/>
      <c r="H859"/>
      <c r="I859"/>
      <c r="J859"/>
      <c r="Z859"/>
    </row>
    <row r="860">
      <c r="A860"/>
      <c r="B860"/>
      <c r="C860"/>
      <c r="D860"/>
      <c r="E860"/>
      <c r="F860"/>
      <c r="G860"/>
      <c r="H860"/>
      <c r="I860"/>
      <c r="J860"/>
      <c r="Z860"/>
    </row>
    <row r="861">
      <c r="A861"/>
      <c r="B861"/>
      <c r="C861"/>
      <c r="D861"/>
      <c r="E861"/>
      <c r="F861"/>
      <c r="G861"/>
      <c r="H861"/>
      <c r="I861"/>
      <c r="J861"/>
      <c r="Z861"/>
    </row>
    <row r="862">
      <c r="A862"/>
      <c r="B862"/>
      <c r="C862"/>
      <c r="D862"/>
      <c r="E862"/>
      <c r="F862"/>
      <c r="G862"/>
      <c r="H862"/>
      <c r="I862"/>
      <c r="J862"/>
      <c r="Z862"/>
    </row>
    <row r="863">
      <c r="A863"/>
      <c r="B863"/>
      <c r="C863"/>
      <c r="D863"/>
      <c r="E863"/>
      <c r="F863"/>
      <c r="G863"/>
      <c r="H863"/>
      <c r="I863"/>
      <c r="J863"/>
      <c r="Z863"/>
    </row>
    <row r="864">
      <c r="A864"/>
      <c r="B864"/>
      <c r="C864"/>
      <c r="D864"/>
      <c r="E864"/>
      <c r="F864"/>
      <c r="G864"/>
      <c r="H864"/>
      <c r="I864"/>
      <c r="J864"/>
      <c r="Z864"/>
    </row>
    <row r="865">
      <c r="A865"/>
      <c r="B865"/>
      <c r="C865"/>
      <c r="D865"/>
      <c r="E865"/>
      <c r="F865"/>
      <c r="G865"/>
      <c r="H865"/>
      <c r="I865"/>
      <c r="J865"/>
      <c r="Z865"/>
    </row>
    <row r="866">
      <c r="A866"/>
      <c r="B866"/>
      <c r="C866"/>
      <c r="D866"/>
      <c r="E866"/>
      <c r="F866"/>
      <c r="G866"/>
      <c r="H866"/>
      <c r="I866"/>
      <c r="J866"/>
      <c r="Z866"/>
    </row>
    <row r="867">
      <c r="A867"/>
      <c r="B867"/>
      <c r="C867"/>
      <c r="D867"/>
      <c r="E867"/>
      <c r="F867"/>
      <c r="G867"/>
      <c r="H867"/>
      <c r="I867"/>
      <c r="J867"/>
      <c r="Z867"/>
    </row>
    <row r="868">
      <c r="A868"/>
      <c r="B868"/>
      <c r="C868"/>
      <c r="D868"/>
      <c r="E868"/>
      <c r="F868"/>
      <c r="G868"/>
      <c r="H868"/>
      <c r="I868"/>
      <c r="J868"/>
      <c r="Z868"/>
    </row>
    <row r="869">
      <c r="A869"/>
      <c r="B869"/>
      <c r="C869"/>
      <c r="D869"/>
      <c r="E869"/>
      <c r="F869"/>
      <c r="G869"/>
      <c r="H869"/>
      <c r="I869"/>
      <c r="J869"/>
      <c r="Z869"/>
    </row>
    <row r="870">
      <c r="A870"/>
      <c r="B870"/>
      <c r="C870"/>
      <c r="D870"/>
      <c r="E870"/>
      <c r="F870"/>
      <c r="G870"/>
      <c r="H870"/>
      <c r="I870"/>
      <c r="J870"/>
      <c r="Z870"/>
    </row>
    <row r="871">
      <c r="A871"/>
      <c r="B871"/>
      <c r="C871"/>
      <c r="D871"/>
      <c r="E871"/>
      <c r="F871"/>
      <c r="G871"/>
      <c r="H871"/>
      <c r="I871"/>
      <c r="J871"/>
      <c r="Z871"/>
    </row>
    <row r="872">
      <c r="A872"/>
      <c r="B872"/>
      <c r="C872"/>
      <c r="D872"/>
      <c r="E872"/>
      <c r="F872"/>
      <c r="G872"/>
      <c r="H872"/>
      <c r="I872"/>
      <c r="J872"/>
      <c r="Z872"/>
    </row>
    <row r="873">
      <c r="A873"/>
      <c r="B873"/>
      <c r="C873"/>
      <c r="D873"/>
      <c r="E873"/>
      <c r="F873"/>
      <c r="G873"/>
      <c r="H873"/>
      <c r="I873"/>
      <c r="J873"/>
      <c r="Z873"/>
    </row>
    <row r="874">
      <c r="A874"/>
      <c r="B874"/>
      <c r="C874"/>
      <c r="D874"/>
      <c r="E874"/>
      <c r="F874"/>
      <c r="G874"/>
      <c r="H874"/>
      <c r="I874"/>
      <c r="J874"/>
      <c r="Z874"/>
    </row>
    <row r="875">
      <c r="A875"/>
      <c r="B875"/>
      <c r="C875"/>
      <c r="D875"/>
      <c r="E875"/>
      <c r="F875"/>
      <c r="G875"/>
      <c r="H875"/>
      <c r="I875"/>
      <c r="J875"/>
      <c r="Z875"/>
    </row>
    <row r="876">
      <c r="A876"/>
      <c r="B876"/>
      <c r="C876"/>
      <c r="D876"/>
      <c r="E876"/>
      <c r="F876"/>
      <c r="G876"/>
      <c r="H876"/>
      <c r="I876"/>
      <c r="J876"/>
      <c r="Z876"/>
    </row>
    <row r="877">
      <c r="A877"/>
      <c r="B877"/>
      <c r="C877"/>
      <c r="D877"/>
      <c r="E877"/>
      <c r="F877"/>
      <c r="G877"/>
      <c r="H877"/>
      <c r="I877"/>
      <c r="J877"/>
      <c r="Z877"/>
    </row>
    <row r="878">
      <c r="A878"/>
      <c r="B878"/>
      <c r="C878"/>
      <c r="D878"/>
      <c r="E878"/>
      <c r="F878"/>
      <c r="G878"/>
      <c r="H878"/>
      <c r="I878"/>
      <c r="J878"/>
      <c r="Z878"/>
    </row>
    <row r="879">
      <c r="A879"/>
      <c r="B879"/>
      <c r="C879"/>
      <c r="D879"/>
      <c r="E879"/>
      <c r="F879"/>
      <c r="G879"/>
      <c r="H879"/>
      <c r="I879"/>
      <c r="J879"/>
      <c r="Z879"/>
    </row>
    <row r="880">
      <c r="A880"/>
      <c r="B880"/>
      <c r="C880"/>
      <c r="D880"/>
      <c r="E880"/>
      <c r="F880"/>
      <c r="G880"/>
      <c r="H880"/>
      <c r="I880"/>
      <c r="J880"/>
      <c r="Z880"/>
    </row>
    <row r="881">
      <c r="A881"/>
      <c r="B881"/>
      <c r="C881"/>
      <c r="D881"/>
      <c r="E881"/>
      <c r="F881"/>
      <c r="G881"/>
      <c r="H881"/>
      <c r="I881"/>
      <c r="J881"/>
      <c r="Z881"/>
    </row>
    <row r="882">
      <c r="A882"/>
      <c r="B882"/>
      <c r="C882"/>
      <c r="D882"/>
      <c r="E882"/>
      <c r="F882"/>
      <c r="G882"/>
      <c r="H882"/>
      <c r="I882"/>
      <c r="J882"/>
      <c r="Z882"/>
    </row>
    <row r="883">
      <c r="A883"/>
      <c r="B883"/>
      <c r="C883"/>
      <c r="D883"/>
      <c r="E883"/>
      <c r="F883"/>
      <c r="G883"/>
      <c r="H883"/>
      <c r="I883"/>
      <c r="J883"/>
      <c r="Z883"/>
    </row>
    <row r="884">
      <c r="A884"/>
      <c r="B884"/>
      <c r="C884"/>
      <c r="D884"/>
      <c r="E884"/>
      <c r="F884"/>
      <c r="G884"/>
      <c r="H884"/>
      <c r="I884"/>
      <c r="J884"/>
      <c r="Z884"/>
    </row>
    <row r="885">
      <c r="A885"/>
      <c r="B885"/>
      <c r="C885"/>
      <c r="D885"/>
      <c r="E885"/>
      <c r="F885"/>
      <c r="G885"/>
      <c r="H885"/>
      <c r="I885"/>
      <c r="J885"/>
      <c r="Z885"/>
    </row>
    <row r="886">
      <c r="A886"/>
      <c r="B886"/>
      <c r="C886"/>
      <c r="D886"/>
      <c r="E886"/>
      <c r="F886"/>
      <c r="G886"/>
      <c r="H886"/>
      <c r="I886"/>
      <c r="J886"/>
      <c r="Z886"/>
    </row>
    <row r="887">
      <c r="A887"/>
      <c r="B887"/>
      <c r="C887"/>
      <c r="D887"/>
      <c r="E887"/>
      <c r="F887"/>
      <c r="G887"/>
      <c r="H887"/>
      <c r="I887"/>
      <c r="J887"/>
      <c r="Z887"/>
    </row>
    <row r="888">
      <c r="A888"/>
      <c r="B888"/>
      <c r="C888"/>
      <c r="D888"/>
      <c r="E888"/>
      <c r="F888"/>
      <c r="G888"/>
      <c r="H888"/>
      <c r="I888"/>
      <c r="J888"/>
      <c r="Z888"/>
    </row>
    <row r="889">
      <c r="A889"/>
      <c r="B889"/>
      <c r="C889"/>
      <c r="D889"/>
      <c r="E889"/>
      <c r="F889"/>
      <c r="G889"/>
      <c r="H889"/>
      <c r="I889"/>
      <c r="J889"/>
      <c r="Z889"/>
    </row>
    <row r="890">
      <c r="A890"/>
      <c r="B890"/>
      <c r="C890"/>
      <c r="D890"/>
      <c r="E890"/>
      <c r="F890"/>
      <c r="G890"/>
      <c r="H890"/>
      <c r="I890"/>
      <c r="J890"/>
      <c r="Z890"/>
    </row>
    <row r="891">
      <c r="A891"/>
      <c r="B891"/>
      <c r="C891"/>
      <c r="D891"/>
      <c r="E891"/>
      <c r="F891"/>
      <c r="G891"/>
      <c r="H891"/>
      <c r="I891"/>
      <c r="J891"/>
      <c r="Z891"/>
    </row>
    <row r="892">
      <c r="A892"/>
      <c r="B892"/>
      <c r="C892"/>
      <c r="D892"/>
      <c r="E892"/>
      <c r="F892"/>
      <c r="G892"/>
      <c r="H892"/>
      <c r="I892"/>
      <c r="J892"/>
      <c r="Z892"/>
    </row>
    <row r="893">
      <c r="A893"/>
      <c r="B893"/>
      <c r="C893"/>
      <c r="D893"/>
      <c r="E893"/>
      <c r="F893"/>
      <c r="G893"/>
      <c r="H893"/>
      <c r="I893"/>
      <c r="J893"/>
      <c r="Z893"/>
    </row>
    <row r="894">
      <c r="A894"/>
      <c r="B894"/>
      <c r="C894"/>
      <c r="D894"/>
      <c r="E894"/>
      <c r="F894"/>
      <c r="G894"/>
      <c r="H894"/>
      <c r="I894"/>
      <c r="J894"/>
      <c r="Z894"/>
    </row>
    <row r="895">
      <c r="A895"/>
      <c r="B895"/>
      <c r="C895"/>
      <c r="D895"/>
      <c r="E895"/>
      <c r="F895"/>
      <c r="G895"/>
      <c r="H895"/>
      <c r="I895"/>
      <c r="J895"/>
      <c r="Z895"/>
    </row>
    <row r="896">
      <c r="A896"/>
      <c r="B896"/>
      <c r="C896"/>
      <c r="D896"/>
      <c r="E896"/>
      <c r="F896"/>
      <c r="G896"/>
      <c r="H896"/>
      <c r="I896"/>
      <c r="J896"/>
      <c r="Z896"/>
    </row>
    <row r="897">
      <c r="A897"/>
      <c r="B897"/>
      <c r="C897"/>
      <c r="D897"/>
      <c r="E897"/>
      <c r="F897"/>
      <c r="G897"/>
      <c r="H897"/>
      <c r="I897"/>
      <c r="J897"/>
      <c r="Z897"/>
    </row>
    <row r="898">
      <c r="A898"/>
      <c r="B898"/>
      <c r="C898"/>
      <c r="D898"/>
      <c r="E898"/>
      <c r="F898"/>
      <c r="G898"/>
      <c r="H898"/>
      <c r="I898"/>
      <c r="J898"/>
      <c r="Z898"/>
    </row>
    <row r="899">
      <c r="A899"/>
      <c r="B899"/>
      <c r="C899"/>
      <c r="D899"/>
      <c r="E899"/>
      <c r="F899"/>
      <c r="G899"/>
      <c r="H899"/>
      <c r="I899"/>
      <c r="J899"/>
      <c r="Z899"/>
    </row>
    <row r="900">
      <c r="A900"/>
      <c r="B900"/>
      <c r="C900"/>
      <c r="D900"/>
      <c r="E900"/>
      <c r="F900"/>
      <c r="G900"/>
      <c r="H900"/>
      <c r="I900"/>
      <c r="J900"/>
      <c r="Z900"/>
    </row>
    <row r="901">
      <c r="A901"/>
      <c r="B901"/>
      <c r="C901"/>
      <c r="D901"/>
      <c r="E901"/>
      <c r="F901"/>
      <c r="G901"/>
      <c r="H901"/>
      <c r="I901"/>
      <c r="J901"/>
      <c r="Z901"/>
    </row>
    <row r="902">
      <c r="A902"/>
      <c r="B902"/>
      <c r="C902"/>
      <c r="D902"/>
      <c r="E902"/>
      <c r="F902"/>
      <c r="G902"/>
      <c r="H902"/>
      <c r="I902"/>
      <c r="J902"/>
      <c r="Z902"/>
    </row>
    <row r="903">
      <c r="A903"/>
      <c r="B903"/>
      <c r="C903"/>
      <c r="D903"/>
      <c r="E903"/>
      <c r="F903"/>
      <c r="G903"/>
      <c r="H903"/>
      <c r="I903"/>
      <c r="J903"/>
      <c r="Z903"/>
    </row>
    <row r="904">
      <c r="A904"/>
      <c r="B904"/>
      <c r="C904"/>
      <c r="D904"/>
      <c r="E904"/>
      <c r="F904"/>
      <c r="G904"/>
      <c r="H904"/>
      <c r="I904"/>
      <c r="J904"/>
      <c r="Z904"/>
    </row>
    <row r="905">
      <c r="A905"/>
      <c r="B905"/>
      <c r="C905"/>
      <c r="D905"/>
      <c r="E905"/>
      <c r="F905"/>
      <c r="G905"/>
      <c r="H905"/>
      <c r="I905"/>
      <c r="J905"/>
      <c r="Z905"/>
    </row>
    <row r="906">
      <c r="A906"/>
      <c r="B906"/>
      <c r="C906"/>
      <c r="D906"/>
      <c r="E906"/>
      <c r="F906"/>
      <c r="G906"/>
      <c r="H906"/>
      <c r="I906"/>
      <c r="J906"/>
      <c r="Z906"/>
    </row>
    <row r="907">
      <c r="A907"/>
      <c r="B907"/>
      <c r="C907"/>
      <c r="D907"/>
      <c r="E907"/>
      <c r="F907"/>
      <c r="G907"/>
      <c r="H907"/>
      <c r="I907"/>
      <c r="J907"/>
      <c r="Z907"/>
    </row>
    <row r="908">
      <c r="A908"/>
      <c r="B908"/>
      <c r="C908"/>
      <c r="D908"/>
      <c r="E908"/>
      <c r="F908"/>
      <c r="G908"/>
      <c r="H908"/>
      <c r="I908"/>
      <c r="J908"/>
      <c r="Z908"/>
    </row>
    <row r="909">
      <c r="A909"/>
      <c r="B909"/>
      <c r="C909"/>
      <c r="D909"/>
      <c r="E909"/>
      <c r="F909"/>
      <c r="G909"/>
      <c r="H909"/>
      <c r="I909"/>
      <c r="J909"/>
      <c r="Z909"/>
    </row>
    <row r="910">
      <c r="A910"/>
      <c r="B910"/>
      <c r="C910"/>
      <c r="D910"/>
      <c r="E910"/>
      <c r="F910"/>
      <c r="G910"/>
      <c r="H910"/>
      <c r="I910"/>
      <c r="J910"/>
      <c r="Z910"/>
    </row>
    <row r="911">
      <c r="A911"/>
      <c r="B911"/>
      <c r="C911"/>
      <c r="D911"/>
      <c r="E911"/>
      <c r="F911"/>
      <c r="G911"/>
      <c r="H911"/>
      <c r="I911"/>
      <c r="J911"/>
      <c r="Z911"/>
    </row>
    <row r="912">
      <c r="A912"/>
      <c r="B912"/>
      <c r="C912"/>
      <c r="D912"/>
      <c r="E912"/>
      <c r="F912"/>
      <c r="G912"/>
      <c r="H912"/>
      <c r="I912"/>
      <c r="J912"/>
      <c r="Z912"/>
    </row>
    <row r="913">
      <c r="A913"/>
      <c r="B913"/>
      <c r="C913"/>
      <c r="D913"/>
      <c r="E913"/>
      <c r="F913"/>
      <c r="G913"/>
      <c r="H913"/>
      <c r="I913"/>
      <c r="J913"/>
      <c r="Z913"/>
    </row>
    <row r="914">
      <c r="A914"/>
      <c r="B914"/>
      <c r="C914"/>
      <c r="D914"/>
      <c r="E914"/>
      <c r="F914"/>
      <c r="G914"/>
      <c r="H914"/>
      <c r="I914"/>
      <c r="J914"/>
      <c r="Z914"/>
    </row>
    <row r="915">
      <c r="A915"/>
      <c r="B915"/>
      <c r="C915"/>
      <c r="D915"/>
      <c r="E915"/>
      <c r="F915"/>
      <c r="G915"/>
      <c r="H915"/>
      <c r="I915"/>
      <c r="J915"/>
      <c r="Z915"/>
    </row>
    <row r="916">
      <c r="A916"/>
      <c r="B916"/>
      <c r="C916"/>
      <c r="D916"/>
      <c r="E916"/>
      <c r="F916"/>
      <c r="G916"/>
      <c r="H916"/>
      <c r="I916"/>
      <c r="J916"/>
      <c r="Z916"/>
    </row>
    <row r="917">
      <c r="A917"/>
      <c r="B917"/>
      <c r="C917"/>
      <c r="D917"/>
      <c r="E917"/>
      <c r="F917"/>
      <c r="G917"/>
      <c r="H917"/>
      <c r="I917"/>
      <c r="J917"/>
      <c r="Z917"/>
    </row>
    <row r="918">
      <c r="A918"/>
      <c r="B918"/>
      <c r="C918"/>
      <c r="D918"/>
      <c r="E918"/>
      <c r="F918"/>
      <c r="G918"/>
      <c r="H918"/>
      <c r="I918"/>
      <c r="J918"/>
      <c r="Z918"/>
    </row>
    <row r="919">
      <c r="A919"/>
      <c r="B919"/>
      <c r="C919"/>
      <c r="D919"/>
      <c r="E919"/>
      <c r="F919"/>
      <c r="G919"/>
      <c r="H919"/>
      <c r="I919"/>
      <c r="J919"/>
      <c r="Z919"/>
    </row>
    <row r="920">
      <c r="A920"/>
      <c r="B920"/>
      <c r="C920"/>
      <c r="D920"/>
      <c r="E920"/>
      <c r="F920"/>
      <c r="G920"/>
      <c r="H920"/>
      <c r="I920"/>
      <c r="J920"/>
      <c r="Z920"/>
    </row>
    <row r="921">
      <c r="A921"/>
      <c r="B921"/>
      <c r="C921"/>
      <c r="D921"/>
      <c r="E921"/>
      <c r="F921"/>
      <c r="G921"/>
      <c r="H921"/>
      <c r="I921"/>
      <c r="J921"/>
      <c r="Z921"/>
    </row>
    <row r="922">
      <c r="A922"/>
      <c r="B922"/>
      <c r="C922"/>
      <c r="D922"/>
      <c r="E922"/>
      <c r="F922"/>
      <c r="G922"/>
      <c r="H922"/>
      <c r="I922"/>
      <c r="J922"/>
      <c r="Z922"/>
    </row>
    <row r="923">
      <c r="A923"/>
      <c r="B923"/>
      <c r="C923"/>
      <c r="D923"/>
      <c r="E923"/>
      <c r="F923"/>
      <c r="G923"/>
      <c r="H923"/>
      <c r="I923"/>
      <c r="J923"/>
      <c r="Z923"/>
    </row>
    <row r="924">
      <c r="A924"/>
      <c r="B924"/>
      <c r="C924"/>
      <c r="D924"/>
      <c r="E924"/>
      <c r="F924"/>
      <c r="G924"/>
      <c r="H924"/>
      <c r="I924"/>
      <c r="J924"/>
      <c r="Z924"/>
    </row>
    <row r="925">
      <c r="A925"/>
      <c r="B925"/>
      <c r="C925"/>
      <c r="D925"/>
      <c r="E925"/>
      <c r="F925"/>
      <c r="G925"/>
      <c r="H925"/>
      <c r="I925"/>
      <c r="J925"/>
      <c r="Z925"/>
    </row>
    <row r="926">
      <c r="A926"/>
      <c r="B926"/>
      <c r="C926"/>
      <c r="D926"/>
      <c r="E926"/>
      <c r="F926"/>
      <c r="G926"/>
      <c r="H926"/>
      <c r="I926"/>
      <c r="J926"/>
      <c r="Z926"/>
    </row>
    <row r="927">
      <c r="A927"/>
      <c r="B927"/>
      <c r="C927"/>
      <c r="D927"/>
      <c r="E927"/>
      <c r="F927"/>
      <c r="G927"/>
      <c r="H927"/>
      <c r="I927"/>
      <c r="J927"/>
      <c r="Z927"/>
    </row>
    <row r="928">
      <c r="A928"/>
      <c r="B928"/>
      <c r="C928"/>
      <c r="D928"/>
      <c r="E928"/>
      <c r="F928"/>
      <c r="G928"/>
      <c r="H928"/>
      <c r="I928"/>
      <c r="J928"/>
      <c r="Z928"/>
    </row>
    <row r="929">
      <c r="A929"/>
      <c r="B929"/>
      <c r="C929"/>
      <c r="D929"/>
      <c r="E929"/>
      <c r="F929"/>
      <c r="G929"/>
      <c r="H929"/>
      <c r="I929"/>
      <c r="J929"/>
      <c r="Z929"/>
    </row>
    <row r="930">
      <c r="A930"/>
      <c r="B930"/>
      <c r="C930"/>
      <c r="D930"/>
      <c r="E930"/>
      <c r="F930"/>
      <c r="G930"/>
      <c r="H930"/>
      <c r="I930"/>
      <c r="J930"/>
      <c r="Z930"/>
    </row>
    <row r="931">
      <c r="A931"/>
      <c r="B931"/>
      <c r="C931"/>
      <c r="D931"/>
      <c r="E931"/>
      <c r="F931"/>
      <c r="G931"/>
      <c r="H931"/>
      <c r="I931"/>
      <c r="J931"/>
      <c r="Z931"/>
    </row>
    <row r="932">
      <c r="A932"/>
      <c r="B932"/>
      <c r="C932"/>
      <c r="D932"/>
      <c r="E932"/>
      <c r="F932"/>
      <c r="G932"/>
      <c r="H932"/>
      <c r="I932"/>
      <c r="J932"/>
      <c r="Z932"/>
    </row>
    <row r="933">
      <c r="A933"/>
      <c r="B933"/>
      <c r="C933"/>
      <c r="D933"/>
      <c r="E933"/>
      <c r="F933"/>
      <c r="G933"/>
      <c r="H933"/>
      <c r="I933"/>
      <c r="J933"/>
      <c r="Z933"/>
    </row>
    <row r="934">
      <c r="A934"/>
      <c r="B934"/>
      <c r="C934"/>
      <c r="D934"/>
      <c r="E934"/>
      <c r="F934"/>
      <c r="G934"/>
      <c r="H934"/>
      <c r="I934"/>
      <c r="J934"/>
      <c r="Z934"/>
    </row>
    <row r="935">
      <c r="A935"/>
      <c r="B935"/>
      <c r="C935"/>
      <c r="D935"/>
      <c r="E935"/>
      <c r="F935"/>
      <c r="G935"/>
      <c r="H935"/>
      <c r="I935"/>
      <c r="J935"/>
      <c r="Z935"/>
    </row>
    <row r="936">
      <c r="A936"/>
      <c r="B936"/>
      <c r="C936"/>
      <c r="D936"/>
      <c r="E936"/>
      <c r="F936"/>
      <c r="G936"/>
      <c r="H936"/>
      <c r="I936"/>
      <c r="J936"/>
      <c r="Z936"/>
    </row>
    <row r="937">
      <c r="A937"/>
      <c r="B937"/>
      <c r="C937"/>
      <c r="D937"/>
      <c r="E937"/>
      <c r="F937"/>
      <c r="G937"/>
      <c r="H937"/>
      <c r="I937"/>
      <c r="J937"/>
      <c r="Z937"/>
    </row>
    <row r="938">
      <c r="A938"/>
      <c r="B938"/>
      <c r="C938"/>
      <c r="D938"/>
      <c r="E938"/>
      <c r="F938"/>
      <c r="G938"/>
      <c r="H938"/>
      <c r="I938"/>
      <c r="J938"/>
      <c r="Z938"/>
    </row>
    <row r="939">
      <c r="A939"/>
      <c r="B939"/>
      <c r="C939"/>
      <c r="D939"/>
      <c r="E939"/>
      <c r="F939"/>
      <c r="G939"/>
      <c r="H939"/>
      <c r="I939"/>
      <c r="J939"/>
      <c r="Z939"/>
    </row>
    <row r="940">
      <c r="A940"/>
      <c r="B940"/>
      <c r="C940"/>
      <c r="D940"/>
      <c r="E940"/>
      <c r="F940"/>
      <c r="G940"/>
      <c r="H940"/>
      <c r="I940"/>
      <c r="J940"/>
      <c r="Z940"/>
    </row>
    <row r="941">
      <c r="A941"/>
      <c r="B941"/>
      <c r="C941"/>
      <c r="D941"/>
      <c r="E941"/>
      <c r="F941"/>
      <c r="G941"/>
      <c r="H941"/>
      <c r="I941"/>
      <c r="J941"/>
      <c r="Z941"/>
    </row>
    <row r="942">
      <c r="A942"/>
      <c r="B942"/>
      <c r="C942"/>
      <c r="D942"/>
      <c r="E942"/>
      <c r="F942"/>
      <c r="G942"/>
      <c r="H942"/>
      <c r="I942"/>
      <c r="J942"/>
      <c r="Z942"/>
    </row>
    <row r="943">
      <c r="A943"/>
      <c r="B943"/>
      <c r="C943"/>
      <c r="D943"/>
      <c r="E943"/>
      <c r="F943"/>
      <c r="G943"/>
      <c r="H943"/>
      <c r="I943"/>
      <c r="J943"/>
      <c r="Z943"/>
    </row>
    <row r="944">
      <c r="A944"/>
      <c r="B944"/>
      <c r="C944"/>
      <c r="D944"/>
      <c r="E944"/>
      <c r="F944"/>
      <c r="G944"/>
      <c r="H944"/>
      <c r="I944"/>
      <c r="J944"/>
      <c r="Z944"/>
    </row>
    <row r="945">
      <c r="A945"/>
      <c r="B945"/>
      <c r="C945"/>
      <c r="D945"/>
      <c r="E945"/>
      <c r="F945"/>
      <c r="G945"/>
      <c r="H945"/>
      <c r="I945"/>
      <c r="J945"/>
      <c r="Z945"/>
    </row>
    <row r="946">
      <c r="A946"/>
      <c r="B946"/>
      <c r="C946"/>
      <c r="D946"/>
      <c r="E946"/>
      <c r="F946"/>
      <c r="G946"/>
      <c r="H946"/>
      <c r="I946"/>
      <c r="J946"/>
      <c r="Z946"/>
    </row>
    <row r="947">
      <c r="A947"/>
      <c r="B947"/>
      <c r="C947"/>
      <c r="D947"/>
      <c r="E947"/>
      <c r="F947"/>
      <c r="G947"/>
      <c r="H947"/>
      <c r="I947"/>
      <c r="J947"/>
      <c r="Z947"/>
    </row>
    <row r="948">
      <c r="A948"/>
      <c r="B948"/>
      <c r="C948"/>
      <c r="D948"/>
      <c r="E948"/>
      <c r="F948"/>
      <c r="G948"/>
      <c r="H948"/>
      <c r="I948"/>
      <c r="J948"/>
      <c r="Z948"/>
    </row>
    <row r="949">
      <c r="A949"/>
      <c r="B949"/>
      <c r="C949"/>
      <c r="D949"/>
      <c r="E949"/>
      <c r="F949"/>
      <c r="G949"/>
      <c r="H949"/>
      <c r="I949"/>
      <c r="J949"/>
      <c r="Z949"/>
    </row>
    <row r="950">
      <c r="A950"/>
      <c r="B950"/>
      <c r="C950"/>
      <c r="D950"/>
      <c r="E950"/>
      <c r="F950"/>
      <c r="G950"/>
      <c r="H950"/>
      <c r="I950"/>
      <c r="J950"/>
      <c r="Z950"/>
    </row>
    <row r="951">
      <c r="A951"/>
      <c r="B951"/>
      <c r="C951"/>
      <c r="D951"/>
      <c r="E951"/>
      <c r="F951"/>
      <c r="G951"/>
      <c r="H951"/>
      <c r="I951"/>
      <c r="J951"/>
      <c r="Z951"/>
    </row>
    <row r="952">
      <c r="A952"/>
      <c r="B952"/>
      <c r="C952"/>
      <c r="D952"/>
      <c r="E952"/>
      <c r="F952"/>
      <c r="G952"/>
      <c r="H952"/>
      <c r="I952"/>
      <c r="J952"/>
      <c r="Z952"/>
    </row>
    <row r="953">
      <c r="A953"/>
      <c r="B953"/>
      <c r="C953"/>
      <c r="D953"/>
      <c r="E953"/>
      <c r="F953"/>
      <c r="G953"/>
      <c r="H953"/>
      <c r="I953"/>
      <c r="J953"/>
      <c r="Z953"/>
    </row>
    <row r="954">
      <c r="A954"/>
      <c r="B954"/>
      <c r="C954"/>
      <c r="D954"/>
      <c r="E954"/>
      <c r="F954"/>
      <c r="G954"/>
      <c r="H954"/>
      <c r="I954"/>
      <c r="J954"/>
      <c r="Z954"/>
    </row>
    <row r="955">
      <c r="A955"/>
      <c r="B955"/>
      <c r="C955"/>
      <c r="D955"/>
      <c r="E955"/>
      <c r="F955"/>
      <c r="G955"/>
      <c r="H955"/>
      <c r="I955"/>
      <c r="J955"/>
      <c r="Z955"/>
    </row>
    <row r="956">
      <c r="A956"/>
      <c r="B956"/>
      <c r="C956"/>
      <c r="D956"/>
      <c r="E956"/>
      <c r="F956"/>
      <c r="G956"/>
      <c r="H956"/>
      <c r="I956"/>
      <c r="J956"/>
      <c r="Z956"/>
    </row>
    <row r="957">
      <c r="A957"/>
      <c r="B957"/>
      <c r="C957"/>
      <c r="D957"/>
      <c r="E957"/>
      <c r="F957"/>
      <c r="G957"/>
      <c r="H957"/>
      <c r="I957"/>
      <c r="J957"/>
      <c r="Z957"/>
    </row>
    <row r="958">
      <c r="A958"/>
      <c r="B958"/>
      <c r="C958"/>
      <c r="D958"/>
      <c r="E958"/>
      <c r="F958"/>
      <c r="G958"/>
      <c r="H958"/>
      <c r="I958"/>
      <c r="J958"/>
      <c r="Z958"/>
    </row>
    <row r="959">
      <c r="A959"/>
      <c r="B959"/>
      <c r="C959"/>
      <c r="D959"/>
      <c r="E959"/>
      <c r="F959"/>
      <c r="G959"/>
      <c r="H959"/>
      <c r="I959"/>
      <c r="J959"/>
      <c r="Z959"/>
    </row>
    <row r="960">
      <c r="A960"/>
      <c r="B960"/>
      <c r="C960"/>
      <c r="D960"/>
      <c r="E960"/>
      <c r="F960"/>
      <c r="G960"/>
      <c r="H960"/>
      <c r="I960"/>
      <c r="J960"/>
      <c r="Z960"/>
    </row>
    <row r="961">
      <c r="A961"/>
      <c r="B961"/>
      <c r="C961"/>
      <c r="D961"/>
      <c r="E961"/>
      <c r="F961"/>
      <c r="G961"/>
      <c r="H961"/>
      <c r="I961"/>
      <c r="J961"/>
      <c r="Z961"/>
    </row>
    <row r="962">
      <c r="A962"/>
      <c r="B962"/>
      <c r="C962"/>
      <c r="D962"/>
      <c r="E962"/>
      <c r="F962"/>
      <c r="G962"/>
      <c r="H962"/>
      <c r="I962"/>
      <c r="J962"/>
      <c r="Z962"/>
    </row>
    <row r="963">
      <c r="A963"/>
      <c r="B963"/>
      <c r="C963"/>
      <c r="D963"/>
      <c r="E963"/>
      <c r="F963"/>
      <c r="G963"/>
      <c r="H963"/>
      <c r="I963"/>
      <c r="J963"/>
      <c r="Z963"/>
    </row>
    <row r="964">
      <c r="A964"/>
      <c r="B964"/>
      <c r="C964"/>
      <c r="D964"/>
      <c r="E964"/>
      <c r="F964"/>
      <c r="G964"/>
      <c r="H964"/>
      <c r="I964"/>
      <c r="J964"/>
      <c r="Z964"/>
    </row>
    <row r="965">
      <c r="A965"/>
      <c r="B965"/>
      <c r="C965"/>
      <c r="D965"/>
      <c r="E965"/>
      <c r="F965"/>
      <c r="G965"/>
      <c r="H965"/>
      <c r="I965"/>
      <c r="J965"/>
      <c r="Z965"/>
    </row>
    <row r="966">
      <c r="A966"/>
      <c r="B966"/>
      <c r="C966"/>
      <c r="D966"/>
      <c r="E966"/>
      <c r="F966"/>
      <c r="G966"/>
      <c r="H966"/>
      <c r="I966"/>
      <c r="J966"/>
      <c r="Z966"/>
    </row>
    <row r="967">
      <c r="A967"/>
      <c r="B967"/>
      <c r="C967"/>
      <c r="D967"/>
      <c r="E967"/>
      <c r="F967"/>
      <c r="G967"/>
      <c r="H967"/>
      <c r="I967"/>
      <c r="J967"/>
      <c r="Z967"/>
    </row>
    <row r="968">
      <c r="A968"/>
      <c r="B968"/>
      <c r="C968"/>
      <c r="D968"/>
      <c r="E968"/>
      <c r="F968"/>
      <c r="G968"/>
      <c r="H968"/>
      <c r="I968"/>
      <c r="J968"/>
      <c r="Z968"/>
    </row>
    <row r="969">
      <c r="A969"/>
      <c r="B969"/>
      <c r="C969"/>
      <c r="D969"/>
      <c r="E969"/>
      <c r="F969"/>
      <c r="G969"/>
      <c r="H969"/>
      <c r="I969"/>
      <c r="J969"/>
      <c r="Z969"/>
    </row>
    <row r="970">
      <c r="A970"/>
      <c r="B970"/>
      <c r="C970"/>
      <c r="D970"/>
      <c r="E970"/>
      <c r="F970"/>
      <c r="G970"/>
      <c r="H970"/>
      <c r="I970"/>
      <c r="J970"/>
      <c r="Z970"/>
    </row>
    <row r="971">
      <c r="A971"/>
      <c r="B971"/>
      <c r="C971"/>
      <c r="D971"/>
      <c r="E971"/>
      <c r="F971"/>
      <c r="G971"/>
      <c r="H971"/>
      <c r="I971"/>
      <c r="J971"/>
      <c r="Z971"/>
    </row>
    <row r="972">
      <c r="A972"/>
      <c r="B972"/>
      <c r="C972"/>
      <c r="D972"/>
      <c r="E972"/>
      <c r="F972"/>
      <c r="G972"/>
      <c r="H972"/>
      <c r="I972"/>
      <c r="J972"/>
      <c r="Z972"/>
    </row>
    <row r="973">
      <c r="A973"/>
      <c r="B973"/>
      <c r="C973"/>
      <c r="D973"/>
      <c r="E973"/>
      <c r="F973"/>
      <c r="G973"/>
      <c r="H973"/>
      <c r="I973"/>
      <c r="J973"/>
      <c r="Z973"/>
    </row>
    <row r="974">
      <c r="A974"/>
      <c r="B974"/>
      <c r="C974"/>
      <c r="D974"/>
      <c r="E974"/>
      <c r="F974"/>
      <c r="G974"/>
      <c r="H974"/>
      <c r="I974"/>
      <c r="J974"/>
      <c r="Z974"/>
    </row>
    <row r="975">
      <c r="A975"/>
      <c r="B975"/>
      <c r="C975"/>
      <c r="D975"/>
      <c r="E975"/>
      <c r="F975"/>
      <c r="G975"/>
      <c r="H975"/>
      <c r="I975"/>
      <c r="J975"/>
      <c r="Z975"/>
    </row>
    <row r="976">
      <c r="A976"/>
      <c r="B976"/>
      <c r="C976"/>
      <c r="D976"/>
      <c r="E976"/>
      <c r="F976"/>
      <c r="G976"/>
      <c r="H976"/>
      <c r="I976"/>
      <c r="J976"/>
      <c r="Z976"/>
    </row>
    <row r="977">
      <c r="A977"/>
      <c r="B977"/>
      <c r="C977"/>
      <c r="D977"/>
      <c r="E977"/>
      <c r="F977"/>
      <c r="G977"/>
      <c r="H977"/>
      <c r="I977"/>
      <c r="J977"/>
      <c r="Z977"/>
    </row>
    <row r="978">
      <c r="A978"/>
      <c r="B978"/>
      <c r="C978"/>
      <c r="D978"/>
      <c r="E978"/>
      <c r="F978"/>
      <c r="G978"/>
      <c r="H978"/>
      <c r="I978"/>
      <c r="J978"/>
      <c r="Z978"/>
    </row>
    <row r="979">
      <c r="A979"/>
      <c r="B979"/>
      <c r="C979"/>
      <c r="D979"/>
      <c r="E979"/>
      <c r="F979"/>
      <c r="G979"/>
      <c r="H979"/>
      <c r="I979"/>
      <c r="J979"/>
      <c r="Z979"/>
    </row>
    <row r="980">
      <c r="A980"/>
      <c r="B980"/>
      <c r="C980"/>
      <c r="D980"/>
      <c r="E980"/>
      <c r="F980"/>
      <c r="G980"/>
      <c r="H980"/>
      <c r="I980"/>
      <c r="J980"/>
      <c r="Z980"/>
    </row>
    <row r="981">
      <c r="A981"/>
      <c r="B981"/>
      <c r="C981"/>
      <c r="D981"/>
      <c r="E981"/>
      <c r="F981"/>
      <c r="G981"/>
      <c r="H981"/>
      <c r="I981"/>
      <c r="J981"/>
      <c r="Z981"/>
    </row>
    <row r="982">
      <c r="A982"/>
      <c r="B982"/>
      <c r="C982"/>
      <c r="D982"/>
      <c r="E982"/>
      <c r="F982"/>
      <c r="G982"/>
      <c r="H982"/>
      <c r="I982"/>
      <c r="J982"/>
      <c r="Z982"/>
    </row>
    <row r="983">
      <c r="A983"/>
      <c r="B983"/>
      <c r="C983"/>
      <c r="D983"/>
      <c r="E983"/>
      <c r="F983"/>
      <c r="G983"/>
      <c r="H983"/>
      <c r="I983"/>
      <c r="J983"/>
      <c r="Z983"/>
    </row>
    <row r="984">
      <c r="A984"/>
      <c r="B984"/>
      <c r="C984"/>
      <c r="D984"/>
      <c r="E984"/>
      <c r="F984"/>
      <c r="G984"/>
      <c r="H984"/>
      <c r="I984"/>
      <c r="J984"/>
      <c r="Z984"/>
    </row>
    <row r="985">
      <c r="A985"/>
      <c r="B985"/>
      <c r="C985"/>
      <c r="D985"/>
      <c r="E985"/>
      <c r="F985"/>
      <c r="G985"/>
      <c r="H985"/>
      <c r="I985"/>
      <c r="J985"/>
      <c r="Z985"/>
    </row>
    <row r="986">
      <c r="A986"/>
      <c r="B986"/>
      <c r="C986"/>
      <c r="D986"/>
      <c r="E986"/>
      <c r="F986"/>
      <c r="G986"/>
      <c r="H986"/>
      <c r="I986"/>
      <c r="J986"/>
      <c r="Z986"/>
    </row>
    <row r="987">
      <c r="A987"/>
      <c r="B987"/>
      <c r="C987"/>
      <c r="D987"/>
      <c r="E987"/>
      <c r="F987"/>
      <c r="G987"/>
      <c r="H987"/>
      <c r="I987"/>
      <c r="J987"/>
      <c r="Z987"/>
    </row>
    <row r="988">
      <c r="A988"/>
      <c r="B988"/>
      <c r="C988"/>
      <c r="D988"/>
      <c r="E988"/>
      <c r="F988"/>
      <c r="G988"/>
      <c r="H988"/>
      <c r="I988"/>
      <c r="J988"/>
      <c r="Z988"/>
    </row>
    <row r="989">
      <c r="A989"/>
      <c r="B989"/>
      <c r="C989"/>
      <c r="D989"/>
      <c r="E989"/>
      <c r="F989"/>
      <c r="G989"/>
      <c r="H989"/>
      <c r="I989"/>
      <c r="J989"/>
      <c r="Z989"/>
    </row>
    <row r="990">
      <c r="A990"/>
      <c r="B990"/>
      <c r="C990"/>
      <c r="D990"/>
      <c r="E990"/>
      <c r="F990"/>
      <c r="G990"/>
      <c r="H990"/>
      <c r="I990"/>
      <c r="J990"/>
      <c r="Z990"/>
    </row>
    <row r="991">
      <c r="A991"/>
      <c r="B991"/>
      <c r="C991"/>
      <c r="D991"/>
      <c r="E991"/>
      <c r="F991"/>
      <c r="G991"/>
      <c r="H991"/>
      <c r="I991"/>
      <c r="J991"/>
      <c r="Z991"/>
    </row>
    <row r="992">
      <c r="A992"/>
      <c r="B992"/>
      <c r="C992"/>
      <c r="D992"/>
      <c r="E992"/>
      <c r="F992"/>
      <c r="G992"/>
      <c r="H992"/>
      <c r="I992"/>
      <c r="J992"/>
      <c r="Z992"/>
    </row>
    <row r="993">
      <c r="A993"/>
      <c r="B993"/>
      <c r="C993"/>
      <c r="D993"/>
      <c r="E993"/>
      <c r="F993"/>
      <c r="G993"/>
      <c r="H993"/>
      <c r="I993"/>
      <c r="J993"/>
      <c r="Z993"/>
    </row>
    <row r="994">
      <c r="A994"/>
      <c r="B994"/>
      <c r="C994"/>
      <c r="D994"/>
      <c r="E994"/>
      <c r="F994"/>
      <c r="G994"/>
      <c r="H994"/>
      <c r="I994"/>
      <c r="J994"/>
      <c r="Z994"/>
    </row>
    <row r="995">
      <c r="A995"/>
      <c r="B995"/>
      <c r="C995"/>
      <c r="D995"/>
      <c r="E995"/>
      <c r="F995"/>
      <c r="G995"/>
      <c r="H995"/>
      <c r="I995"/>
      <c r="J995"/>
      <c r="Z995"/>
    </row>
    <row r="996">
      <c r="A996"/>
      <c r="B996"/>
      <c r="C996"/>
      <c r="D996"/>
      <c r="E996"/>
      <c r="F996"/>
      <c r="G996"/>
      <c r="H996"/>
      <c r="I996"/>
      <c r="J996"/>
      <c r="Z996"/>
    </row>
    <row r="997">
      <c r="A997"/>
      <c r="B997"/>
      <c r="C997"/>
      <c r="D997"/>
      <c r="E997"/>
      <c r="F997"/>
      <c r="G997"/>
      <c r="H997"/>
      <c r="I997"/>
      <c r="J997"/>
      <c r="Z997"/>
    </row>
    <row r="998">
      <c r="A998"/>
      <c r="B998"/>
      <c r="C998"/>
      <c r="D998"/>
      <c r="E998"/>
      <c r="F998"/>
      <c r="G998"/>
      <c r="H998"/>
      <c r="I998"/>
      <c r="J998"/>
      <c r="Z998"/>
    </row>
    <row r="999">
      <c r="A999"/>
      <c r="B999"/>
      <c r="C999"/>
      <c r="D999"/>
      <c r="E999"/>
      <c r="F999"/>
      <c r="G999"/>
      <c r="H999"/>
      <c r="I999"/>
      <c r="J999"/>
      <c r="Z999"/>
    </row>
    <row r="1000">
      <c r="A1000"/>
      <c r="B1000"/>
      <c r="C1000"/>
      <c r="D1000"/>
      <c r="E1000"/>
      <c r="F1000"/>
      <c r="G1000"/>
      <c r="H1000"/>
      <c r="I1000"/>
      <c r="J1000"/>
      <c r="Z1000"/>
    </row>
    <row r="1001">
      <c r="A1001"/>
      <c r="B1001"/>
      <c r="C1001"/>
      <c r="D1001"/>
      <c r="E1001"/>
      <c r="F1001"/>
      <c r="G1001"/>
      <c r="H1001"/>
      <c r="I1001"/>
      <c r="J1001"/>
      <c r="Z1001"/>
    </row>
    <row r="1002">
      <c r="A1002"/>
      <c r="B1002"/>
      <c r="C1002"/>
      <c r="D1002"/>
      <c r="E1002"/>
      <c r="F1002"/>
      <c r="G1002"/>
      <c r="H1002"/>
      <c r="I1002"/>
      <c r="J1002"/>
      <c r="Z1002"/>
    </row>
    <row r="1003">
      <c r="A1003"/>
      <c r="B1003"/>
      <c r="C1003"/>
      <c r="D1003"/>
      <c r="E1003"/>
      <c r="F1003"/>
      <c r="G1003"/>
      <c r="H1003"/>
      <c r="I1003"/>
      <c r="J1003"/>
      <c r="Z1003"/>
    </row>
    <row r="1004">
      <c r="A1004"/>
      <c r="B1004"/>
      <c r="C1004"/>
      <c r="D1004"/>
      <c r="E1004"/>
      <c r="F1004"/>
      <c r="G1004"/>
      <c r="H1004"/>
      <c r="I1004"/>
      <c r="J1004"/>
      <c r="Z1004"/>
    </row>
    <row r="1005">
      <c r="A1005"/>
      <c r="B1005"/>
      <c r="C1005"/>
      <c r="D1005"/>
      <c r="E1005"/>
      <c r="F1005"/>
      <c r="G1005"/>
      <c r="H1005"/>
      <c r="I1005"/>
      <c r="J1005"/>
      <c r="Z1005"/>
    </row>
    <row r="1006">
      <c r="A1006"/>
      <c r="B1006"/>
      <c r="C1006"/>
      <c r="D1006"/>
      <c r="E1006"/>
      <c r="F1006"/>
      <c r="G1006"/>
      <c r="H1006"/>
      <c r="I1006"/>
      <c r="J1006"/>
      <c r="Z1006"/>
    </row>
    <row r="1007">
      <c r="A1007"/>
      <c r="B1007"/>
      <c r="C1007"/>
      <c r="D1007"/>
      <c r="E1007"/>
      <c r="F1007"/>
      <c r="G1007"/>
      <c r="H1007"/>
      <c r="I1007"/>
      <c r="J1007"/>
      <c r="Z1007"/>
    </row>
    <row r="1008">
      <c r="A1008"/>
      <c r="B1008"/>
      <c r="C1008"/>
      <c r="D1008"/>
      <c r="E1008"/>
      <c r="F1008"/>
      <c r="G1008"/>
      <c r="H1008"/>
      <c r="I1008"/>
      <c r="J1008"/>
      <c r="Z1008"/>
    </row>
    <row r="1009">
      <c r="A1009"/>
      <c r="B1009"/>
      <c r="C1009"/>
      <c r="D1009"/>
      <c r="E1009"/>
      <c r="F1009"/>
      <c r="G1009"/>
      <c r="H1009"/>
      <c r="I1009"/>
      <c r="J1009"/>
      <c r="Z1009"/>
    </row>
    <row r="1010">
      <c r="A1010"/>
      <c r="B1010"/>
      <c r="C1010"/>
      <c r="D1010"/>
      <c r="E1010"/>
      <c r="F1010"/>
      <c r="G1010"/>
      <c r="H1010"/>
      <c r="I1010"/>
      <c r="J1010"/>
      <c r="Z1010"/>
    </row>
    <row r="1011">
      <c r="A1011"/>
      <c r="B1011"/>
      <c r="C1011"/>
      <c r="D1011"/>
      <c r="E1011"/>
      <c r="F1011"/>
      <c r="G1011"/>
      <c r="H1011"/>
      <c r="I1011"/>
      <c r="J1011"/>
      <c r="Z1011"/>
    </row>
    <row r="1012">
      <c r="A1012"/>
      <c r="B1012"/>
      <c r="C1012"/>
      <c r="D1012"/>
      <c r="E1012"/>
      <c r="F1012"/>
      <c r="G1012"/>
      <c r="H1012"/>
      <c r="I1012"/>
      <c r="J1012"/>
      <c r="Z1012"/>
    </row>
    <row r="1013">
      <c r="A1013"/>
      <c r="B1013"/>
      <c r="C1013"/>
      <c r="D1013"/>
      <c r="E1013"/>
      <c r="F1013"/>
      <c r="G1013"/>
      <c r="H1013"/>
      <c r="I1013"/>
      <c r="J1013"/>
      <c r="Z1013"/>
    </row>
    <row r="1014">
      <c r="A1014"/>
      <c r="B1014"/>
      <c r="C1014"/>
      <c r="D1014"/>
      <c r="E1014"/>
      <c r="F1014"/>
      <c r="G1014"/>
      <c r="H1014"/>
      <c r="I1014"/>
      <c r="J1014"/>
      <c r="Z1014"/>
    </row>
    <row r="1015">
      <c r="A1015"/>
      <c r="B1015"/>
      <c r="C1015"/>
      <c r="D1015"/>
      <c r="E1015"/>
      <c r="F1015"/>
      <c r="G1015"/>
      <c r="H1015"/>
      <c r="I1015"/>
      <c r="J1015"/>
      <c r="Z1015"/>
    </row>
    <row r="1016">
      <c r="A1016"/>
      <c r="B1016"/>
      <c r="C1016"/>
      <c r="D1016"/>
      <c r="E1016"/>
      <c r="F1016"/>
      <c r="G1016"/>
      <c r="H1016"/>
      <c r="I1016"/>
      <c r="J1016"/>
      <c r="Z1016"/>
    </row>
    <row r="1017">
      <c r="A1017"/>
      <c r="B1017"/>
      <c r="C1017"/>
      <c r="D1017"/>
      <c r="E1017"/>
      <c r="F1017"/>
      <c r="G1017"/>
      <c r="H1017"/>
      <c r="I1017"/>
      <c r="J1017"/>
      <c r="Z1017"/>
    </row>
    <row r="1018">
      <c r="A1018"/>
      <c r="B1018"/>
      <c r="C1018"/>
      <c r="D1018"/>
      <c r="E1018"/>
      <c r="F1018"/>
      <c r="G1018"/>
      <c r="H1018"/>
      <c r="I1018"/>
      <c r="J1018"/>
      <c r="Z1018"/>
    </row>
    <row r="1019">
      <c r="A1019"/>
      <c r="B1019"/>
      <c r="C1019"/>
      <c r="D1019"/>
      <c r="E1019"/>
      <c r="F1019"/>
      <c r="G1019"/>
      <c r="H1019"/>
      <c r="I1019"/>
      <c r="J1019"/>
      <c r="Z1019"/>
    </row>
    <row r="1020">
      <c r="A1020"/>
      <c r="B1020"/>
      <c r="C1020"/>
      <c r="D1020"/>
      <c r="E1020"/>
      <c r="F1020"/>
      <c r="G1020"/>
      <c r="H1020"/>
      <c r="I1020"/>
      <c r="J1020"/>
      <c r="Z1020"/>
    </row>
    <row r="1021">
      <c r="A1021"/>
      <c r="B1021"/>
      <c r="C1021"/>
      <c r="D1021"/>
      <c r="E1021"/>
      <c r="F1021"/>
      <c r="G1021"/>
      <c r="H1021"/>
      <c r="I1021"/>
      <c r="J1021"/>
      <c r="Z1021"/>
    </row>
    <row r="1022">
      <c r="A1022"/>
      <c r="B1022"/>
      <c r="C1022"/>
      <c r="D1022"/>
      <c r="E1022"/>
      <c r="F1022"/>
      <c r="G1022"/>
      <c r="H1022"/>
      <c r="I1022"/>
      <c r="J1022"/>
      <c r="Z1022"/>
    </row>
    <row r="1023">
      <c r="A1023"/>
      <c r="B1023"/>
      <c r="C1023"/>
      <c r="D1023"/>
      <c r="E1023"/>
      <c r="F1023"/>
      <c r="G1023"/>
      <c r="H1023"/>
      <c r="I1023"/>
      <c r="J1023"/>
      <c r="Z1023"/>
    </row>
    <row r="1024">
      <c r="A1024"/>
      <c r="B1024"/>
      <c r="C1024"/>
      <c r="D1024"/>
      <c r="E1024"/>
      <c r="F1024"/>
      <c r="G1024"/>
      <c r="H1024"/>
      <c r="I1024"/>
      <c r="J1024"/>
      <c r="Z1024"/>
    </row>
    <row r="1025">
      <c r="A1025"/>
      <c r="B1025"/>
      <c r="C1025"/>
      <c r="D1025"/>
      <c r="E1025"/>
      <c r="F1025"/>
      <c r="G1025"/>
      <c r="H1025"/>
      <c r="I1025"/>
      <c r="J1025"/>
      <c r="Z1025"/>
    </row>
    <row r="1026">
      <c r="A1026"/>
      <c r="B1026"/>
      <c r="C1026"/>
      <c r="D1026"/>
      <c r="E1026"/>
      <c r="F1026"/>
      <c r="G1026"/>
      <c r="H1026"/>
      <c r="I1026"/>
      <c r="J1026"/>
      <c r="Z1026"/>
    </row>
    <row r="1027">
      <c r="A1027"/>
      <c r="B1027"/>
      <c r="C1027"/>
      <c r="D1027"/>
      <c r="E1027"/>
      <c r="F1027"/>
      <c r="G1027"/>
      <c r="H1027"/>
      <c r="I1027"/>
      <c r="J1027"/>
      <c r="Z1027"/>
    </row>
    <row r="1028">
      <c r="A1028"/>
      <c r="B1028"/>
      <c r="C1028"/>
      <c r="D1028"/>
      <c r="E1028"/>
      <c r="F1028"/>
      <c r="G1028"/>
      <c r="H1028"/>
      <c r="I1028"/>
      <c r="J1028"/>
      <c r="Z1028"/>
    </row>
    <row r="1029">
      <c r="A1029"/>
      <c r="B1029"/>
      <c r="C1029"/>
      <c r="D1029"/>
      <c r="E1029"/>
      <c r="F1029"/>
      <c r="G1029"/>
      <c r="H1029"/>
      <c r="I1029"/>
      <c r="J1029"/>
      <c r="Z1029"/>
    </row>
    <row r="1030">
      <c r="A1030"/>
      <c r="B1030"/>
      <c r="C1030"/>
      <c r="D1030"/>
      <c r="E1030"/>
      <c r="F1030"/>
      <c r="G1030"/>
      <c r="H1030"/>
      <c r="I1030"/>
      <c r="J1030"/>
      <c r="Z1030"/>
    </row>
    <row r="1031">
      <c r="A1031"/>
      <c r="B1031"/>
      <c r="C1031"/>
      <c r="D1031"/>
      <c r="E1031"/>
      <c r="F1031"/>
      <c r="G1031"/>
      <c r="H1031"/>
      <c r="I1031"/>
      <c r="J1031"/>
      <c r="Z1031"/>
    </row>
    <row r="1032">
      <c r="A1032"/>
      <c r="B1032"/>
      <c r="C1032"/>
      <c r="D1032"/>
      <c r="E1032"/>
      <c r="F1032"/>
      <c r="G1032"/>
      <c r="H1032"/>
      <c r="I1032"/>
      <c r="J1032"/>
      <c r="Z1032"/>
    </row>
    <row r="1033">
      <c r="A1033"/>
      <c r="B1033"/>
      <c r="C1033"/>
      <c r="D1033"/>
      <c r="E1033"/>
      <c r="F1033"/>
      <c r="G1033"/>
      <c r="H1033"/>
      <c r="I1033"/>
      <c r="J1033"/>
      <c r="Z1033"/>
    </row>
    <row r="1034">
      <c r="A1034"/>
      <c r="B1034"/>
      <c r="C1034"/>
      <c r="D1034"/>
      <c r="E1034"/>
      <c r="F1034"/>
      <c r="G1034"/>
      <c r="H1034"/>
      <c r="I1034"/>
      <c r="J1034"/>
      <c r="Z1034"/>
    </row>
    <row r="1035">
      <c r="A1035"/>
      <c r="B1035"/>
      <c r="C1035"/>
      <c r="D1035"/>
      <c r="E1035"/>
      <c r="F1035"/>
      <c r="G1035"/>
      <c r="H1035"/>
      <c r="I1035"/>
      <c r="J1035"/>
      <c r="Z1035"/>
    </row>
    <row r="1036">
      <c r="A1036"/>
      <c r="B1036"/>
      <c r="C1036"/>
      <c r="D1036"/>
      <c r="E1036"/>
      <c r="F1036"/>
      <c r="G1036"/>
      <c r="H1036"/>
      <c r="I1036"/>
      <c r="J1036"/>
      <c r="Z1036"/>
    </row>
    <row r="1037">
      <c r="A1037"/>
      <c r="B1037"/>
      <c r="C1037"/>
      <c r="D1037"/>
      <c r="E1037"/>
      <c r="F1037"/>
      <c r="G1037"/>
      <c r="H1037"/>
      <c r="I1037"/>
      <c r="J1037"/>
      <c r="Z1037"/>
    </row>
    <row r="1038">
      <c r="A1038"/>
      <c r="B1038"/>
      <c r="C1038"/>
      <c r="D1038"/>
      <c r="E1038"/>
      <c r="F1038"/>
      <c r="G1038"/>
      <c r="H1038"/>
      <c r="I1038"/>
      <c r="J1038"/>
      <c r="Z1038"/>
    </row>
    <row r="1039">
      <c r="A1039"/>
      <c r="B1039"/>
      <c r="C1039"/>
      <c r="D1039"/>
      <c r="E1039"/>
      <c r="F1039"/>
      <c r="G1039"/>
      <c r="H1039"/>
      <c r="I1039"/>
      <c r="J1039"/>
      <c r="Z1039"/>
    </row>
    <row r="1040">
      <c r="A1040"/>
      <c r="B1040"/>
      <c r="C1040"/>
      <c r="D1040"/>
      <c r="E1040"/>
      <c r="F1040"/>
      <c r="G1040"/>
      <c r="H1040"/>
      <c r="I1040"/>
      <c r="J1040"/>
      <c r="Z1040"/>
    </row>
    <row r="1041">
      <c r="A1041"/>
      <c r="B1041"/>
      <c r="C1041"/>
      <c r="D1041"/>
      <c r="E1041"/>
      <c r="F1041"/>
      <c r="G1041"/>
      <c r="H1041"/>
      <c r="I1041"/>
      <c r="J1041"/>
      <c r="Z1041"/>
    </row>
    <row r="1042">
      <c r="A1042"/>
      <c r="B1042"/>
      <c r="C1042"/>
      <c r="D1042"/>
      <c r="E1042"/>
      <c r="F1042"/>
      <c r="G1042"/>
      <c r="H1042"/>
      <c r="I1042"/>
      <c r="J1042"/>
      <c r="Z1042"/>
    </row>
    <row r="1043">
      <c r="A1043"/>
      <c r="B1043"/>
      <c r="C1043"/>
      <c r="D1043"/>
      <c r="E1043"/>
      <c r="F1043"/>
      <c r="G1043"/>
      <c r="H1043"/>
      <c r="I1043"/>
      <c r="J1043"/>
      <c r="Z1043"/>
    </row>
    <row r="1044">
      <c r="A1044"/>
      <c r="B1044"/>
      <c r="C1044"/>
      <c r="D1044"/>
      <c r="E1044"/>
      <c r="F1044"/>
      <c r="G1044"/>
      <c r="H1044"/>
      <c r="I1044"/>
      <c r="J1044"/>
      <c r="Z1044"/>
    </row>
    <row r="1045">
      <c r="A1045"/>
      <c r="B1045"/>
      <c r="C1045"/>
      <c r="D1045"/>
      <c r="E1045"/>
      <c r="F1045"/>
      <c r="G1045"/>
      <c r="H1045"/>
      <c r="I1045"/>
      <c r="J1045"/>
      <c r="Z1045"/>
    </row>
    <row r="1046">
      <c r="A1046"/>
      <c r="B1046"/>
      <c r="C1046"/>
      <c r="D1046"/>
      <c r="E1046"/>
      <c r="F1046"/>
      <c r="G1046"/>
      <c r="H1046"/>
      <c r="I1046"/>
      <c r="J1046"/>
      <c r="Z1046"/>
    </row>
    <row r="1047">
      <c r="A1047"/>
      <c r="B1047"/>
      <c r="C1047"/>
      <c r="D1047"/>
      <c r="E1047"/>
      <c r="F1047"/>
      <c r="G1047"/>
      <c r="H1047"/>
      <c r="I1047"/>
      <c r="J1047"/>
      <c r="Z1047"/>
    </row>
    <row r="1048">
      <c r="A1048"/>
      <c r="B1048"/>
      <c r="C1048"/>
      <c r="D1048"/>
      <c r="E1048"/>
      <c r="F1048"/>
      <c r="G1048"/>
      <c r="H1048"/>
      <c r="I1048"/>
      <c r="J1048"/>
      <c r="Z1048"/>
    </row>
    <row r="1049">
      <c r="A1049"/>
      <c r="B1049"/>
      <c r="C1049"/>
      <c r="D1049"/>
      <c r="E1049"/>
      <c r="F1049"/>
      <c r="G1049"/>
      <c r="H1049"/>
      <c r="I1049"/>
      <c r="J1049"/>
      <c r="Z1049"/>
    </row>
    <row r="1050">
      <c r="A1050"/>
      <c r="B1050"/>
      <c r="C1050"/>
      <c r="D1050"/>
      <c r="E1050"/>
      <c r="F1050"/>
      <c r="G1050"/>
      <c r="H1050"/>
      <c r="I1050"/>
      <c r="J1050"/>
      <c r="Z1050"/>
    </row>
    <row r="1051">
      <c r="A1051"/>
      <c r="B1051"/>
      <c r="C1051"/>
      <c r="D1051"/>
      <c r="E1051"/>
      <c r="F1051"/>
      <c r="G1051"/>
      <c r="H1051"/>
      <c r="I1051"/>
      <c r="J1051"/>
      <c r="Z1051"/>
    </row>
    <row r="1052">
      <c r="A1052"/>
      <c r="B1052"/>
      <c r="C1052"/>
      <c r="D1052"/>
      <c r="E1052"/>
      <c r="F1052"/>
      <c r="G1052"/>
      <c r="H1052"/>
      <c r="I1052"/>
      <c r="J1052"/>
      <c r="Z1052"/>
    </row>
    <row r="1053">
      <c r="A1053"/>
      <c r="B1053"/>
      <c r="C1053"/>
      <c r="D1053"/>
      <c r="E1053"/>
      <c r="F1053"/>
      <c r="G1053"/>
      <c r="H1053"/>
      <c r="I1053"/>
      <c r="J1053"/>
      <c r="Z1053"/>
    </row>
    <row r="1054">
      <c r="A1054"/>
      <c r="B1054"/>
      <c r="C1054"/>
      <c r="D1054"/>
      <c r="E1054"/>
      <c r="F1054"/>
      <c r="G1054"/>
      <c r="H1054"/>
      <c r="I1054"/>
      <c r="J1054"/>
      <c r="Z1054"/>
    </row>
    <row r="1055">
      <c r="A1055"/>
      <c r="B1055"/>
      <c r="C1055"/>
      <c r="D1055"/>
      <c r="E1055"/>
      <c r="F1055"/>
      <c r="G1055"/>
      <c r="H1055"/>
      <c r="I1055"/>
      <c r="J1055"/>
      <c r="Z1055"/>
    </row>
    <row r="1056">
      <c r="A1056"/>
      <c r="B1056"/>
      <c r="C1056"/>
      <c r="D1056"/>
      <c r="E1056"/>
      <c r="F1056"/>
      <c r="G1056"/>
      <c r="H1056"/>
      <c r="I1056"/>
      <c r="J1056"/>
      <c r="Z1056"/>
    </row>
    <row r="1057">
      <c r="A1057"/>
      <c r="B1057"/>
      <c r="C1057"/>
      <c r="D1057"/>
      <c r="E1057"/>
      <c r="F1057"/>
      <c r="G1057"/>
      <c r="H1057"/>
      <c r="I1057"/>
      <c r="J1057"/>
      <c r="Z1057"/>
    </row>
    <row r="1058">
      <c r="A1058"/>
      <c r="B1058"/>
      <c r="C1058"/>
      <c r="D1058"/>
      <c r="E1058"/>
      <c r="F1058"/>
      <c r="G1058"/>
      <c r="H1058"/>
      <c r="I1058"/>
      <c r="J1058"/>
      <c r="Z1058"/>
    </row>
    <row r="1059">
      <c r="A1059"/>
      <c r="B1059"/>
      <c r="C1059"/>
      <c r="D1059"/>
      <c r="E1059"/>
      <c r="F1059"/>
      <c r="G1059"/>
      <c r="H1059"/>
      <c r="I1059"/>
      <c r="J1059"/>
      <c r="Z1059"/>
    </row>
    <row r="1060">
      <c r="A1060"/>
      <c r="B1060"/>
      <c r="C1060"/>
      <c r="D1060"/>
      <c r="E1060"/>
      <c r="F1060"/>
      <c r="G1060"/>
      <c r="H1060"/>
      <c r="I1060"/>
      <c r="J1060"/>
      <c r="Z1060"/>
    </row>
    <row r="1061">
      <c r="A1061"/>
      <c r="B1061"/>
      <c r="C1061"/>
      <c r="D1061"/>
      <c r="E1061"/>
      <c r="F1061"/>
      <c r="G1061"/>
      <c r="H1061"/>
      <c r="I1061"/>
      <c r="J1061"/>
      <c r="Z1061"/>
    </row>
    <row r="1062">
      <c r="A1062"/>
      <c r="B1062"/>
      <c r="C1062"/>
      <c r="D1062"/>
      <c r="E1062"/>
      <c r="F1062"/>
      <c r="G1062"/>
      <c r="H1062"/>
      <c r="I1062"/>
      <c r="J1062"/>
      <c r="Z1062"/>
    </row>
    <row r="1063">
      <c r="A1063"/>
      <c r="B1063"/>
      <c r="C1063"/>
      <c r="D1063"/>
      <c r="E1063"/>
      <c r="F1063"/>
      <c r="G1063"/>
      <c r="H1063"/>
      <c r="I1063"/>
      <c r="J1063"/>
      <c r="Z1063"/>
    </row>
    <row r="1064">
      <c r="A1064"/>
      <c r="B1064"/>
      <c r="C1064"/>
      <c r="D1064"/>
      <c r="E1064"/>
      <c r="F1064"/>
      <c r="G1064"/>
      <c r="H1064"/>
      <c r="I1064"/>
      <c r="J1064"/>
      <c r="Z1064"/>
    </row>
    <row r="1065">
      <c r="A1065"/>
      <c r="B1065"/>
      <c r="C1065"/>
      <c r="D1065"/>
      <c r="E1065"/>
      <c r="F1065"/>
      <c r="G1065"/>
      <c r="H1065"/>
      <c r="I1065"/>
      <c r="J1065"/>
      <c r="Z1065"/>
    </row>
    <row r="1066">
      <c r="A1066"/>
      <c r="B1066"/>
      <c r="C1066"/>
      <c r="D1066"/>
      <c r="E1066"/>
      <c r="F1066"/>
      <c r="G1066"/>
      <c r="H1066"/>
      <c r="I1066"/>
      <c r="J1066"/>
      <c r="Z1066"/>
    </row>
    <row r="1067">
      <c r="A1067"/>
      <c r="B1067"/>
      <c r="C1067"/>
      <c r="D1067"/>
      <c r="E1067"/>
      <c r="F1067"/>
      <c r="G1067"/>
      <c r="H1067"/>
      <c r="I1067"/>
      <c r="J1067"/>
      <c r="Z1067"/>
    </row>
    <row r="1068">
      <c r="A1068"/>
      <c r="B1068"/>
      <c r="C1068"/>
      <c r="D1068"/>
      <c r="E1068"/>
      <c r="F1068"/>
      <c r="G1068"/>
      <c r="H1068"/>
      <c r="I1068"/>
      <c r="J1068"/>
      <c r="Z1068"/>
    </row>
    <row r="1069">
      <c r="A1069"/>
      <c r="B1069"/>
      <c r="C1069"/>
      <c r="D1069"/>
      <c r="E1069"/>
      <c r="F1069"/>
      <c r="G1069"/>
      <c r="H1069"/>
      <c r="I1069"/>
      <c r="J1069"/>
      <c r="Z1069"/>
    </row>
    <row r="1070">
      <c r="A1070"/>
      <c r="B1070"/>
      <c r="C1070"/>
      <c r="D1070"/>
      <c r="E1070"/>
      <c r="F1070"/>
      <c r="G1070"/>
      <c r="H1070"/>
      <c r="I1070"/>
      <c r="J1070"/>
      <c r="Z1070"/>
    </row>
    <row r="1071">
      <c r="A1071"/>
      <c r="B1071"/>
      <c r="C1071"/>
      <c r="D1071"/>
      <c r="E1071"/>
      <c r="F1071"/>
      <c r="G1071"/>
      <c r="H1071"/>
      <c r="I1071"/>
      <c r="J1071"/>
      <c r="Z1071"/>
    </row>
    <row r="1072">
      <c r="A1072"/>
      <c r="B1072"/>
      <c r="C1072"/>
      <c r="D1072"/>
      <c r="E1072"/>
      <c r="F1072"/>
      <c r="G1072"/>
      <c r="H1072"/>
      <c r="I1072"/>
      <c r="J1072"/>
      <c r="Z1072"/>
    </row>
    <row r="1073">
      <c r="A1073"/>
      <c r="B1073"/>
      <c r="C1073"/>
      <c r="D1073"/>
      <c r="E1073"/>
      <c r="F1073"/>
      <c r="G1073"/>
      <c r="H1073"/>
      <c r="I1073"/>
      <c r="J1073"/>
      <c r="Z1073"/>
    </row>
    <row r="1074">
      <c r="A1074"/>
      <c r="B1074"/>
      <c r="C1074"/>
      <c r="D1074"/>
      <c r="E1074"/>
      <c r="F1074"/>
      <c r="G1074"/>
      <c r="H1074"/>
      <c r="I1074"/>
      <c r="J1074"/>
      <c r="Z1074"/>
    </row>
    <row r="1075">
      <c r="A1075"/>
      <c r="B1075"/>
      <c r="C1075"/>
      <c r="D1075"/>
      <c r="E1075"/>
      <c r="F1075"/>
      <c r="G1075"/>
      <c r="H1075"/>
      <c r="I1075"/>
      <c r="J1075"/>
      <c r="Z1075"/>
    </row>
    <row r="1076">
      <c r="A1076"/>
      <c r="B1076"/>
      <c r="C1076"/>
      <c r="D1076"/>
      <c r="E1076"/>
      <c r="F1076"/>
      <c r="G1076"/>
      <c r="H1076"/>
      <c r="I1076"/>
      <c r="J1076"/>
      <c r="Z1076"/>
    </row>
    <row r="1077">
      <c r="A1077"/>
      <c r="B1077"/>
      <c r="C1077"/>
      <c r="D1077"/>
      <c r="E1077"/>
      <c r="F1077"/>
      <c r="G1077"/>
      <c r="H1077"/>
      <c r="I1077"/>
      <c r="J1077"/>
      <c r="Z1077"/>
    </row>
    <row r="1078">
      <c r="A1078"/>
      <c r="B1078"/>
      <c r="C1078"/>
      <c r="D1078"/>
      <c r="E1078"/>
      <c r="F1078"/>
      <c r="G1078"/>
      <c r="H1078"/>
      <c r="I1078"/>
      <c r="J1078"/>
      <c r="Z1078"/>
    </row>
    <row r="1079">
      <c r="A1079"/>
      <c r="B1079"/>
      <c r="C1079"/>
      <c r="D1079"/>
      <c r="E1079"/>
      <c r="F1079"/>
      <c r="G1079"/>
      <c r="H1079"/>
      <c r="I1079"/>
      <c r="J1079"/>
      <c r="Z1079"/>
    </row>
    <row r="1080">
      <c r="A1080"/>
      <c r="B1080"/>
      <c r="C1080"/>
      <c r="D1080"/>
      <c r="E1080"/>
      <c r="F1080"/>
      <c r="G1080"/>
      <c r="H1080"/>
      <c r="I1080"/>
      <c r="J1080"/>
      <c r="Z1080"/>
    </row>
    <row r="1081">
      <c r="A1081"/>
      <c r="B1081"/>
      <c r="C1081"/>
      <c r="D1081"/>
      <c r="E1081"/>
      <c r="F1081"/>
      <c r="G1081"/>
      <c r="H1081"/>
      <c r="I1081"/>
      <c r="J1081"/>
      <c r="Z1081"/>
    </row>
    <row r="1082">
      <c r="A1082"/>
      <c r="B1082"/>
      <c r="C1082"/>
      <c r="D1082"/>
      <c r="E1082"/>
      <c r="F1082"/>
      <c r="G1082"/>
      <c r="H1082"/>
      <c r="I1082"/>
      <c r="J1082"/>
      <c r="Z1082"/>
    </row>
    <row r="1083">
      <c r="A1083"/>
      <c r="B1083"/>
      <c r="C1083"/>
      <c r="D1083"/>
      <c r="E1083"/>
      <c r="F1083"/>
      <c r="G1083"/>
      <c r="H1083"/>
      <c r="I1083"/>
      <c r="J1083"/>
      <c r="Z1083"/>
    </row>
    <row r="1084">
      <c r="A1084"/>
      <c r="B1084"/>
      <c r="C1084"/>
      <c r="D1084"/>
      <c r="E1084"/>
      <c r="F1084"/>
      <c r="G1084"/>
      <c r="H1084"/>
      <c r="I1084"/>
      <c r="J1084"/>
      <c r="Z1084"/>
    </row>
    <row r="1085">
      <c r="A1085"/>
      <c r="B1085"/>
      <c r="C1085"/>
      <c r="D1085"/>
      <c r="E1085"/>
      <c r="F1085"/>
      <c r="G1085"/>
      <c r="H1085"/>
      <c r="I1085"/>
      <c r="J1085"/>
      <c r="Z1085"/>
    </row>
    <row r="1086">
      <c r="A1086"/>
      <c r="B1086"/>
      <c r="C1086"/>
      <c r="D1086"/>
      <c r="E1086"/>
      <c r="F1086"/>
      <c r="G1086"/>
      <c r="H1086"/>
      <c r="I1086"/>
      <c r="J1086"/>
      <c r="Z1086"/>
    </row>
    <row r="1087">
      <c r="A1087"/>
      <c r="B1087"/>
      <c r="C1087"/>
      <c r="D1087"/>
      <c r="E1087"/>
      <c r="F1087"/>
      <c r="G1087"/>
      <c r="H1087"/>
      <c r="I1087"/>
      <c r="J1087"/>
      <c r="Z1087"/>
    </row>
    <row r="1088">
      <c r="A1088"/>
      <c r="B1088"/>
      <c r="C1088"/>
      <c r="D1088"/>
      <c r="E1088"/>
      <c r="F1088"/>
      <c r="G1088"/>
      <c r="H1088"/>
      <c r="I1088"/>
      <c r="J1088"/>
      <c r="Z1088"/>
    </row>
    <row r="1089">
      <c r="A1089"/>
      <c r="B1089"/>
      <c r="C1089"/>
      <c r="D1089"/>
      <c r="E1089"/>
      <c r="F1089"/>
      <c r="G1089"/>
      <c r="H1089"/>
      <c r="I1089"/>
      <c r="J1089"/>
      <c r="Z1089"/>
    </row>
    <row r="1090">
      <c r="A1090"/>
      <c r="B1090"/>
      <c r="C1090"/>
      <c r="D1090"/>
      <c r="E1090"/>
      <c r="F1090"/>
      <c r="G1090"/>
      <c r="H1090"/>
      <c r="I1090"/>
      <c r="J1090"/>
      <c r="Z1090"/>
    </row>
    <row r="1091">
      <c r="A1091"/>
      <c r="B1091"/>
      <c r="C1091"/>
      <c r="D1091"/>
      <c r="E1091"/>
      <c r="F1091"/>
      <c r="G1091"/>
      <c r="H1091"/>
      <c r="I1091"/>
      <c r="J1091"/>
      <c r="Z1091"/>
    </row>
    <row r="1092">
      <c r="A1092"/>
      <c r="B1092"/>
      <c r="C1092"/>
      <c r="D1092"/>
      <c r="E1092"/>
      <c r="F1092"/>
      <c r="G1092"/>
      <c r="H1092"/>
      <c r="I1092"/>
      <c r="J1092"/>
      <c r="Z1092"/>
    </row>
    <row r="1093">
      <c r="A1093"/>
      <c r="B1093"/>
      <c r="C1093"/>
      <c r="D1093"/>
      <c r="E1093"/>
      <c r="F1093"/>
      <c r="G1093"/>
      <c r="H1093"/>
      <c r="I1093"/>
      <c r="J1093"/>
      <c r="Z1093"/>
    </row>
    <row r="1094">
      <c r="A1094"/>
      <c r="B1094"/>
      <c r="C1094"/>
      <c r="D1094"/>
      <c r="E1094"/>
      <c r="F1094"/>
      <c r="G1094"/>
      <c r="H1094"/>
      <c r="I1094"/>
      <c r="J1094"/>
      <c r="Z1094"/>
    </row>
    <row r="1095">
      <c r="A1095"/>
      <c r="B1095"/>
      <c r="C1095"/>
      <c r="D1095"/>
      <c r="E1095"/>
      <c r="F1095"/>
      <c r="G1095"/>
      <c r="H1095"/>
      <c r="I1095"/>
      <c r="J1095"/>
      <c r="Z1095"/>
    </row>
    <row r="1096">
      <c r="A1096"/>
      <c r="B1096"/>
      <c r="C1096"/>
      <c r="D1096"/>
      <c r="E1096"/>
      <c r="F1096"/>
      <c r="G1096"/>
      <c r="H1096"/>
      <c r="I1096"/>
      <c r="J1096"/>
      <c r="Z1096"/>
    </row>
    <row r="1097">
      <c r="A1097"/>
      <c r="B1097"/>
      <c r="C1097"/>
      <c r="D1097"/>
      <c r="E1097"/>
      <c r="F1097"/>
      <c r="G1097"/>
      <c r="H1097"/>
      <c r="I1097"/>
      <c r="J1097"/>
      <c r="Z1097"/>
    </row>
    <row r="1098">
      <c r="A1098"/>
      <c r="B1098"/>
      <c r="C1098"/>
      <c r="D1098"/>
      <c r="E1098"/>
      <c r="F1098"/>
      <c r="G1098"/>
      <c r="H1098"/>
      <c r="I1098"/>
      <c r="J1098"/>
      <c r="Z1098"/>
    </row>
    <row r="1099">
      <c r="A1099"/>
      <c r="B1099"/>
      <c r="C1099"/>
      <c r="D1099"/>
      <c r="E1099"/>
      <c r="F1099"/>
      <c r="G1099"/>
      <c r="H1099"/>
      <c r="I1099"/>
      <c r="J1099"/>
      <c r="Z1099"/>
    </row>
    <row r="1100">
      <c r="A1100"/>
      <c r="B1100"/>
      <c r="C1100"/>
      <c r="D1100"/>
      <c r="E1100"/>
      <c r="F1100"/>
      <c r="G1100"/>
      <c r="H1100"/>
      <c r="I1100"/>
      <c r="J1100"/>
      <c r="Z1100"/>
    </row>
    <row r="1101">
      <c r="A1101"/>
      <c r="B1101"/>
      <c r="C1101"/>
      <c r="D1101"/>
      <c r="E1101"/>
      <c r="F1101"/>
      <c r="G1101"/>
      <c r="H1101"/>
      <c r="I1101"/>
      <c r="J1101"/>
      <c r="Z1101"/>
    </row>
    <row r="1102">
      <c r="A1102"/>
      <c r="B1102"/>
      <c r="C1102"/>
      <c r="D1102"/>
      <c r="E1102"/>
      <c r="F1102"/>
      <c r="G1102"/>
      <c r="H1102"/>
      <c r="I1102"/>
      <c r="J1102"/>
      <c r="Z1102"/>
    </row>
    <row r="1103">
      <c r="A1103"/>
      <c r="B1103"/>
      <c r="C1103"/>
      <c r="D1103"/>
      <c r="E1103"/>
      <c r="F1103"/>
      <c r="G1103"/>
      <c r="H1103"/>
      <c r="I1103"/>
      <c r="J1103"/>
      <c r="Z1103"/>
    </row>
    <row r="1104">
      <c r="A1104"/>
      <c r="B1104"/>
      <c r="C1104"/>
      <c r="D1104"/>
      <c r="E1104"/>
      <c r="F1104"/>
      <c r="G1104"/>
      <c r="H1104"/>
      <c r="I1104"/>
      <c r="J1104"/>
      <c r="Z1104"/>
    </row>
    <row r="1105">
      <c r="A1105"/>
      <c r="B1105"/>
      <c r="C1105"/>
      <c r="D1105"/>
      <c r="E1105"/>
      <c r="F1105"/>
      <c r="G1105"/>
      <c r="H1105"/>
      <c r="I1105"/>
      <c r="J1105"/>
      <c r="Z1105"/>
    </row>
    <row r="1106">
      <c r="A1106"/>
      <c r="B1106"/>
      <c r="C1106"/>
      <c r="D1106"/>
      <c r="E1106"/>
      <c r="F1106"/>
      <c r="G1106"/>
      <c r="H1106"/>
      <c r="I1106"/>
      <c r="J1106"/>
      <c r="Z1106"/>
    </row>
    <row r="1107">
      <c r="A1107"/>
      <c r="B1107"/>
      <c r="C1107"/>
      <c r="D1107"/>
      <c r="E1107"/>
      <c r="F1107"/>
      <c r="G1107"/>
      <c r="H1107"/>
      <c r="I1107"/>
      <c r="J1107"/>
      <c r="Z1107"/>
    </row>
    <row r="1108">
      <c r="A1108"/>
      <c r="B1108"/>
      <c r="C1108"/>
      <c r="D1108"/>
      <c r="E1108"/>
      <c r="F1108"/>
      <c r="G1108"/>
      <c r="H1108"/>
      <c r="I1108"/>
      <c r="J1108"/>
      <c r="Z1108"/>
    </row>
    <row r="1109">
      <c r="A1109"/>
      <c r="B1109"/>
      <c r="C1109"/>
      <c r="D1109"/>
      <c r="E1109"/>
      <c r="F1109"/>
      <c r="G1109"/>
      <c r="H1109"/>
      <c r="I1109"/>
      <c r="J1109"/>
      <c r="Z1109"/>
    </row>
    <row r="1110">
      <c r="A1110"/>
      <c r="B1110"/>
      <c r="C1110"/>
      <c r="D1110"/>
      <c r="E1110"/>
      <c r="F1110"/>
      <c r="G1110"/>
      <c r="H1110"/>
      <c r="I1110"/>
      <c r="J1110"/>
      <c r="Z1110"/>
    </row>
    <row r="1111">
      <c r="A1111"/>
      <c r="B1111"/>
      <c r="C1111"/>
      <c r="D1111"/>
      <c r="E1111"/>
      <c r="F1111"/>
      <c r="G1111"/>
      <c r="H1111"/>
      <c r="I1111"/>
      <c r="J1111"/>
      <c r="Z1111"/>
    </row>
    <row r="1112">
      <c r="A1112"/>
      <c r="B1112"/>
      <c r="C1112"/>
      <c r="D1112"/>
      <c r="E1112"/>
      <c r="F1112"/>
      <c r="G1112"/>
      <c r="H1112"/>
      <c r="I1112"/>
      <c r="J1112"/>
      <c r="Z1112"/>
    </row>
    <row r="1113">
      <c r="A1113"/>
      <c r="B1113"/>
      <c r="C1113"/>
      <c r="D1113"/>
      <c r="E1113"/>
      <c r="F1113"/>
      <c r="G1113"/>
      <c r="H1113"/>
      <c r="I1113"/>
      <c r="J1113"/>
      <c r="Z1113"/>
    </row>
    <row r="1114">
      <c r="A1114"/>
      <c r="B1114"/>
      <c r="C1114"/>
      <c r="D1114"/>
      <c r="E1114"/>
      <c r="F1114"/>
      <c r="G1114"/>
      <c r="H1114"/>
      <c r="I1114"/>
      <c r="J1114"/>
      <c r="Z1114"/>
    </row>
    <row r="1115">
      <c r="A1115"/>
      <c r="B1115"/>
      <c r="C1115"/>
      <c r="D1115"/>
      <c r="E1115"/>
      <c r="F1115"/>
      <c r="G1115"/>
      <c r="H1115"/>
      <c r="I1115"/>
      <c r="J1115"/>
      <c r="Z1115"/>
    </row>
    <row r="1116">
      <c r="A1116"/>
      <c r="B1116"/>
      <c r="C1116"/>
      <c r="D1116"/>
      <c r="E1116"/>
      <c r="F1116"/>
      <c r="G1116"/>
      <c r="H1116"/>
      <c r="I1116"/>
      <c r="J1116"/>
      <c r="Z1116"/>
    </row>
    <row r="1117">
      <c r="A1117"/>
      <c r="B1117"/>
      <c r="C1117"/>
      <c r="D1117"/>
      <c r="E1117"/>
      <c r="F1117"/>
      <c r="G1117"/>
      <c r="H1117"/>
      <c r="I1117"/>
      <c r="J1117"/>
      <c r="Z1117"/>
    </row>
    <row r="1118">
      <c r="A1118"/>
      <c r="B1118"/>
      <c r="C1118"/>
      <c r="D1118"/>
      <c r="E1118"/>
      <c r="F1118"/>
      <c r="G1118"/>
      <c r="H1118"/>
      <c r="I1118"/>
      <c r="J1118"/>
      <c r="Z1118"/>
    </row>
    <row r="1119">
      <c r="A1119"/>
      <c r="B1119"/>
      <c r="C1119"/>
      <c r="D1119"/>
      <c r="E1119"/>
      <c r="F1119"/>
      <c r="G1119"/>
      <c r="H1119"/>
      <c r="I1119"/>
      <c r="J1119"/>
      <c r="Z1119"/>
    </row>
    <row r="1120">
      <c r="A1120"/>
      <c r="B1120"/>
      <c r="C1120"/>
      <c r="D1120"/>
      <c r="E1120"/>
      <c r="F1120"/>
      <c r="G1120"/>
      <c r="H1120"/>
      <c r="I1120"/>
      <c r="J1120"/>
      <c r="Z1120"/>
    </row>
    <row r="1121">
      <c r="A1121"/>
      <c r="B1121"/>
      <c r="C1121"/>
      <c r="D1121"/>
      <c r="E1121"/>
      <c r="F1121"/>
      <c r="G1121"/>
      <c r="H1121"/>
      <c r="I1121"/>
      <c r="J1121"/>
      <c r="Z1121"/>
    </row>
    <row r="1122">
      <c r="A1122"/>
      <c r="B1122"/>
      <c r="C1122"/>
      <c r="D1122"/>
      <c r="E1122"/>
      <c r="F1122"/>
      <c r="G1122"/>
      <c r="H1122"/>
      <c r="I1122"/>
      <c r="J1122"/>
      <c r="Z1122"/>
    </row>
    <row r="1123">
      <c r="A1123"/>
      <c r="B1123"/>
      <c r="C1123"/>
      <c r="D1123"/>
      <c r="E1123"/>
      <c r="F1123"/>
      <c r="G1123"/>
      <c r="H1123"/>
      <c r="I1123"/>
      <c r="J1123"/>
      <c r="Z1123"/>
    </row>
    <row r="1124">
      <c r="A1124"/>
      <c r="B1124"/>
      <c r="C1124"/>
      <c r="D1124"/>
      <c r="E1124"/>
      <c r="F1124"/>
      <c r="G1124"/>
      <c r="H1124"/>
      <c r="I1124"/>
      <c r="J1124"/>
      <c r="Z1124"/>
    </row>
    <row r="1125">
      <c r="A1125"/>
      <c r="B1125"/>
      <c r="C1125"/>
      <c r="D1125"/>
      <c r="E1125"/>
      <c r="F1125"/>
      <c r="G1125"/>
      <c r="H1125"/>
      <c r="I1125"/>
      <c r="J1125"/>
      <c r="Z1125"/>
    </row>
    <row r="1126">
      <c r="A1126"/>
      <c r="B1126"/>
      <c r="C1126"/>
      <c r="D1126"/>
      <c r="E1126"/>
      <c r="F1126"/>
      <c r="G1126"/>
      <c r="H1126"/>
      <c r="I1126"/>
      <c r="J1126"/>
      <c r="Z1126"/>
    </row>
    <row r="1127">
      <c r="A1127"/>
      <c r="B1127"/>
      <c r="C1127"/>
      <c r="D1127"/>
      <c r="E1127"/>
      <c r="F1127"/>
      <c r="G1127"/>
      <c r="H1127"/>
      <c r="I1127"/>
      <c r="J1127"/>
      <c r="Z1127"/>
    </row>
    <row r="1128">
      <c r="A1128"/>
      <c r="B1128"/>
      <c r="C1128"/>
      <c r="D1128"/>
      <c r="E1128"/>
      <c r="F1128"/>
      <c r="G1128"/>
      <c r="H1128"/>
      <c r="I1128"/>
      <c r="J1128"/>
      <c r="Z1128"/>
    </row>
    <row r="1129">
      <c r="A1129"/>
      <c r="B1129"/>
      <c r="C1129"/>
      <c r="D1129"/>
      <c r="E1129"/>
      <c r="F1129"/>
      <c r="G1129"/>
      <c r="H1129"/>
      <c r="I1129"/>
      <c r="J1129"/>
      <c r="Z1129"/>
    </row>
    <row r="1130">
      <c r="A1130"/>
      <c r="B1130"/>
      <c r="C1130"/>
      <c r="D1130"/>
      <c r="E1130"/>
      <c r="F1130"/>
      <c r="G1130"/>
      <c r="H1130"/>
      <c r="I1130"/>
      <c r="J1130"/>
      <c r="Z1130"/>
    </row>
    <row r="1131">
      <c r="A1131"/>
      <c r="B1131"/>
      <c r="C1131"/>
      <c r="D1131"/>
      <c r="E1131"/>
      <c r="F1131"/>
      <c r="G1131"/>
      <c r="H1131"/>
      <c r="I1131"/>
      <c r="J1131"/>
      <c r="Z1131"/>
    </row>
    <row r="1132">
      <c r="A1132"/>
      <c r="B1132"/>
      <c r="C1132"/>
      <c r="D1132"/>
      <c r="E1132"/>
      <c r="F1132"/>
      <c r="G1132"/>
      <c r="H1132"/>
      <c r="I1132"/>
      <c r="J1132"/>
      <c r="Z1132"/>
    </row>
    <row r="1133">
      <c r="A1133"/>
      <c r="B1133"/>
      <c r="C1133"/>
      <c r="D1133"/>
      <c r="E1133"/>
      <c r="F1133"/>
      <c r="G1133"/>
      <c r="H1133"/>
      <c r="I1133"/>
      <c r="J1133"/>
      <c r="Z1133"/>
    </row>
    <row r="1134">
      <c r="A1134"/>
      <c r="B1134"/>
      <c r="C1134"/>
      <c r="D1134"/>
      <c r="E1134"/>
      <c r="F1134"/>
      <c r="G1134"/>
      <c r="H1134"/>
      <c r="I1134"/>
      <c r="J1134"/>
      <c r="Z1134"/>
    </row>
    <row r="1135">
      <c r="A1135"/>
      <c r="B1135"/>
      <c r="C1135"/>
      <c r="D1135"/>
      <c r="E1135"/>
      <c r="F1135"/>
      <c r="G1135"/>
      <c r="H1135"/>
      <c r="I1135"/>
      <c r="J1135"/>
      <c r="Z1135"/>
    </row>
    <row r="1136">
      <c r="A1136"/>
      <c r="B1136"/>
      <c r="C1136"/>
      <c r="D1136"/>
      <c r="E1136"/>
      <c r="F1136"/>
      <c r="G1136"/>
      <c r="H1136"/>
      <c r="I1136"/>
      <c r="J1136"/>
      <c r="Z1136"/>
    </row>
    <row r="1137">
      <c r="A1137"/>
      <c r="B1137"/>
      <c r="C1137"/>
      <c r="D1137"/>
      <c r="E1137"/>
      <c r="F1137"/>
      <c r="G1137"/>
      <c r="H1137"/>
      <c r="I1137"/>
      <c r="J1137"/>
      <c r="Z1137"/>
    </row>
    <row r="1138">
      <c r="A1138"/>
      <c r="B1138"/>
      <c r="C1138"/>
      <c r="D1138"/>
      <c r="E1138"/>
      <c r="F1138"/>
      <c r="G1138"/>
      <c r="H1138"/>
      <c r="I1138"/>
      <c r="J1138"/>
      <c r="Z1138"/>
    </row>
    <row r="1139">
      <c r="A1139"/>
      <c r="B1139"/>
      <c r="C1139"/>
      <c r="D1139"/>
      <c r="E1139"/>
      <c r="F1139"/>
      <c r="G1139"/>
      <c r="H1139"/>
      <c r="I1139"/>
      <c r="J1139"/>
      <c r="Z1139"/>
    </row>
    <row r="1140">
      <c r="A1140"/>
      <c r="B1140"/>
      <c r="C1140"/>
      <c r="D1140"/>
      <c r="E1140"/>
      <c r="F1140"/>
      <c r="G1140"/>
      <c r="H1140"/>
      <c r="I1140"/>
      <c r="J1140"/>
      <c r="Z1140"/>
    </row>
    <row r="1141">
      <c r="A1141"/>
      <c r="B1141"/>
      <c r="C1141"/>
      <c r="D1141"/>
      <c r="E1141"/>
      <c r="F1141"/>
      <c r="G1141"/>
      <c r="H1141"/>
      <c r="I1141"/>
      <c r="J1141"/>
      <c r="Z1141"/>
    </row>
    <row r="1142">
      <c r="A1142"/>
      <c r="B1142"/>
      <c r="C1142"/>
      <c r="D1142"/>
      <c r="E1142"/>
      <c r="F1142"/>
      <c r="G1142"/>
      <c r="H1142"/>
      <c r="I1142"/>
      <c r="J1142"/>
      <c r="Z1142"/>
    </row>
    <row r="1143">
      <c r="A1143"/>
      <c r="B1143"/>
      <c r="C1143"/>
      <c r="D1143"/>
      <c r="E1143"/>
      <c r="F1143"/>
      <c r="G1143"/>
      <c r="H1143"/>
      <c r="I1143"/>
      <c r="J1143"/>
      <c r="Z1143"/>
    </row>
    <row r="1144">
      <c r="A1144"/>
      <c r="B1144"/>
      <c r="C1144"/>
      <c r="D1144"/>
      <c r="E1144"/>
      <c r="F1144"/>
      <c r="G1144"/>
      <c r="H1144"/>
      <c r="I1144"/>
      <c r="J1144"/>
      <c r="Z1144"/>
    </row>
    <row r="1145">
      <c r="A1145"/>
      <c r="B1145"/>
      <c r="C1145"/>
      <c r="D1145"/>
      <c r="E1145"/>
      <c r="F1145"/>
      <c r="G1145"/>
      <c r="H1145"/>
      <c r="I1145"/>
      <c r="J1145"/>
      <c r="Z1145"/>
    </row>
    <row r="1146">
      <c r="A1146"/>
      <c r="B1146"/>
      <c r="C1146"/>
      <c r="D1146"/>
      <c r="E1146"/>
      <c r="F1146"/>
      <c r="G1146"/>
      <c r="H1146"/>
      <c r="I1146"/>
      <c r="J1146"/>
      <c r="Z1146"/>
    </row>
    <row r="1147">
      <c r="A1147"/>
      <c r="B1147"/>
      <c r="C1147"/>
      <c r="D1147"/>
      <c r="E1147"/>
      <c r="F1147"/>
      <c r="G1147"/>
      <c r="H1147"/>
      <c r="I1147"/>
      <c r="J1147"/>
      <c r="Z1147"/>
    </row>
    <row r="1148">
      <c r="A1148"/>
      <c r="B1148"/>
      <c r="C1148"/>
      <c r="D1148"/>
      <c r="E1148"/>
      <c r="F1148"/>
      <c r="G1148"/>
      <c r="H1148"/>
      <c r="I1148"/>
      <c r="J1148"/>
      <c r="Z1148"/>
    </row>
    <row r="1149">
      <c r="A1149"/>
      <c r="B1149"/>
      <c r="C1149"/>
      <c r="D1149"/>
      <c r="E1149"/>
      <c r="F1149"/>
      <c r="G1149"/>
      <c r="H1149"/>
      <c r="I1149"/>
      <c r="J1149"/>
      <c r="Z1149"/>
    </row>
    <row r="1150">
      <c r="A1150"/>
      <c r="B1150"/>
      <c r="C1150"/>
      <c r="D1150"/>
      <c r="E1150"/>
      <c r="F1150"/>
      <c r="G1150"/>
      <c r="H1150"/>
      <c r="I1150"/>
      <c r="J1150"/>
      <c r="Z1150"/>
    </row>
    <row r="1151">
      <c r="A1151"/>
      <c r="B1151"/>
      <c r="C1151"/>
      <c r="D1151"/>
      <c r="E1151"/>
      <c r="F1151"/>
      <c r="G1151"/>
      <c r="H1151"/>
      <c r="I1151"/>
      <c r="J1151"/>
      <c r="Z1151"/>
    </row>
    <row r="1152">
      <c r="A1152"/>
      <c r="B1152"/>
      <c r="C1152"/>
      <c r="D1152"/>
      <c r="E1152"/>
      <c r="F1152"/>
      <c r="G1152"/>
      <c r="H1152"/>
      <c r="I1152"/>
      <c r="J1152"/>
      <c r="Z1152"/>
    </row>
    <row r="1153">
      <c r="A1153"/>
      <c r="B1153"/>
      <c r="C1153"/>
      <c r="D1153"/>
      <c r="E1153"/>
      <c r="F1153"/>
      <c r="G1153"/>
      <c r="H1153"/>
      <c r="I1153"/>
      <c r="J1153"/>
      <c r="Z1153"/>
    </row>
    <row r="1154">
      <c r="A1154"/>
      <c r="B1154"/>
      <c r="C1154"/>
      <c r="D1154"/>
      <c r="E1154"/>
      <c r="F1154"/>
      <c r="G1154"/>
      <c r="H1154"/>
      <c r="I1154"/>
      <c r="J1154"/>
      <c r="Z1154"/>
    </row>
    <row r="1155">
      <c r="A1155"/>
      <c r="B1155"/>
      <c r="C1155"/>
      <c r="D1155"/>
      <c r="E1155"/>
      <c r="F1155"/>
      <c r="G1155"/>
      <c r="H1155"/>
      <c r="I1155"/>
      <c r="J1155"/>
      <c r="Z1155"/>
    </row>
    <row r="1156">
      <c r="A1156"/>
      <c r="B1156"/>
      <c r="C1156"/>
      <c r="D1156"/>
      <c r="E1156"/>
      <c r="F1156"/>
      <c r="G1156"/>
      <c r="H1156"/>
      <c r="I1156"/>
      <c r="J1156"/>
      <c r="Z1156"/>
    </row>
    <row r="1157">
      <c r="A1157"/>
      <c r="B1157"/>
      <c r="C1157"/>
      <c r="D1157"/>
      <c r="E1157"/>
      <c r="F1157"/>
      <c r="G1157"/>
      <c r="H1157"/>
      <c r="I1157"/>
      <c r="J1157"/>
      <c r="Z1157"/>
    </row>
    <row r="1158">
      <c r="A1158"/>
      <c r="B1158"/>
      <c r="C1158"/>
      <c r="D1158"/>
      <c r="E1158"/>
      <c r="F1158"/>
      <c r="G1158"/>
      <c r="H1158"/>
      <c r="I1158"/>
      <c r="J1158"/>
      <c r="Z1158"/>
    </row>
    <row r="1159">
      <c r="A1159"/>
      <c r="B1159"/>
      <c r="C1159"/>
      <c r="D1159"/>
      <c r="E1159"/>
      <c r="F1159"/>
      <c r="G1159"/>
      <c r="H1159"/>
      <c r="I1159"/>
      <c r="J1159"/>
      <c r="Z1159"/>
    </row>
    <row r="1160">
      <c r="A1160"/>
      <c r="B1160"/>
      <c r="C1160"/>
      <c r="D1160"/>
      <c r="E1160"/>
      <c r="F1160"/>
      <c r="G1160"/>
      <c r="H1160"/>
      <c r="I1160"/>
      <c r="J1160"/>
      <c r="Z1160"/>
    </row>
    <row r="1161">
      <c r="A1161"/>
      <c r="B1161"/>
      <c r="C1161"/>
      <c r="D1161"/>
      <c r="E1161"/>
      <c r="F1161"/>
      <c r="G1161"/>
      <c r="H1161"/>
      <c r="I1161"/>
      <c r="J1161"/>
      <c r="Z1161"/>
    </row>
    <row r="1162">
      <c r="A1162"/>
      <c r="B1162"/>
      <c r="C1162"/>
      <c r="D1162"/>
      <c r="E1162"/>
      <c r="F1162"/>
      <c r="G1162"/>
      <c r="H1162"/>
      <c r="I1162"/>
      <c r="J1162"/>
      <c r="Z1162"/>
    </row>
    <row r="1163">
      <c r="A1163"/>
      <c r="B1163"/>
      <c r="C1163"/>
      <c r="D1163"/>
      <c r="E1163"/>
      <c r="F1163"/>
      <c r="G1163"/>
      <c r="H1163"/>
      <c r="I1163"/>
      <c r="J1163"/>
      <c r="Z1163"/>
    </row>
    <row r="1164">
      <c r="A1164"/>
      <c r="B1164"/>
      <c r="C1164"/>
      <c r="D1164"/>
      <c r="E1164"/>
      <c r="F1164"/>
      <c r="G1164"/>
      <c r="H1164"/>
      <c r="I1164"/>
      <c r="J1164"/>
      <c r="Z1164"/>
    </row>
    <row r="1165">
      <c r="A1165"/>
      <c r="B1165"/>
      <c r="C1165"/>
      <c r="D1165"/>
      <c r="E1165"/>
      <c r="F1165"/>
      <c r="G1165"/>
      <c r="H1165"/>
      <c r="I1165"/>
      <c r="J1165"/>
      <c r="Z1165"/>
    </row>
    <row r="1166">
      <c r="A1166"/>
      <c r="B1166"/>
      <c r="C1166"/>
      <c r="D1166"/>
      <c r="E1166"/>
      <c r="F1166"/>
      <c r="G1166"/>
      <c r="H1166"/>
      <c r="I1166"/>
      <c r="J1166"/>
      <c r="Z1166"/>
    </row>
    <row r="1167">
      <c r="A1167"/>
      <c r="B1167"/>
      <c r="C1167"/>
      <c r="D1167"/>
      <c r="E1167"/>
      <c r="F1167"/>
      <c r="G1167"/>
      <c r="H1167"/>
      <c r="I1167"/>
      <c r="J1167"/>
      <c r="Z1167"/>
    </row>
    <row r="1168">
      <c r="A1168"/>
      <c r="B1168"/>
      <c r="C1168"/>
      <c r="D1168"/>
      <c r="E1168"/>
      <c r="F1168"/>
      <c r="G1168"/>
      <c r="H1168"/>
      <c r="I1168"/>
      <c r="J1168"/>
      <c r="Z1168"/>
    </row>
    <row r="1169">
      <c r="A1169"/>
      <c r="B1169"/>
      <c r="C1169"/>
      <c r="D1169"/>
      <c r="E1169"/>
      <c r="F1169"/>
      <c r="G1169"/>
      <c r="H1169"/>
      <c r="I1169"/>
      <c r="J1169"/>
      <c r="Z1169"/>
    </row>
    <row r="1170">
      <c r="A1170"/>
      <c r="B1170"/>
      <c r="C1170"/>
      <c r="D1170"/>
      <c r="E1170"/>
      <c r="F1170"/>
      <c r="G1170"/>
      <c r="H1170"/>
      <c r="I1170"/>
      <c r="J1170"/>
      <c r="Z1170"/>
    </row>
    <row r="1171">
      <c r="A1171"/>
      <c r="B1171"/>
      <c r="C1171"/>
      <c r="D1171"/>
      <c r="E1171"/>
      <c r="F1171"/>
      <c r="G1171"/>
      <c r="H1171"/>
      <c r="I1171"/>
      <c r="J1171"/>
      <c r="Z1171"/>
    </row>
    <row r="1172">
      <c r="A1172"/>
      <c r="B1172"/>
      <c r="C1172"/>
      <c r="D1172"/>
      <c r="E1172"/>
      <c r="F1172"/>
      <c r="G1172"/>
      <c r="H1172"/>
      <c r="I1172"/>
      <c r="J1172"/>
      <c r="Z1172"/>
    </row>
    <row r="1173">
      <c r="A1173"/>
      <c r="B1173"/>
      <c r="C1173"/>
      <c r="D1173"/>
      <c r="E1173"/>
      <c r="F1173"/>
      <c r="G1173"/>
      <c r="H1173"/>
      <c r="I1173"/>
      <c r="J1173"/>
      <c r="Z1173"/>
    </row>
    <row r="1174">
      <c r="A1174"/>
      <c r="B1174"/>
      <c r="C1174"/>
      <c r="D1174"/>
      <c r="E1174"/>
      <c r="F1174"/>
      <c r="G1174"/>
      <c r="H1174"/>
      <c r="I1174"/>
      <c r="J1174"/>
      <c r="Z1174"/>
    </row>
    <row r="1175">
      <c r="A1175"/>
      <c r="B1175"/>
      <c r="C1175"/>
      <c r="D1175"/>
      <c r="E1175"/>
      <c r="F1175"/>
      <c r="G1175"/>
      <c r="H1175"/>
      <c r="I1175"/>
      <c r="J1175"/>
      <c r="Z1175"/>
    </row>
    <row r="1176">
      <c r="A1176"/>
      <c r="B1176"/>
      <c r="C1176"/>
      <c r="D1176"/>
      <c r="E1176"/>
      <c r="F1176"/>
      <c r="G1176"/>
      <c r="H1176"/>
      <c r="I1176"/>
      <c r="J1176"/>
      <c r="Z1176"/>
    </row>
    <row r="1177">
      <c r="A1177"/>
      <c r="B1177"/>
      <c r="C1177"/>
      <c r="D1177"/>
      <c r="E1177"/>
      <c r="F1177"/>
      <c r="G1177"/>
      <c r="H1177"/>
      <c r="I1177"/>
      <c r="J1177"/>
      <c r="Z1177"/>
    </row>
    <row r="1178">
      <c r="A1178"/>
      <c r="B1178"/>
      <c r="C1178"/>
      <c r="D1178"/>
      <c r="E1178"/>
      <c r="F1178"/>
      <c r="G1178"/>
      <c r="H1178"/>
      <c r="I1178"/>
      <c r="J1178"/>
      <c r="Z1178"/>
    </row>
    <row r="1179">
      <c r="A1179"/>
      <c r="B1179"/>
      <c r="C1179"/>
      <c r="D1179"/>
      <c r="E1179"/>
      <c r="F1179"/>
      <c r="G1179"/>
      <c r="H1179"/>
      <c r="I1179"/>
      <c r="J1179"/>
      <c r="Z1179"/>
    </row>
    <row r="1180">
      <c r="A1180"/>
      <c r="B1180"/>
      <c r="C1180"/>
      <c r="D1180"/>
      <c r="E1180"/>
      <c r="F1180"/>
      <c r="G1180"/>
      <c r="H1180"/>
      <c r="I1180"/>
      <c r="J1180"/>
      <c r="Z1180"/>
    </row>
    <row r="1181">
      <c r="A1181"/>
      <c r="B1181"/>
      <c r="C1181"/>
      <c r="D1181"/>
      <c r="E1181"/>
      <c r="F1181"/>
      <c r="G1181"/>
      <c r="H1181"/>
      <c r="I1181"/>
      <c r="J1181"/>
      <c r="Z1181"/>
    </row>
    <row r="1182">
      <c r="A1182"/>
      <c r="B1182"/>
      <c r="C1182"/>
      <c r="D1182"/>
      <c r="E1182"/>
      <c r="F1182"/>
      <c r="G1182"/>
      <c r="H1182"/>
      <c r="I1182"/>
      <c r="J1182"/>
      <c r="Z1182"/>
    </row>
    <row r="1183">
      <c r="A1183"/>
      <c r="B1183"/>
      <c r="C1183"/>
      <c r="D1183"/>
      <c r="E1183"/>
      <c r="F1183"/>
      <c r="G1183"/>
      <c r="H1183"/>
      <c r="I1183"/>
      <c r="J1183"/>
      <c r="Z1183"/>
    </row>
    <row r="1184">
      <c r="A1184"/>
      <c r="B1184"/>
      <c r="C1184"/>
      <c r="D1184"/>
      <c r="E1184"/>
      <c r="F1184"/>
      <c r="G1184"/>
      <c r="H1184"/>
      <c r="I1184"/>
      <c r="J1184"/>
      <c r="Z1184"/>
    </row>
    <row r="1185">
      <c r="A1185"/>
      <c r="B1185"/>
      <c r="C1185"/>
      <c r="D1185"/>
      <c r="E1185"/>
      <c r="F1185"/>
      <c r="G1185"/>
      <c r="H1185"/>
      <c r="I1185"/>
      <c r="J1185"/>
      <c r="Z1185"/>
    </row>
    <row r="1186">
      <c r="A1186"/>
      <c r="B1186"/>
      <c r="C1186"/>
      <c r="D1186"/>
      <c r="E1186"/>
      <c r="F1186"/>
      <c r="G1186"/>
      <c r="H1186"/>
      <c r="I1186"/>
      <c r="J1186"/>
      <c r="Z1186"/>
    </row>
    <row r="1187">
      <c r="A1187"/>
      <c r="B1187"/>
      <c r="C1187"/>
      <c r="D1187"/>
      <c r="E1187"/>
      <c r="F1187"/>
      <c r="G1187"/>
      <c r="H1187"/>
      <c r="I1187"/>
      <c r="J1187"/>
      <c r="Z1187"/>
    </row>
    <row r="1188">
      <c r="A1188"/>
      <c r="B1188"/>
      <c r="C1188"/>
      <c r="D1188"/>
      <c r="E1188"/>
      <c r="F1188"/>
      <c r="G1188"/>
      <c r="H1188"/>
      <c r="I1188"/>
      <c r="J1188"/>
      <c r="Z1188"/>
    </row>
    <row r="1189">
      <c r="A1189"/>
      <c r="B1189"/>
      <c r="C1189"/>
      <c r="D1189"/>
      <c r="E1189"/>
      <c r="F1189"/>
      <c r="G1189"/>
      <c r="H1189"/>
      <c r="I1189"/>
      <c r="J1189"/>
      <c r="Z1189"/>
    </row>
    <row r="1190">
      <c r="A1190"/>
      <c r="B1190"/>
      <c r="C1190"/>
      <c r="D1190"/>
      <c r="E1190"/>
      <c r="F1190"/>
      <c r="G1190"/>
      <c r="H1190"/>
      <c r="I1190"/>
      <c r="J1190"/>
      <c r="Z1190"/>
    </row>
    <row r="1191">
      <c r="A1191"/>
      <c r="B1191"/>
      <c r="C1191"/>
      <c r="D1191"/>
      <c r="E1191"/>
      <c r="F1191"/>
      <c r="G1191"/>
      <c r="H1191"/>
      <c r="I1191"/>
      <c r="J1191"/>
      <c r="Z1191"/>
    </row>
    <row r="1192">
      <c r="A1192"/>
      <c r="B1192"/>
      <c r="C1192"/>
      <c r="D1192"/>
      <c r="E1192"/>
      <c r="F1192"/>
      <c r="G1192"/>
      <c r="H1192"/>
      <c r="I1192"/>
      <c r="J1192"/>
      <c r="Z1192"/>
    </row>
    <row r="1193">
      <c r="A1193"/>
      <c r="B1193"/>
      <c r="C1193"/>
      <c r="D1193"/>
      <c r="E1193"/>
      <c r="F1193"/>
      <c r="G1193"/>
      <c r="H1193"/>
      <c r="I1193"/>
      <c r="J1193"/>
      <c r="Z1193"/>
    </row>
    <row r="1194">
      <c r="A1194"/>
      <c r="B1194"/>
      <c r="C1194"/>
      <c r="D1194"/>
      <c r="E1194"/>
      <c r="F1194"/>
      <c r="G1194"/>
      <c r="H1194"/>
      <c r="I1194"/>
      <c r="J1194"/>
      <c r="Z1194"/>
    </row>
    <row r="1195">
      <c r="A1195"/>
      <c r="B1195"/>
      <c r="C1195"/>
      <c r="D1195"/>
      <c r="E1195"/>
      <c r="F1195"/>
      <c r="G1195"/>
      <c r="H1195"/>
      <c r="I1195"/>
      <c r="J1195"/>
      <c r="Z1195"/>
    </row>
    <row r="1196">
      <c r="A1196"/>
      <c r="B1196"/>
      <c r="C1196"/>
      <c r="D1196"/>
      <c r="E1196"/>
      <c r="F1196"/>
      <c r="G1196"/>
      <c r="H1196"/>
      <c r="I1196"/>
      <c r="J1196"/>
      <c r="Z1196"/>
    </row>
    <row r="1197">
      <c r="A1197"/>
      <c r="B1197"/>
      <c r="C1197"/>
      <c r="D1197"/>
      <c r="E1197"/>
      <c r="F1197"/>
      <c r="G1197"/>
      <c r="H1197"/>
      <c r="I1197"/>
      <c r="J1197"/>
      <c r="Z1197"/>
    </row>
    <row r="1198">
      <c r="A1198"/>
      <c r="B1198"/>
      <c r="C1198"/>
      <c r="D1198"/>
      <c r="E1198"/>
      <c r="F1198"/>
      <c r="G1198"/>
      <c r="H1198"/>
      <c r="I1198"/>
      <c r="J1198"/>
      <c r="Z1198"/>
    </row>
    <row r="1199">
      <c r="A1199"/>
      <c r="B1199"/>
      <c r="C1199"/>
      <c r="D1199"/>
      <c r="E1199"/>
      <c r="F1199"/>
      <c r="G1199"/>
      <c r="H1199"/>
      <c r="I1199"/>
      <c r="J1199"/>
      <c r="Z1199"/>
    </row>
    <row r="1200">
      <c r="A1200"/>
      <c r="B1200"/>
      <c r="C1200"/>
      <c r="D1200"/>
      <c r="E1200"/>
      <c r="F1200"/>
      <c r="G1200"/>
      <c r="H1200"/>
      <c r="I1200"/>
      <c r="J1200"/>
      <c r="Z1200"/>
    </row>
    <row r="1201">
      <c r="A1201"/>
      <c r="B1201"/>
      <c r="C1201"/>
      <c r="D1201"/>
      <c r="E1201"/>
      <c r="F1201"/>
      <c r="G1201"/>
      <c r="H1201"/>
      <c r="I1201"/>
      <c r="J1201"/>
      <c r="Z1201"/>
    </row>
    <row r="1202">
      <c r="A1202"/>
      <c r="B1202"/>
      <c r="C1202"/>
      <c r="D1202"/>
      <c r="E1202"/>
      <c r="F1202"/>
      <c r="G1202"/>
      <c r="H1202"/>
      <c r="I1202"/>
      <c r="J1202"/>
      <c r="Z1202"/>
    </row>
    <row r="1203">
      <c r="A1203"/>
      <c r="B1203"/>
      <c r="C1203"/>
      <c r="D1203"/>
      <c r="E1203"/>
      <c r="F1203"/>
      <c r="G1203"/>
      <c r="H1203"/>
      <c r="I1203"/>
      <c r="J1203"/>
      <c r="Z1203"/>
    </row>
    <row r="1204">
      <c r="A1204"/>
      <c r="B1204"/>
      <c r="C1204"/>
      <c r="D1204"/>
      <c r="E1204"/>
      <c r="F1204"/>
      <c r="G1204"/>
      <c r="H1204"/>
      <c r="I1204"/>
      <c r="J1204"/>
      <c r="Z1204"/>
    </row>
    <row r="1205">
      <c r="A1205"/>
      <c r="B1205"/>
      <c r="C1205"/>
      <c r="D1205"/>
      <c r="E1205"/>
      <c r="F1205"/>
      <c r="G1205"/>
      <c r="H1205"/>
      <c r="I1205"/>
      <c r="J1205"/>
      <c r="Z1205"/>
    </row>
    <row r="1206">
      <c r="A1206"/>
      <c r="B1206"/>
      <c r="C1206"/>
      <c r="D1206"/>
      <c r="E1206"/>
      <c r="F1206"/>
      <c r="G1206"/>
      <c r="H1206"/>
      <c r="I1206"/>
      <c r="J1206"/>
      <c r="Z1206"/>
    </row>
    <row r="1207">
      <c r="A1207"/>
      <c r="B1207"/>
      <c r="C1207"/>
      <c r="D1207"/>
      <c r="E1207"/>
      <c r="F1207"/>
      <c r="G1207"/>
      <c r="H1207"/>
      <c r="I1207"/>
      <c r="J1207"/>
      <c r="Z1207"/>
    </row>
    <row r="1208">
      <c r="A1208"/>
      <c r="B1208"/>
      <c r="C1208"/>
      <c r="D1208"/>
      <c r="E1208"/>
      <c r="F1208"/>
      <c r="G1208"/>
      <c r="H1208"/>
      <c r="I1208"/>
      <c r="J1208"/>
      <c r="Z1208"/>
    </row>
    <row r="1209">
      <c r="A1209"/>
      <c r="B1209"/>
      <c r="C1209"/>
      <c r="D1209"/>
      <c r="E1209"/>
      <c r="F1209"/>
      <c r="G1209"/>
      <c r="H1209"/>
      <c r="I1209"/>
      <c r="J1209"/>
      <c r="Z1209"/>
    </row>
    <row r="1210">
      <c r="A1210"/>
      <c r="B1210"/>
      <c r="C1210"/>
      <c r="D1210"/>
      <c r="E1210"/>
      <c r="F1210"/>
      <c r="G1210"/>
      <c r="H1210"/>
      <c r="I1210"/>
      <c r="J1210"/>
      <c r="Z1210"/>
    </row>
    <row r="1211">
      <c r="A1211"/>
      <c r="B1211"/>
      <c r="C1211"/>
      <c r="D1211"/>
      <c r="E1211"/>
      <c r="F1211"/>
      <c r="G1211"/>
      <c r="H1211"/>
      <c r="I1211"/>
      <c r="J1211"/>
      <c r="Z1211"/>
    </row>
    <row r="1212">
      <c r="A1212"/>
      <c r="B1212"/>
      <c r="C1212"/>
      <c r="D1212"/>
      <c r="E1212"/>
      <c r="F1212"/>
      <c r="G1212"/>
      <c r="H1212"/>
      <c r="I1212"/>
      <c r="J1212"/>
      <c r="Z1212"/>
    </row>
    <row r="1213">
      <c r="A1213"/>
      <c r="B1213"/>
      <c r="C1213"/>
      <c r="D1213"/>
      <c r="E1213"/>
      <c r="F1213"/>
      <c r="G1213"/>
      <c r="H1213"/>
      <c r="I1213"/>
      <c r="J1213"/>
      <c r="Z1213"/>
    </row>
    <row r="1214">
      <c r="A1214"/>
      <c r="B1214"/>
      <c r="C1214"/>
      <c r="D1214"/>
      <c r="E1214"/>
      <c r="F1214"/>
      <c r="G1214"/>
      <c r="H1214"/>
      <c r="I1214"/>
      <c r="J1214"/>
      <c r="Z1214"/>
    </row>
    <row r="1215">
      <c r="A1215"/>
      <c r="B1215"/>
      <c r="C1215"/>
      <c r="D1215"/>
      <c r="E1215"/>
      <c r="F1215"/>
      <c r="G1215"/>
      <c r="H1215"/>
      <c r="I1215"/>
      <c r="J1215"/>
      <c r="Z1215"/>
    </row>
    <row r="1216">
      <c r="A1216"/>
      <c r="B1216"/>
      <c r="C1216"/>
      <c r="D1216"/>
      <c r="E1216"/>
      <c r="F1216"/>
      <c r="G1216"/>
      <c r="H1216"/>
      <c r="I1216"/>
      <c r="J1216"/>
      <c r="Z1216"/>
    </row>
    <row r="1217">
      <c r="A1217"/>
      <c r="B1217"/>
      <c r="C1217"/>
      <c r="D1217"/>
      <c r="E1217"/>
      <c r="F1217"/>
      <c r="G1217"/>
      <c r="H1217"/>
      <c r="I1217"/>
      <c r="J1217"/>
      <c r="Z1217"/>
    </row>
    <row r="1218">
      <c r="A1218"/>
      <c r="B1218"/>
      <c r="C1218"/>
      <c r="D1218"/>
      <c r="E1218"/>
      <c r="F1218"/>
      <c r="G1218"/>
      <c r="H1218"/>
      <c r="I1218"/>
      <c r="J1218"/>
      <c r="Z1218"/>
    </row>
    <row r="1219">
      <c r="A1219"/>
      <c r="B1219"/>
      <c r="C1219"/>
      <c r="D1219"/>
      <c r="E1219"/>
      <c r="F1219"/>
      <c r="G1219"/>
      <c r="H1219"/>
      <c r="I1219"/>
      <c r="J1219"/>
      <c r="Z1219"/>
    </row>
    <row r="1220">
      <c r="A1220"/>
      <c r="B1220"/>
      <c r="C1220"/>
      <c r="D1220"/>
      <c r="E1220"/>
      <c r="F1220"/>
      <c r="G1220"/>
      <c r="H1220"/>
      <c r="I1220"/>
      <c r="J1220"/>
      <c r="Z1220"/>
    </row>
    <row r="1221">
      <c r="A1221"/>
      <c r="B1221"/>
      <c r="C1221"/>
      <c r="D1221"/>
      <c r="E1221"/>
      <c r="F1221"/>
      <c r="G1221"/>
      <c r="H1221"/>
      <c r="I1221"/>
      <c r="J1221"/>
      <c r="Z1221"/>
    </row>
    <row r="1222">
      <c r="A1222"/>
      <c r="B1222"/>
      <c r="C1222"/>
      <c r="D1222"/>
      <c r="E1222"/>
      <c r="F1222"/>
      <c r="G1222"/>
      <c r="H1222"/>
      <c r="I1222"/>
      <c r="J1222"/>
      <c r="Z1222"/>
    </row>
    <row r="1223">
      <c r="A1223"/>
      <c r="B1223"/>
      <c r="C1223"/>
      <c r="D1223"/>
      <c r="E1223"/>
      <c r="F1223"/>
      <c r="G1223"/>
      <c r="H1223"/>
      <c r="I1223"/>
      <c r="J1223"/>
      <c r="Z1223"/>
    </row>
    <row r="1224">
      <c r="A1224"/>
      <c r="B1224"/>
      <c r="C1224"/>
      <c r="D1224"/>
      <c r="E1224"/>
      <c r="F1224"/>
      <c r="G1224"/>
      <c r="H1224"/>
      <c r="I1224"/>
      <c r="J1224"/>
      <c r="Z1224"/>
    </row>
    <row r="1225">
      <c r="A1225"/>
      <c r="B1225"/>
      <c r="C1225"/>
      <c r="D1225"/>
      <c r="E1225"/>
      <c r="F1225"/>
      <c r="G1225"/>
      <c r="H1225"/>
      <c r="I1225"/>
      <c r="J1225"/>
      <c r="Z1225"/>
    </row>
    <row r="1226">
      <c r="A1226"/>
      <c r="B1226"/>
      <c r="C1226"/>
      <c r="D1226"/>
      <c r="E1226"/>
      <c r="F1226"/>
      <c r="G1226"/>
      <c r="H1226"/>
      <c r="I1226"/>
      <c r="J1226"/>
      <c r="Z1226"/>
    </row>
    <row r="1227">
      <c r="A1227"/>
      <c r="B1227"/>
      <c r="C1227"/>
      <c r="D1227"/>
      <c r="E1227"/>
      <c r="F1227"/>
      <c r="G1227"/>
      <c r="H1227"/>
      <c r="I1227"/>
      <c r="J1227"/>
      <c r="Z1227"/>
    </row>
    <row r="1228">
      <c r="A1228"/>
      <c r="B1228"/>
      <c r="C1228"/>
      <c r="D1228"/>
      <c r="E1228"/>
      <c r="F1228"/>
      <c r="G1228"/>
      <c r="H1228"/>
      <c r="I1228"/>
      <c r="J1228"/>
      <c r="Z1228"/>
    </row>
    <row r="1229">
      <c r="A1229"/>
      <c r="B1229"/>
      <c r="C1229"/>
      <c r="D1229"/>
      <c r="E1229"/>
      <c r="F1229"/>
      <c r="G1229"/>
      <c r="H1229"/>
      <c r="I1229"/>
      <c r="J1229"/>
      <c r="Z1229"/>
    </row>
    <row r="1230">
      <c r="A1230"/>
      <c r="B1230"/>
      <c r="C1230"/>
      <c r="D1230"/>
      <c r="E1230"/>
      <c r="F1230"/>
      <c r="G1230"/>
      <c r="H1230"/>
      <c r="I1230"/>
      <c r="J1230"/>
      <c r="Z1230"/>
    </row>
    <row r="1231">
      <c r="A1231"/>
      <c r="B1231"/>
      <c r="C1231"/>
      <c r="D1231"/>
      <c r="E1231"/>
      <c r="F1231"/>
      <c r="G1231"/>
      <c r="H1231"/>
      <c r="I1231"/>
      <c r="J1231"/>
      <c r="Z1231"/>
    </row>
    <row r="1232">
      <c r="A1232"/>
      <c r="B1232"/>
      <c r="C1232"/>
      <c r="D1232"/>
      <c r="E1232"/>
      <c r="F1232"/>
      <c r="G1232"/>
      <c r="H1232"/>
      <c r="I1232"/>
      <c r="J1232"/>
      <c r="Z1232"/>
    </row>
    <row r="1233">
      <c r="A1233"/>
      <c r="B1233"/>
      <c r="C1233"/>
      <c r="D1233"/>
      <c r="E1233"/>
      <c r="F1233"/>
      <c r="G1233"/>
      <c r="H1233"/>
      <c r="I1233"/>
      <c r="J1233"/>
      <c r="Z1233"/>
    </row>
    <row r="1234">
      <c r="A1234"/>
      <c r="B1234"/>
      <c r="C1234"/>
      <c r="D1234"/>
      <c r="E1234"/>
      <c r="F1234"/>
      <c r="G1234"/>
      <c r="H1234"/>
      <c r="I1234"/>
      <c r="J1234"/>
      <c r="Z1234"/>
    </row>
    <row r="1235">
      <c r="A1235"/>
      <c r="B1235"/>
      <c r="C1235"/>
      <c r="D1235"/>
      <c r="E1235"/>
      <c r="F1235"/>
      <c r="G1235"/>
      <c r="H1235"/>
      <c r="I1235"/>
      <c r="J1235"/>
      <c r="Z1235"/>
    </row>
    <row r="1236">
      <c r="A1236"/>
      <c r="B1236"/>
      <c r="C1236"/>
      <c r="D1236"/>
      <c r="E1236"/>
      <c r="F1236"/>
      <c r="G1236"/>
      <c r="H1236"/>
      <c r="I1236"/>
      <c r="J1236"/>
      <c r="Z1236"/>
    </row>
    <row r="1237">
      <c r="A1237"/>
      <c r="B1237"/>
      <c r="C1237"/>
      <c r="D1237"/>
      <c r="E1237"/>
      <c r="F1237"/>
      <c r="G1237"/>
      <c r="H1237"/>
      <c r="I1237"/>
      <c r="J1237"/>
      <c r="Z1237"/>
    </row>
    <row r="1238">
      <c r="A1238"/>
      <c r="B1238"/>
      <c r="C1238"/>
      <c r="D1238"/>
      <c r="E1238"/>
      <c r="F1238"/>
      <c r="G1238"/>
      <c r="H1238"/>
      <c r="I1238"/>
      <c r="J1238"/>
      <c r="Z1238"/>
    </row>
    <row r="1239">
      <c r="A1239"/>
      <c r="B1239"/>
      <c r="C1239"/>
      <c r="D1239"/>
      <c r="E1239"/>
      <c r="F1239"/>
      <c r="G1239"/>
      <c r="H1239"/>
      <c r="I1239"/>
      <c r="J1239"/>
      <c r="Z1239"/>
    </row>
    <row r="1240">
      <c r="A1240"/>
      <c r="B1240"/>
      <c r="C1240"/>
      <c r="D1240"/>
      <c r="E1240"/>
      <c r="F1240"/>
      <c r="G1240"/>
      <c r="H1240"/>
      <c r="I1240"/>
      <c r="J1240"/>
      <c r="Z1240"/>
    </row>
    <row r="1241">
      <c r="A1241"/>
      <c r="B1241"/>
      <c r="C1241"/>
      <c r="D1241"/>
      <c r="E1241"/>
      <c r="F1241"/>
      <c r="G1241"/>
      <c r="H1241"/>
      <c r="I1241"/>
      <c r="J1241"/>
      <c r="Z1241"/>
    </row>
    <row r="1242">
      <c r="A1242"/>
      <c r="B1242"/>
      <c r="C1242"/>
      <c r="D1242"/>
      <c r="E1242"/>
      <c r="F1242"/>
      <c r="G1242"/>
      <c r="H1242"/>
      <c r="I1242"/>
      <c r="J1242"/>
      <c r="Z1242"/>
    </row>
    <row r="1243">
      <c r="A1243"/>
      <c r="B1243"/>
      <c r="C1243"/>
      <c r="D1243"/>
      <c r="E1243"/>
      <c r="F1243"/>
      <c r="G1243"/>
      <c r="H1243"/>
      <c r="I1243"/>
      <c r="J1243"/>
      <c r="Z1243"/>
    </row>
    <row r="1244">
      <c r="A1244"/>
      <c r="B1244"/>
      <c r="C1244"/>
      <c r="D1244"/>
      <c r="E1244"/>
      <c r="F1244"/>
      <c r="G1244"/>
      <c r="H1244"/>
      <c r="I1244"/>
      <c r="J1244"/>
      <c r="Z1244"/>
    </row>
    <row r="1245">
      <c r="A1245"/>
      <c r="B1245"/>
      <c r="C1245"/>
      <c r="D1245"/>
      <c r="E1245"/>
      <c r="F1245"/>
      <c r="G1245"/>
      <c r="H1245"/>
      <c r="I1245"/>
      <c r="J1245"/>
      <c r="Z1245"/>
    </row>
    <row r="1246">
      <c r="A1246"/>
      <c r="B1246"/>
      <c r="C1246"/>
      <c r="D1246"/>
      <c r="E1246"/>
      <c r="F1246"/>
      <c r="G1246"/>
      <c r="H1246"/>
      <c r="I1246"/>
      <c r="J1246"/>
      <c r="Z1246"/>
    </row>
    <row r="1247">
      <c r="A1247"/>
      <c r="B1247"/>
      <c r="C1247"/>
      <c r="D1247"/>
      <c r="E1247"/>
      <c r="F1247"/>
      <c r="G1247"/>
      <c r="H1247"/>
      <c r="I1247"/>
      <c r="J1247"/>
      <c r="Z1247"/>
    </row>
    <row r="1248">
      <c r="A1248"/>
      <c r="B1248"/>
      <c r="C1248"/>
      <c r="D1248"/>
      <c r="E1248"/>
      <c r="F1248"/>
      <c r="G1248"/>
      <c r="H1248"/>
      <c r="I1248"/>
      <c r="J1248"/>
      <c r="Z1248"/>
    </row>
    <row r="1249">
      <c r="A1249"/>
      <c r="B1249"/>
      <c r="C1249"/>
      <c r="D1249"/>
      <c r="E1249"/>
      <c r="F1249"/>
      <c r="G1249"/>
      <c r="H1249"/>
      <c r="I1249"/>
      <c r="J1249"/>
      <c r="Z1249"/>
    </row>
    <row r="1250">
      <c r="A1250"/>
      <c r="B1250"/>
      <c r="C1250"/>
      <c r="D1250"/>
      <c r="E1250"/>
      <c r="F1250"/>
      <c r="G1250"/>
      <c r="H1250"/>
      <c r="I1250"/>
      <c r="J1250"/>
      <c r="Z1250"/>
    </row>
    <row r="1251">
      <c r="A1251"/>
      <c r="B1251"/>
      <c r="C1251"/>
      <c r="D1251"/>
      <c r="E1251"/>
      <c r="F1251"/>
      <c r="G1251"/>
      <c r="H1251"/>
      <c r="I1251"/>
      <c r="J1251"/>
      <c r="Z1251"/>
    </row>
    <row r="1252">
      <c r="A1252"/>
      <c r="B1252"/>
      <c r="C1252"/>
      <c r="D1252"/>
      <c r="E1252"/>
      <c r="F1252"/>
      <c r="G1252"/>
      <c r="H1252"/>
      <c r="I1252"/>
      <c r="J1252"/>
      <c r="Z1252"/>
    </row>
    <row r="1253">
      <c r="A1253"/>
      <c r="B1253"/>
      <c r="C1253"/>
      <c r="D1253"/>
      <c r="E1253"/>
      <c r="F1253"/>
      <c r="G1253"/>
      <c r="H1253"/>
      <c r="I1253"/>
      <c r="J1253"/>
      <c r="Z1253"/>
    </row>
    <row r="1254">
      <c r="A1254"/>
      <c r="B1254"/>
      <c r="C1254"/>
      <c r="D1254"/>
      <c r="E1254"/>
      <c r="F1254"/>
      <c r="G1254"/>
      <c r="H1254"/>
      <c r="I1254"/>
      <c r="J1254"/>
      <c r="Z1254"/>
    </row>
    <row r="1255">
      <c r="A1255"/>
      <c r="B1255"/>
      <c r="C1255"/>
      <c r="D1255"/>
      <c r="E1255"/>
      <c r="F1255"/>
      <c r="G1255"/>
      <c r="H1255"/>
      <c r="I1255"/>
      <c r="J1255"/>
      <c r="Z1255"/>
    </row>
    <row r="1256">
      <c r="A1256"/>
      <c r="B1256"/>
      <c r="C1256"/>
      <c r="D1256"/>
      <c r="E1256"/>
      <c r="F1256"/>
      <c r="G1256"/>
      <c r="H1256"/>
      <c r="I1256"/>
      <c r="J1256"/>
      <c r="Z1256"/>
    </row>
    <row r="1257">
      <c r="A1257"/>
      <c r="B1257"/>
      <c r="C1257"/>
      <c r="D1257"/>
      <c r="E1257"/>
      <c r="F1257"/>
      <c r="G1257"/>
      <c r="H1257"/>
      <c r="I1257"/>
      <c r="J1257"/>
      <c r="Z1257"/>
    </row>
    <row r="1258">
      <c r="A1258"/>
      <c r="B1258"/>
      <c r="C1258"/>
      <c r="D1258"/>
      <c r="E1258"/>
      <c r="F1258"/>
      <c r="G1258"/>
      <c r="H1258"/>
      <c r="I1258"/>
      <c r="J1258"/>
      <c r="Z1258"/>
    </row>
    <row r="1259">
      <c r="A1259"/>
      <c r="B1259"/>
      <c r="C1259"/>
      <c r="D1259"/>
      <c r="E1259"/>
      <c r="F1259"/>
      <c r="G1259"/>
      <c r="H1259"/>
      <c r="I1259"/>
      <c r="J1259"/>
      <c r="Z1259"/>
    </row>
    <row r="1260">
      <c r="A1260"/>
      <c r="B1260"/>
      <c r="C1260"/>
      <c r="D1260"/>
      <c r="E1260"/>
      <c r="F1260"/>
      <c r="G1260"/>
      <c r="H1260"/>
      <c r="I1260"/>
      <c r="J1260"/>
      <c r="Z1260"/>
    </row>
    <row r="1261">
      <c r="A1261"/>
      <c r="B1261"/>
      <c r="C1261"/>
      <c r="D1261"/>
      <c r="E1261"/>
      <c r="F1261"/>
      <c r="G1261"/>
      <c r="H1261"/>
      <c r="I1261"/>
      <c r="J1261"/>
      <c r="Z1261"/>
    </row>
    <row r="1262">
      <c r="A1262"/>
      <c r="B1262"/>
      <c r="C1262"/>
      <c r="D1262"/>
      <c r="E1262"/>
      <c r="F1262"/>
      <c r="G1262"/>
      <c r="H1262"/>
      <c r="I1262"/>
      <c r="J1262"/>
      <c r="Z1262"/>
    </row>
    <row r="1263">
      <c r="A1263"/>
      <c r="B1263"/>
      <c r="C1263"/>
      <c r="D1263"/>
      <c r="E1263"/>
      <c r="F1263"/>
      <c r="G1263"/>
      <c r="H1263"/>
      <c r="I1263"/>
      <c r="J1263"/>
      <c r="Z1263"/>
    </row>
    <row r="1264">
      <c r="A1264"/>
      <c r="B1264"/>
      <c r="C1264"/>
      <c r="D1264"/>
      <c r="E1264"/>
      <c r="F1264"/>
      <c r="G1264"/>
      <c r="H1264"/>
      <c r="I1264"/>
      <c r="J1264"/>
      <c r="Z1264"/>
    </row>
    <row r="1265">
      <c r="A1265"/>
      <c r="B1265"/>
      <c r="C1265"/>
      <c r="D1265"/>
      <c r="E1265"/>
      <c r="F1265"/>
      <c r="G1265"/>
      <c r="H1265"/>
      <c r="I1265"/>
      <c r="J1265"/>
      <c r="Z1265"/>
    </row>
    <row r="1266">
      <c r="A1266"/>
      <c r="B1266"/>
      <c r="C1266"/>
      <c r="D1266"/>
      <c r="E1266"/>
      <c r="F1266"/>
      <c r="G1266"/>
      <c r="H1266"/>
      <c r="I1266"/>
      <c r="J1266"/>
      <c r="Z1266"/>
    </row>
    <row r="1267">
      <c r="A1267"/>
      <c r="B1267"/>
      <c r="C1267"/>
      <c r="D1267"/>
      <c r="E1267"/>
      <c r="F1267"/>
      <c r="G1267"/>
      <c r="H1267"/>
      <c r="I1267"/>
      <c r="J1267"/>
      <c r="Z1267"/>
    </row>
    <row r="1268">
      <c r="A1268"/>
      <c r="B1268"/>
      <c r="C1268"/>
      <c r="D1268"/>
      <c r="E1268"/>
      <c r="F1268"/>
      <c r="G1268"/>
      <c r="H1268"/>
      <c r="I1268"/>
      <c r="J1268"/>
      <c r="Z1268"/>
    </row>
    <row r="1269">
      <c r="A1269"/>
      <c r="B1269"/>
      <c r="C1269"/>
      <c r="D1269"/>
      <c r="E1269"/>
      <c r="F1269"/>
      <c r="G1269"/>
      <c r="H1269"/>
      <c r="I1269"/>
      <c r="J1269"/>
      <c r="Z1269"/>
    </row>
    <row r="1270">
      <c r="A1270"/>
      <c r="B1270"/>
      <c r="C1270"/>
      <c r="D1270"/>
      <c r="E1270"/>
      <c r="F1270"/>
      <c r="G1270"/>
      <c r="H1270"/>
      <c r="I1270"/>
      <c r="J1270"/>
      <c r="Z1270"/>
    </row>
    <row r="1271">
      <c r="A1271"/>
      <c r="B1271"/>
      <c r="C1271"/>
      <c r="D1271"/>
      <c r="E1271"/>
      <c r="F1271"/>
      <c r="G1271"/>
      <c r="H1271"/>
      <c r="I1271"/>
      <c r="J1271"/>
      <c r="Z1271"/>
    </row>
    <row r="1272">
      <c r="A1272"/>
      <c r="B1272"/>
      <c r="C1272"/>
      <c r="D1272"/>
      <c r="E1272"/>
      <c r="F1272"/>
      <c r="G1272"/>
      <c r="H1272"/>
      <c r="I1272"/>
      <c r="J1272"/>
      <c r="Z1272"/>
    </row>
    <row r="1273">
      <c r="A1273"/>
      <c r="B1273"/>
      <c r="C1273"/>
      <c r="D1273"/>
      <c r="E1273"/>
      <c r="F1273"/>
      <c r="G1273"/>
      <c r="H1273"/>
      <c r="I1273"/>
      <c r="J1273"/>
      <c r="Z1273"/>
    </row>
    <row r="1274">
      <c r="A1274"/>
      <c r="B1274"/>
      <c r="C1274"/>
      <c r="D1274"/>
      <c r="E1274"/>
      <c r="F1274"/>
      <c r="G1274"/>
      <c r="H1274"/>
      <c r="I1274"/>
      <c r="J1274"/>
      <c r="Z1274"/>
    </row>
    <row r="1275">
      <c r="A1275"/>
      <c r="B1275"/>
      <c r="C1275"/>
      <c r="D1275"/>
      <c r="E1275"/>
      <c r="F1275"/>
      <c r="G1275"/>
      <c r="H1275"/>
      <c r="I1275"/>
      <c r="J1275"/>
      <c r="Z1275"/>
    </row>
    <row r="1276">
      <c r="A1276"/>
      <c r="B1276"/>
      <c r="C1276"/>
      <c r="D1276"/>
      <c r="E1276"/>
      <c r="F1276"/>
      <c r="G1276"/>
      <c r="H1276"/>
      <c r="I1276"/>
      <c r="J1276"/>
      <c r="Z1276"/>
    </row>
    <row r="1277">
      <c r="A1277"/>
      <c r="B1277"/>
      <c r="C1277"/>
      <c r="D1277"/>
      <c r="E1277"/>
      <c r="F1277"/>
      <c r="G1277"/>
      <c r="H1277"/>
      <c r="I1277"/>
      <c r="J1277"/>
      <c r="Z1277"/>
    </row>
    <row r="1278">
      <c r="A1278"/>
      <c r="B1278"/>
      <c r="C1278"/>
      <c r="D1278"/>
      <c r="E1278"/>
      <c r="F1278"/>
      <c r="G1278"/>
      <c r="H1278"/>
      <c r="I1278"/>
      <c r="J1278"/>
      <c r="Z1278"/>
    </row>
    <row r="1279">
      <c r="A1279"/>
      <c r="B1279"/>
      <c r="C1279"/>
      <c r="D1279"/>
      <c r="E1279"/>
      <c r="F1279"/>
      <c r="G1279"/>
      <c r="H1279"/>
      <c r="I1279"/>
      <c r="J1279"/>
      <c r="Z1279"/>
    </row>
    <row r="1280">
      <c r="A1280"/>
      <c r="B1280"/>
      <c r="C1280"/>
      <c r="D1280"/>
      <c r="E1280"/>
      <c r="F1280"/>
      <c r="G1280"/>
      <c r="H1280"/>
      <c r="I1280"/>
      <c r="J1280"/>
      <c r="Z1280"/>
    </row>
    <row r="1281">
      <c r="A1281"/>
      <c r="B1281"/>
      <c r="C1281"/>
      <c r="D1281"/>
      <c r="E1281"/>
      <c r="F1281"/>
      <c r="G1281"/>
      <c r="H1281"/>
      <c r="I1281"/>
      <c r="J1281"/>
      <c r="Z1281"/>
    </row>
    <row r="1282">
      <c r="A1282"/>
      <c r="B1282"/>
      <c r="C1282"/>
      <c r="D1282"/>
      <c r="E1282"/>
      <c r="F1282"/>
      <c r="G1282"/>
      <c r="H1282"/>
      <c r="I1282"/>
      <c r="J1282"/>
      <c r="Z1282"/>
    </row>
    <row r="1283">
      <c r="A1283"/>
      <c r="B1283"/>
      <c r="C1283"/>
      <c r="D1283"/>
      <c r="E1283"/>
      <c r="F1283"/>
      <c r="G1283"/>
      <c r="H1283"/>
      <c r="I1283"/>
      <c r="J1283"/>
      <c r="Z1283"/>
    </row>
    <row r="1284">
      <c r="A1284"/>
      <c r="B1284"/>
      <c r="C1284"/>
      <c r="D1284"/>
      <c r="E1284"/>
      <c r="F1284"/>
      <c r="G1284"/>
      <c r="H1284"/>
      <c r="I1284"/>
      <c r="J1284"/>
      <c r="Z1284"/>
    </row>
    <row r="1285">
      <c r="A1285"/>
      <c r="B1285"/>
      <c r="C1285"/>
      <c r="D1285"/>
      <c r="E1285"/>
      <c r="F1285"/>
      <c r="G1285"/>
      <c r="H1285"/>
      <c r="I1285"/>
      <c r="J1285"/>
      <c r="Z1285"/>
    </row>
    <row r="1286">
      <c r="A1286"/>
      <c r="B1286"/>
      <c r="C1286"/>
      <c r="D1286"/>
      <c r="E1286"/>
      <c r="F1286"/>
      <c r="G1286"/>
      <c r="H1286"/>
      <c r="I1286"/>
      <c r="J1286"/>
      <c r="Z1286"/>
    </row>
    <row r="1287">
      <c r="A1287"/>
      <c r="B1287"/>
      <c r="C1287"/>
      <c r="D1287"/>
      <c r="E1287"/>
      <c r="F1287"/>
      <c r="G1287"/>
      <c r="H1287"/>
      <c r="I1287"/>
      <c r="J1287"/>
      <c r="Z1287"/>
    </row>
    <row r="1288">
      <c r="A1288"/>
      <c r="B1288"/>
      <c r="C1288"/>
      <c r="D1288"/>
      <c r="E1288"/>
      <c r="F1288"/>
      <c r="G1288"/>
      <c r="H1288"/>
      <c r="I1288"/>
      <c r="J1288"/>
      <c r="Z1288"/>
    </row>
    <row r="1289">
      <c r="A1289"/>
      <c r="B1289"/>
      <c r="C1289"/>
      <c r="D1289"/>
      <c r="E1289"/>
      <c r="F1289"/>
      <c r="G1289"/>
      <c r="H1289"/>
      <c r="I1289"/>
      <c r="J1289"/>
      <c r="Z1289"/>
    </row>
    <row r="1290">
      <c r="A1290"/>
      <c r="B1290"/>
      <c r="C1290"/>
      <c r="D1290"/>
      <c r="E1290"/>
      <c r="F1290"/>
      <c r="G1290"/>
      <c r="H1290"/>
      <c r="I1290"/>
      <c r="J1290"/>
      <c r="Z1290"/>
    </row>
    <row r="1291">
      <c r="A1291"/>
      <c r="B1291"/>
      <c r="C1291"/>
      <c r="D1291"/>
      <c r="E1291"/>
      <c r="F1291"/>
      <c r="G1291"/>
      <c r="H1291"/>
      <c r="I1291"/>
      <c r="J1291"/>
      <c r="Z1291"/>
    </row>
    <row r="1292">
      <c r="A1292"/>
      <c r="B1292"/>
      <c r="C1292"/>
      <c r="D1292"/>
      <c r="E1292"/>
      <c r="F1292"/>
      <c r="G1292"/>
      <c r="H1292"/>
      <c r="I1292"/>
      <c r="J1292"/>
      <c r="Z1292"/>
    </row>
    <row r="1293">
      <c r="A1293"/>
      <c r="B1293"/>
      <c r="C1293"/>
      <c r="D1293"/>
      <c r="E1293"/>
      <c r="F1293"/>
      <c r="G1293"/>
      <c r="H1293"/>
      <c r="I1293"/>
      <c r="J1293"/>
      <c r="Z1293"/>
    </row>
    <row r="1294">
      <c r="A1294"/>
      <c r="B1294"/>
      <c r="C1294"/>
      <c r="D1294"/>
      <c r="E1294"/>
      <c r="F1294"/>
      <c r="G1294"/>
      <c r="H1294"/>
      <c r="I1294"/>
      <c r="J1294"/>
      <c r="Z1294"/>
    </row>
    <row r="1295">
      <c r="A1295"/>
      <c r="B1295"/>
      <c r="C1295"/>
      <c r="D1295"/>
      <c r="E1295"/>
      <c r="F1295"/>
      <c r="G1295"/>
      <c r="H1295"/>
      <c r="I1295"/>
      <c r="J1295"/>
      <c r="Z1295"/>
    </row>
    <row r="1296">
      <c r="A1296"/>
      <c r="B1296"/>
      <c r="C1296"/>
      <c r="D1296"/>
      <c r="E1296"/>
      <c r="F1296"/>
      <c r="G1296"/>
      <c r="H1296"/>
      <c r="I1296"/>
      <c r="J1296"/>
      <c r="Z1296"/>
    </row>
    <row r="1297">
      <c r="A1297"/>
      <c r="B1297"/>
      <c r="C1297"/>
      <c r="D1297"/>
      <c r="E1297"/>
      <c r="F1297"/>
      <c r="G1297"/>
      <c r="H1297"/>
      <c r="I1297"/>
      <c r="J1297"/>
      <c r="Z1297"/>
    </row>
    <row r="1298">
      <c r="A1298"/>
      <c r="B1298"/>
      <c r="C1298"/>
      <c r="D1298"/>
      <c r="E1298"/>
      <c r="F1298"/>
      <c r="G1298"/>
      <c r="H1298"/>
      <c r="I1298"/>
      <c r="J1298"/>
      <c r="Z1298"/>
    </row>
    <row r="1299">
      <c r="A1299"/>
      <c r="B1299"/>
      <c r="C1299"/>
      <c r="D1299"/>
      <c r="E1299"/>
      <c r="F1299"/>
      <c r="G1299"/>
      <c r="H1299"/>
      <c r="I1299"/>
      <c r="J1299"/>
      <c r="Z1299"/>
    </row>
    <row r="1300">
      <c r="A1300"/>
      <c r="B1300"/>
      <c r="C1300"/>
      <c r="D1300"/>
      <c r="E1300"/>
      <c r="F1300"/>
      <c r="G1300"/>
      <c r="H1300"/>
      <c r="I1300"/>
      <c r="J1300"/>
      <c r="Z1300"/>
    </row>
    <row r="1301">
      <c r="A1301"/>
      <c r="B1301"/>
      <c r="C1301"/>
      <c r="D1301"/>
      <c r="E1301"/>
      <c r="F1301"/>
      <c r="G1301"/>
      <c r="H1301"/>
      <c r="I1301"/>
      <c r="J1301"/>
      <c r="Z1301"/>
    </row>
    <row r="1302">
      <c r="A1302"/>
      <c r="B1302"/>
      <c r="C1302"/>
      <c r="D1302"/>
      <c r="E1302"/>
      <c r="F1302"/>
      <c r="G1302"/>
      <c r="H1302"/>
      <c r="I1302"/>
      <c r="J1302"/>
      <c r="Z1302"/>
    </row>
    <row r="1303">
      <c r="A1303"/>
      <c r="B1303"/>
      <c r="C1303"/>
      <c r="D1303"/>
      <c r="E1303"/>
      <c r="F1303"/>
      <c r="G1303"/>
      <c r="H1303"/>
      <c r="I1303"/>
      <c r="J1303"/>
      <c r="Z1303"/>
    </row>
    <row r="1304">
      <c r="A1304"/>
      <c r="B1304"/>
      <c r="C1304"/>
      <c r="D1304"/>
      <c r="E1304"/>
      <c r="F1304"/>
      <c r="G1304"/>
      <c r="H1304"/>
      <c r="I1304"/>
      <c r="J1304"/>
      <c r="Z1304"/>
    </row>
    <row r="1305">
      <c r="A1305"/>
      <c r="B1305"/>
      <c r="C1305"/>
      <c r="D1305"/>
      <c r="E1305"/>
      <c r="F1305"/>
      <c r="G1305"/>
      <c r="H1305"/>
      <c r="I1305"/>
      <c r="J1305"/>
      <c r="Z1305"/>
    </row>
    <row r="1306">
      <c r="A1306"/>
      <c r="B1306"/>
      <c r="C1306"/>
      <c r="D1306"/>
      <c r="E1306"/>
      <c r="F1306"/>
      <c r="G1306"/>
      <c r="H1306"/>
      <c r="I1306"/>
      <c r="J1306"/>
      <c r="Z1306"/>
    </row>
    <row r="1307">
      <c r="A1307"/>
      <c r="B1307"/>
      <c r="C1307"/>
      <c r="D1307"/>
      <c r="E1307"/>
      <c r="F1307"/>
      <c r="G1307"/>
      <c r="H1307"/>
      <c r="I1307"/>
      <c r="J1307"/>
      <c r="Z1307"/>
    </row>
    <row r="1308">
      <c r="A1308"/>
      <c r="B1308"/>
      <c r="C1308"/>
      <c r="D1308"/>
      <c r="E1308"/>
      <c r="F1308"/>
      <c r="G1308"/>
      <c r="H1308"/>
      <c r="I1308"/>
      <c r="J1308"/>
      <c r="Z1308"/>
    </row>
    <row r="1309">
      <c r="A1309"/>
      <c r="B1309"/>
      <c r="C1309"/>
      <c r="D1309"/>
      <c r="E1309"/>
      <c r="F1309"/>
      <c r="G1309"/>
      <c r="H1309"/>
      <c r="I1309"/>
      <c r="J1309"/>
      <c r="Z1309"/>
    </row>
    <row r="1310">
      <c r="A1310"/>
      <c r="B1310"/>
      <c r="C1310"/>
      <c r="D1310"/>
      <c r="E1310"/>
      <c r="F1310"/>
      <c r="G1310"/>
      <c r="H1310"/>
      <c r="I1310"/>
      <c r="J1310"/>
      <c r="Z1310"/>
    </row>
    <row r="1311">
      <c r="A1311"/>
      <c r="B1311"/>
      <c r="C1311"/>
      <c r="D1311"/>
      <c r="E1311"/>
      <c r="F1311"/>
      <c r="G1311"/>
      <c r="H1311"/>
      <c r="I1311"/>
      <c r="J1311"/>
      <c r="Z1311"/>
    </row>
    <row r="1312">
      <c r="A1312"/>
      <c r="B1312"/>
      <c r="C1312"/>
      <c r="D1312"/>
      <c r="E1312"/>
      <c r="F1312"/>
      <c r="G1312"/>
      <c r="H1312"/>
      <c r="I1312"/>
      <c r="J1312"/>
      <c r="Z1312"/>
    </row>
    <row r="1313">
      <c r="A1313"/>
      <c r="B1313"/>
      <c r="C1313"/>
      <c r="D1313"/>
      <c r="E1313"/>
      <c r="F1313"/>
      <c r="G1313"/>
      <c r="H1313"/>
      <c r="I1313"/>
      <c r="J1313"/>
      <c r="Z1313"/>
    </row>
    <row r="1314">
      <c r="A1314"/>
      <c r="B1314"/>
      <c r="C1314"/>
      <c r="D1314"/>
      <c r="E1314"/>
      <c r="F1314"/>
      <c r="G1314"/>
      <c r="H1314"/>
      <c r="I1314"/>
      <c r="J1314"/>
      <c r="Z1314"/>
    </row>
    <row r="1315">
      <c r="A1315"/>
      <c r="B1315"/>
      <c r="C1315"/>
      <c r="D1315"/>
      <c r="E1315"/>
      <c r="F1315"/>
      <c r="G1315"/>
      <c r="H1315"/>
      <c r="I1315"/>
      <c r="J1315"/>
      <c r="Z1315"/>
    </row>
    <row r="1316">
      <c r="A1316"/>
      <c r="B1316"/>
      <c r="C1316"/>
      <c r="D1316"/>
      <c r="E1316"/>
      <c r="F1316"/>
      <c r="G1316"/>
      <c r="H1316"/>
      <c r="I1316"/>
      <c r="J1316"/>
      <c r="Z1316"/>
    </row>
    <row r="1317">
      <c r="A1317"/>
      <c r="B1317"/>
      <c r="C1317"/>
      <c r="D1317"/>
      <c r="E1317"/>
      <c r="F1317"/>
      <c r="G1317"/>
      <c r="H1317"/>
      <c r="I1317"/>
      <c r="J1317"/>
      <c r="Z1317"/>
    </row>
    <row r="1318">
      <c r="A1318"/>
      <c r="B1318"/>
      <c r="C1318"/>
      <c r="D1318"/>
      <c r="E1318"/>
      <c r="F1318"/>
      <c r="G1318"/>
      <c r="H1318"/>
      <c r="I1318"/>
      <c r="J1318"/>
      <c r="Z1318"/>
    </row>
    <row r="1319">
      <c r="A1319"/>
      <c r="B1319"/>
      <c r="C1319"/>
      <c r="D1319"/>
      <c r="E1319"/>
      <c r="F1319"/>
      <c r="G1319"/>
      <c r="H1319"/>
      <c r="I1319"/>
      <c r="J1319"/>
      <c r="Z1319"/>
    </row>
    <row r="1320">
      <c r="A1320"/>
      <c r="B1320"/>
      <c r="C1320"/>
      <c r="D1320"/>
      <c r="E1320"/>
      <c r="F1320"/>
      <c r="G1320"/>
      <c r="H1320"/>
      <c r="I1320"/>
      <c r="J1320"/>
      <c r="Z1320"/>
    </row>
    <row r="1321">
      <c r="A1321"/>
      <c r="B1321"/>
      <c r="C1321"/>
      <c r="D1321"/>
      <c r="E1321"/>
      <c r="F1321"/>
      <c r="G1321"/>
      <c r="H1321"/>
      <c r="I1321"/>
      <c r="J1321"/>
      <c r="Z1321"/>
    </row>
    <row r="1322">
      <c r="A1322"/>
      <c r="B1322"/>
      <c r="C1322"/>
      <c r="D1322"/>
      <c r="E1322"/>
      <c r="F1322"/>
      <c r="G1322"/>
      <c r="H1322"/>
      <c r="I1322"/>
      <c r="J1322"/>
      <c r="Z1322"/>
    </row>
    <row r="1323">
      <c r="A1323"/>
      <c r="B1323"/>
      <c r="C1323"/>
      <c r="D1323"/>
      <c r="E1323"/>
      <c r="F1323"/>
      <c r="G1323"/>
      <c r="H1323"/>
      <c r="I1323"/>
      <c r="J1323"/>
      <c r="Z1323"/>
    </row>
    <row r="1324">
      <c r="A1324"/>
      <c r="B1324"/>
      <c r="C1324"/>
      <c r="D1324"/>
      <c r="E1324"/>
      <c r="F1324"/>
      <c r="G1324"/>
      <c r="H1324"/>
      <c r="I1324"/>
      <c r="J1324"/>
      <c r="Z1324"/>
    </row>
    <row r="1325">
      <c r="A1325"/>
      <c r="B1325"/>
      <c r="C1325"/>
      <c r="D1325"/>
      <c r="E1325"/>
      <c r="F1325"/>
      <c r="G1325"/>
      <c r="H1325"/>
      <c r="I1325"/>
      <c r="J1325"/>
      <c r="Z1325"/>
    </row>
    <row r="1326">
      <c r="A1326"/>
      <c r="B1326"/>
      <c r="C1326"/>
      <c r="D1326"/>
      <c r="E1326"/>
      <c r="F1326"/>
      <c r="G1326"/>
      <c r="H1326"/>
      <c r="I1326"/>
      <c r="J1326"/>
      <c r="Z1326"/>
    </row>
    <row r="1327">
      <c r="A1327"/>
      <c r="B1327"/>
      <c r="C1327"/>
      <c r="D1327"/>
      <c r="E1327"/>
      <c r="F1327"/>
      <c r="G1327"/>
      <c r="H1327"/>
      <c r="I1327"/>
      <c r="J1327"/>
      <c r="Z1327"/>
    </row>
    <row r="1328">
      <c r="A1328"/>
      <c r="B1328"/>
      <c r="C1328"/>
      <c r="D1328"/>
      <c r="E1328"/>
      <c r="F1328"/>
      <c r="G1328"/>
      <c r="H1328"/>
      <c r="I1328"/>
      <c r="J1328"/>
      <c r="Z1328"/>
    </row>
    <row r="1329">
      <c r="A1329"/>
      <c r="B1329"/>
      <c r="C1329"/>
      <c r="D1329"/>
      <c r="E1329"/>
      <c r="F1329"/>
      <c r="G1329"/>
      <c r="H1329"/>
      <c r="I1329"/>
      <c r="J1329"/>
      <c r="Z1329"/>
    </row>
    <row r="1330">
      <c r="A1330"/>
      <c r="B1330"/>
      <c r="C1330"/>
      <c r="D1330"/>
      <c r="E1330"/>
      <c r="F1330"/>
      <c r="G1330"/>
      <c r="H1330"/>
      <c r="I1330"/>
      <c r="J1330"/>
      <c r="Z1330"/>
    </row>
    <row r="1331">
      <c r="A1331"/>
      <c r="B1331"/>
      <c r="C1331"/>
      <c r="D1331"/>
      <c r="E1331"/>
      <c r="F1331"/>
      <c r="G1331"/>
      <c r="H1331"/>
      <c r="I1331"/>
      <c r="J1331"/>
      <c r="Z1331"/>
    </row>
    <row r="1332">
      <c r="A1332"/>
      <c r="B1332"/>
      <c r="C1332"/>
      <c r="D1332"/>
      <c r="E1332"/>
      <c r="F1332"/>
      <c r="G1332"/>
      <c r="H1332"/>
      <c r="I1332"/>
      <c r="J1332"/>
      <c r="Z1332"/>
    </row>
    <row r="1333">
      <c r="A1333"/>
      <c r="B1333"/>
      <c r="C1333"/>
      <c r="D1333"/>
      <c r="E1333"/>
      <c r="F1333"/>
      <c r="G1333"/>
      <c r="H1333"/>
      <c r="I1333"/>
      <c r="J1333"/>
      <c r="Z1333"/>
    </row>
    <row r="1334">
      <c r="A1334"/>
      <c r="B1334"/>
      <c r="C1334"/>
      <c r="D1334"/>
      <c r="E1334"/>
      <c r="F1334"/>
      <c r="G1334"/>
      <c r="H1334"/>
      <c r="I1334"/>
      <c r="J1334"/>
      <c r="Z1334"/>
    </row>
    <row r="1335">
      <c r="A1335"/>
      <c r="B1335"/>
      <c r="C1335"/>
      <c r="D1335"/>
      <c r="E1335"/>
      <c r="F1335"/>
      <c r="G1335"/>
      <c r="H1335"/>
      <c r="I1335"/>
      <c r="J1335"/>
      <c r="Z1335"/>
    </row>
    <row r="1336">
      <c r="A1336"/>
      <c r="B1336"/>
      <c r="C1336"/>
      <c r="D1336"/>
      <c r="E1336"/>
      <c r="F1336"/>
      <c r="G1336"/>
      <c r="H1336"/>
      <c r="I1336"/>
      <c r="J1336"/>
      <c r="Z1336"/>
    </row>
    <row r="1337">
      <c r="A1337"/>
      <c r="B1337"/>
      <c r="C1337"/>
      <c r="D1337"/>
      <c r="E1337"/>
      <c r="F1337"/>
      <c r="G1337"/>
      <c r="H1337"/>
      <c r="I1337"/>
      <c r="J1337"/>
      <c r="Z1337"/>
    </row>
    <row r="1338">
      <c r="A1338"/>
      <c r="B1338"/>
      <c r="C1338"/>
      <c r="D1338"/>
      <c r="E1338"/>
      <c r="F1338"/>
      <c r="G1338"/>
      <c r="H1338"/>
      <c r="I1338"/>
      <c r="J1338"/>
      <c r="Z1338"/>
    </row>
    <row r="1339">
      <c r="A1339"/>
      <c r="B1339"/>
      <c r="C1339"/>
      <c r="D1339"/>
      <c r="E1339"/>
      <c r="F1339"/>
      <c r="G1339"/>
      <c r="H1339"/>
      <c r="I1339"/>
      <c r="J1339"/>
      <c r="Z1339"/>
    </row>
    <row r="1340">
      <c r="A1340"/>
      <c r="B1340"/>
      <c r="C1340"/>
      <c r="D1340"/>
      <c r="E1340"/>
      <c r="F1340"/>
      <c r="G1340"/>
      <c r="H1340"/>
      <c r="I1340"/>
      <c r="J1340"/>
      <c r="Z1340"/>
    </row>
    <row r="1341">
      <c r="A1341"/>
      <c r="B1341"/>
      <c r="C1341"/>
      <c r="D1341"/>
      <c r="E1341"/>
      <c r="F1341"/>
      <c r="G1341"/>
      <c r="H1341"/>
      <c r="I1341"/>
      <c r="J1341"/>
      <c r="Z1341"/>
    </row>
    <row r="1342">
      <c r="A1342"/>
      <c r="B1342"/>
      <c r="C1342"/>
      <c r="D1342"/>
      <c r="E1342"/>
      <c r="F1342"/>
      <c r="G1342"/>
      <c r="H1342"/>
      <c r="I1342"/>
      <c r="J1342"/>
      <c r="Z1342"/>
    </row>
    <row r="1343">
      <c r="A1343"/>
      <c r="B1343"/>
      <c r="C1343"/>
      <c r="D1343"/>
      <c r="E1343"/>
      <c r="F1343"/>
      <c r="G1343"/>
      <c r="H1343"/>
      <c r="I1343"/>
      <c r="J1343"/>
      <c r="Z1343"/>
    </row>
    <row r="1344">
      <c r="A1344"/>
      <c r="B1344"/>
      <c r="C1344"/>
      <c r="D1344"/>
      <c r="E1344"/>
      <c r="F1344"/>
      <c r="G1344"/>
      <c r="H1344"/>
      <c r="I1344"/>
      <c r="J1344"/>
      <c r="Z1344"/>
    </row>
    <row r="1345">
      <c r="A1345"/>
      <c r="B1345"/>
      <c r="C1345"/>
      <c r="D1345"/>
      <c r="E1345"/>
      <c r="F1345"/>
      <c r="G1345"/>
      <c r="H1345"/>
      <c r="I1345"/>
      <c r="J1345"/>
      <c r="Z1345"/>
    </row>
    <row r="1346">
      <c r="A1346"/>
      <c r="B1346"/>
      <c r="C1346"/>
      <c r="D1346"/>
      <c r="E1346"/>
      <c r="F1346"/>
      <c r="G1346"/>
      <c r="H1346"/>
      <c r="I1346"/>
      <c r="J1346"/>
      <c r="Z1346"/>
    </row>
    <row r="1347">
      <c r="A1347"/>
      <c r="B1347"/>
      <c r="C1347"/>
      <c r="D1347"/>
      <c r="E1347"/>
      <c r="F1347"/>
      <c r="G1347"/>
      <c r="H1347"/>
      <c r="I1347"/>
      <c r="J1347"/>
      <c r="Z1347"/>
    </row>
    <row r="1348">
      <c r="A1348"/>
      <c r="B1348"/>
      <c r="C1348"/>
      <c r="D1348"/>
      <c r="E1348"/>
      <c r="F1348"/>
      <c r="G1348"/>
      <c r="H1348"/>
      <c r="I1348"/>
      <c r="J1348"/>
      <c r="Z1348"/>
    </row>
    <row r="1349">
      <c r="A1349"/>
      <c r="B1349"/>
      <c r="C1349"/>
      <c r="D1349"/>
      <c r="E1349"/>
      <c r="F1349"/>
      <c r="G1349"/>
      <c r="H1349"/>
      <c r="I1349"/>
      <c r="J1349"/>
      <c r="Z1349"/>
    </row>
    <row r="1350">
      <c r="A1350"/>
      <c r="B1350"/>
      <c r="C1350"/>
      <c r="D1350"/>
      <c r="E1350"/>
      <c r="F1350"/>
      <c r="G1350"/>
      <c r="H1350"/>
      <c r="I1350"/>
      <c r="J1350"/>
      <c r="Z1350"/>
    </row>
    <row r="1351">
      <c r="A1351"/>
      <c r="B1351"/>
      <c r="C1351"/>
      <c r="D1351"/>
      <c r="E1351"/>
      <c r="F1351"/>
      <c r="G1351"/>
      <c r="H1351"/>
      <c r="I1351"/>
      <c r="J1351"/>
      <c r="Z1351"/>
    </row>
    <row r="1352">
      <c r="A1352"/>
      <c r="B1352"/>
      <c r="C1352"/>
      <c r="D1352"/>
      <c r="E1352"/>
      <c r="F1352"/>
      <c r="G1352"/>
      <c r="H1352"/>
      <c r="I1352"/>
      <c r="J1352"/>
      <c r="Z1352"/>
    </row>
    <row r="1353">
      <c r="A1353"/>
      <c r="B1353"/>
      <c r="C1353"/>
      <c r="D1353"/>
      <c r="E1353"/>
      <c r="F1353"/>
      <c r="G1353"/>
      <c r="H1353"/>
      <c r="I1353"/>
      <c r="J1353"/>
      <c r="Z1353"/>
    </row>
    <row r="1354">
      <c r="A1354"/>
      <c r="B1354"/>
      <c r="C1354"/>
      <c r="D1354"/>
      <c r="E1354"/>
      <c r="F1354"/>
      <c r="G1354"/>
      <c r="H1354"/>
      <c r="I1354"/>
      <c r="J1354"/>
      <c r="Z1354"/>
    </row>
    <row r="1355">
      <c r="A1355"/>
      <c r="B1355"/>
      <c r="C1355"/>
      <c r="D1355"/>
      <c r="E1355"/>
      <c r="F1355"/>
      <c r="G1355"/>
      <c r="H1355"/>
      <c r="I1355"/>
      <c r="J1355"/>
      <c r="Z1355"/>
    </row>
    <row r="1356">
      <c r="A1356"/>
      <c r="B1356"/>
      <c r="C1356"/>
      <c r="D1356"/>
      <c r="E1356"/>
      <c r="F1356"/>
      <c r="G1356"/>
      <c r="H1356"/>
      <c r="I1356"/>
      <c r="J1356"/>
      <c r="Z1356"/>
    </row>
    <row r="1357">
      <c r="A1357"/>
      <c r="B1357"/>
      <c r="C1357"/>
      <c r="D1357"/>
      <c r="E1357"/>
      <c r="F1357"/>
      <c r="G1357"/>
      <c r="H1357"/>
      <c r="I1357"/>
      <c r="J1357"/>
      <c r="Z1357"/>
    </row>
    <row r="1358">
      <c r="A1358"/>
      <c r="B1358"/>
      <c r="C1358"/>
      <c r="D1358"/>
      <c r="E1358"/>
      <c r="F1358"/>
      <c r="G1358"/>
      <c r="H1358"/>
      <c r="I1358"/>
      <c r="J1358"/>
      <c r="Z1358"/>
    </row>
    <row r="1359">
      <c r="A1359"/>
      <c r="B1359"/>
      <c r="C1359"/>
      <c r="D1359"/>
      <c r="E1359"/>
      <c r="F1359"/>
      <c r="G1359"/>
      <c r="H1359"/>
      <c r="I1359"/>
      <c r="J1359"/>
      <c r="Z1359"/>
    </row>
    <row r="1360">
      <c r="A1360"/>
      <c r="B1360"/>
      <c r="C1360"/>
      <c r="D1360"/>
      <c r="E1360"/>
      <c r="F1360"/>
      <c r="G1360"/>
      <c r="H1360"/>
      <c r="I1360"/>
      <c r="J1360"/>
      <c r="Z1360"/>
    </row>
    <row r="1361">
      <c r="A1361"/>
      <c r="B1361"/>
      <c r="C1361"/>
      <c r="D1361"/>
      <c r="E1361"/>
      <c r="F1361"/>
      <c r="G1361"/>
      <c r="H1361"/>
      <c r="I1361"/>
      <c r="J1361"/>
      <c r="Z1361"/>
    </row>
    <row r="1362">
      <c r="A1362"/>
      <c r="B1362"/>
      <c r="C1362"/>
      <c r="D1362"/>
      <c r="E1362"/>
      <c r="F1362"/>
      <c r="G1362"/>
      <c r="H1362"/>
      <c r="I1362"/>
      <c r="J1362"/>
      <c r="Z1362"/>
    </row>
    <row r="1363">
      <c r="A1363"/>
      <c r="B1363"/>
      <c r="C1363"/>
      <c r="D1363"/>
      <c r="E1363"/>
      <c r="F1363"/>
      <c r="G1363"/>
      <c r="H1363"/>
      <c r="I1363"/>
      <c r="J1363"/>
      <c r="Z1363"/>
    </row>
    <row r="1364">
      <c r="A1364"/>
      <c r="B1364"/>
      <c r="C1364"/>
      <c r="D1364"/>
      <c r="E1364"/>
      <c r="F1364"/>
      <c r="G1364"/>
      <c r="H1364"/>
      <c r="I1364"/>
      <c r="J1364"/>
      <c r="Z1364"/>
    </row>
    <row r="1365">
      <c r="A1365"/>
      <c r="B1365"/>
      <c r="C1365"/>
      <c r="D1365"/>
      <c r="E1365"/>
      <c r="F1365"/>
      <c r="G1365"/>
      <c r="H1365"/>
      <c r="I1365"/>
      <c r="J1365"/>
      <c r="Z1365"/>
    </row>
    <row r="1366">
      <c r="A1366"/>
      <c r="B1366"/>
      <c r="C1366"/>
      <c r="D1366"/>
      <c r="E1366"/>
      <c r="F1366"/>
      <c r="G1366"/>
      <c r="H1366"/>
      <c r="I1366"/>
      <c r="J1366"/>
      <c r="Z1366"/>
    </row>
    <row r="1367">
      <c r="A1367"/>
      <c r="B1367"/>
      <c r="C1367"/>
      <c r="D1367"/>
      <c r="E1367"/>
      <c r="F1367"/>
      <c r="G1367"/>
      <c r="H1367"/>
      <c r="I1367"/>
      <c r="J1367"/>
      <c r="Z1367"/>
    </row>
    <row r="1368">
      <c r="A1368"/>
      <c r="B1368"/>
      <c r="C1368"/>
      <c r="D1368"/>
      <c r="E1368"/>
      <c r="F1368"/>
      <c r="G1368"/>
      <c r="H1368"/>
      <c r="I1368"/>
      <c r="J1368"/>
      <c r="Z1368"/>
    </row>
    <row r="1369">
      <c r="A1369"/>
      <c r="B1369"/>
      <c r="C1369"/>
      <c r="D1369"/>
      <c r="E1369"/>
      <c r="F1369"/>
      <c r="G1369"/>
      <c r="H1369"/>
      <c r="I1369"/>
      <c r="J1369"/>
      <c r="Z1369"/>
    </row>
    <row r="1370">
      <c r="A1370"/>
      <c r="B1370"/>
      <c r="C1370"/>
      <c r="D1370"/>
      <c r="E1370"/>
      <c r="F1370"/>
      <c r="G1370"/>
      <c r="H1370"/>
      <c r="I1370"/>
      <c r="J1370"/>
      <c r="Z1370"/>
    </row>
    <row r="1371">
      <c r="A1371"/>
      <c r="B1371"/>
      <c r="C1371"/>
      <c r="D1371"/>
      <c r="E1371"/>
      <c r="F1371"/>
      <c r="G1371"/>
      <c r="H1371"/>
      <c r="I1371"/>
      <c r="J1371"/>
      <c r="Z1371"/>
    </row>
    <row r="1372">
      <c r="A1372"/>
      <c r="B1372"/>
      <c r="C1372"/>
      <c r="D1372"/>
      <c r="E1372"/>
      <c r="F1372"/>
      <c r="G1372"/>
      <c r="H1372"/>
      <c r="I1372"/>
      <c r="J1372"/>
      <c r="Z1372"/>
    </row>
    <row r="1373">
      <c r="A1373"/>
      <c r="B1373"/>
      <c r="C1373"/>
      <c r="D1373"/>
      <c r="E1373"/>
      <c r="F1373"/>
      <c r="G1373"/>
      <c r="H1373"/>
      <c r="I1373"/>
      <c r="J1373"/>
      <c r="Z1373"/>
    </row>
    <row r="1374">
      <c r="A1374"/>
      <c r="B1374"/>
      <c r="C1374"/>
      <c r="D1374"/>
      <c r="E1374"/>
      <c r="F1374"/>
      <c r="G1374"/>
      <c r="H1374"/>
      <c r="I1374"/>
      <c r="J1374"/>
      <c r="Z1374"/>
    </row>
    <row r="1375">
      <c r="A1375"/>
      <c r="B1375"/>
      <c r="C1375"/>
      <c r="D1375"/>
      <c r="E1375"/>
      <c r="F1375"/>
      <c r="G1375"/>
      <c r="H1375"/>
      <c r="I1375"/>
      <c r="J1375"/>
      <c r="Z1375"/>
    </row>
    <row r="1376">
      <c r="A1376"/>
      <c r="B1376"/>
      <c r="C1376"/>
      <c r="D1376"/>
      <c r="E1376"/>
      <c r="F1376"/>
      <c r="G1376"/>
      <c r="H1376"/>
      <c r="I1376"/>
      <c r="J1376"/>
      <c r="Z1376"/>
    </row>
    <row r="1377">
      <c r="A1377"/>
      <c r="B1377"/>
      <c r="C1377"/>
      <c r="D1377"/>
      <c r="E1377"/>
      <c r="F1377"/>
      <c r="G1377"/>
      <c r="H1377"/>
      <c r="I1377"/>
      <c r="J1377"/>
      <c r="Z1377"/>
    </row>
    <row r="1378">
      <c r="A1378"/>
      <c r="B1378"/>
      <c r="C1378"/>
      <c r="D1378"/>
      <c r="E1378"/>
      <c r="F1378"/>
      <c r="G1378"/>
      <c r="H1378"/>
      <c r="I1378"/>
      <c r="J1378"/>
      <c r="Z1378"/>
    </row>
    <row r="1379">
      <c r="A1379"/>
      <c r="B1379"/>
      <c r="C1379"/>
      <c r="D1379"/>
      <c r="E1379"/>
      <c r="F1379"/>
      <c r="G1379"/>
      <c r="H1379"/>
      <c r="I1379"/>
      <c r="J1379"/>
      <c r="Z1379"/>
    </row>
    <row r="1380">
      <c r="A1380"/>
      <c r="B1380"/>
      <c r="C1380"/>
      <c r="D1380"/>
      <c r="E1380"/>
      <c r="F1380"/>
      <c r="G1380"/>
      <c r="H1380"/>
      <c r="I1380"/>
      <c r="J1380"/>
      <c r="Z1380"/>
    </row>
    <row r="1381">
      <c r="A1381"/>
      <c r="B1381"/>
      <c r="C1381"/>
      <c r="D1381"/>
      <c r="E1381"/>
      <c r="F1381"/>
      <c r="G1381"/>
      <c r="H1381"/>
      <c r="I1381"/>
      <c r="J1381"/>
      <c r="Z1381"/>
    </row>
    <row r="1382">
      <c r="A1382"/>
      <c r="B1382"/>
      <c r="C1382"/>
      <c r="D1382"/>
      <c r="E1382"/>
      <c r="F1382"/>
      <c r="G1382"/>
      <c r="H1382"/>
      <c r="I1382"/>
      <c r="J1382"/>
      <c r="Z1382"/>
    </row>
    <row r="1383">
      <c r="A1383"/>
      <c r="B1383"/>
      <c r="C1383"/>
      <c r="D1383"/>
      <c r="E1383"/>
      <c r="F1383"/>
      <c r="G1383"/>
      <c r="H1383"/>
      <c r="I1383"/>
      <c r="J1383"/>
      <c r="Z1383"/>
    </row>
    <row r="1384">
      <c r="A1384"/>
      <c r="B1384"/>
      <c r="C1384"/>
      <c r="D1384"/>
      <c r="E1384"/>
      <c r="F1384"/>
      <c r="G1384"/>
      <c r="H1384"/>
      <c r="I1384"/>
      <c r="J1384"/>
      <c r="Z1384"/>
    </row>
    <row r="1385">
      <c r="A1385"/>
      <c r="B1385"/>
      <c r="C1385"/>
      <c r="D1385"/>
      <c r="E1385"/>
      <c r="F1385"/>
      <c r="G1385"/>
      <c r="H1385"/>
      <c r="I1385"/>
      <c r="J1385"/>
      <c r="Z1385"/>
    </row>
    <row r="1386">
      <c r="A1386"/>
      <c r="B1386"/>
      <c r="C1386"/>
      <c r="D1386"/>
      <c r="E1386"/>
      <c r="F1386"/>
      <c r="G1386"/>
      <c r="H1386"/>
      <c r="I1386"/>
      <c r="J1386"/>
      <c r="Z1386"/>
    </row>
    <row r="1387">
      <c r="A1387"/>
      <c r="B1387"/>
      <c r="C1387"/>
      <c r="D1387"/>
      <c r="E1387"/>
      <c r="F1387"/>
      <c r="G1387"/>
      <c r="H1387"/>
      <c r="I1387"/>
      <c r="J1387"/>
      <c r="Z1387"/>
    </row>
    <row r="1388">
      <c r="A1388"/>
      <c r="B1388"/>
      <c r="C1388"/>
      <c r="D1388"/>
      <c r="E1388"/>
      <c r="F1388"/>
      <c r="G1388"/>
      <c r="H1388"/>
      <c r="I1388"/>
      <c r="J1388"/>
      <c r="Z1388"/>
    </row>
    <row r="1389">
      <c r="A1389"/>
      <c r="B1389"/>
      <c r="C1389"/>
      <c r="D1389"/>
      <c r="E1389"/>
      <c r="F1389"/>
      <c r="G1389"/>
      <c r="H1389"/>
      <c r="I1389"/>
      <c r="J1389"/>
      <c r="Z1389"/>
    </row>
    <row r="1390">
      <c r="A1390"/>
      <c r="B1390"/>
      <c r="C1390"/>
      <c r="D1390"/>
      <c r="E1390"/>
      <c r="F1390"/>
      <c r="G1390"/>
      <c r="H1390"/>
      <c r="I1390"/>
      <c r="J1390"/>
      <c r="Z1390"/>
    </row>
    <row r="1391">
      <c r="A1391"/>
      <c r="B1391"/>
      <c r="C1391"/>
      <c r="D1391"/>
      <c r="E1391"/>
      <c r="F1391"/>
      <c r="G1391"/>
      <c r="H1391"/>
      <c r="I1391"/>
      <c r="J1391"/>
      <c r="Z1391"/>
    </row>
    <row r="1392">
      <c r="A1392"/>
      <c r="B1392"/>
      <c r="C1392"/>
      <c r="D1392"/>
      <c r="E1392"/>
      <c r="F1392"/>
      <c r="G1392"/>
      <c r="H1392"/>
      <c r="I1392"/>
      <c r="J1392"/>
      <c r="Z1392"/>
    </row>
    <row r="1393">
      <c r="A1393"/>
      <c r="B1393"/>
      <c r="C1393"/>
      <c r="D1393"/>
      <c r="E1393"/>
      <c r="F1393"/>
      <c r="G1393"/>
      <c r="H1393"/>
      <c r="I1393"/>
      <c r="J1393"/>
      <c r="Z1393"/>
    </row>
    <row r="1394">
      <c r="A1394"/>
      <c r="B1394"/>
      <c r="C1394"/>
      <c r="D1394"/>
      <c r="E1394"/>
      <c r="F1394"/>
      <c r="G1394"/>
      <c r="H1394"/>
      <c r="I1394"/>
      <c r="J1394"/>
      <c r="Z1394"/>
    </row>
    <row r="1395">
      <c r="A1395"/>
      <c r="B1395"/>
      <c r="C1395"/>
      <c r="D1395"/>
      <c r="E1395"/>
      <c r="F1395"/>
      <c r="G1395"/>
      <c r="H1395"/>
      <c r="I1395"/>
      <c r="J1395"/>
      <c r="Z1395"/>
    </row>
    <row r="1396">
      <c r="A1396"/>
      <c r="B1396"/>
      <c r="C1396"/>
      <c r="D1396"/>
      <c r="E1396"/>
      <c r="F1396"/>
      <c r="G1396"/>
      <c r="H1396"/>
      <c r="I1396"/>
      <c r="J1396"/>
      <c r="Z1396"/>
    </row>
    <row r="1397">
      <c r="A1397"/>
      <c r="B1397"/>
      <c r="C1397"/>
      <c r="D1397"/>
      <c r="E1397"/>
      <c r="F1397"/>
      <c r="G1397"/>
      <c r="H1397"/>
      <c r="I1397"/>
      <c r="J1397"/>
      <c r="Z1397"/>
    </row>
    <row r="1398">
      <c r="A1398"/>
      <c r="B1398"/>
      <c r="C1398"/>
      <c r="D1398"/>
      <c r="E1398"/>
      <c r="F1398"/>
      <c r="G1398"/>
      <c r="H1398"/>
      <c r="I1398"/>
      <c r="J1398"/>
      <c r="Z1398"/>
    </row>
    <row r="1399">
      <c r="A1399"/>
      <c r="B1399"/>
      <c r="C1399"/>
      <c r="D1399"/>
      <c r="E1399"/>
      <c r="F1399"/>
      <c r="G1399"/>
      <c r="H1399"/>
      <c r="I1399"/>
      <c r="J1399"/>
      <c r="Z1399"/>
    </row>
    <row r="1400">
      <c r="A1400"/>
      <c r="B1400"/>
      <c r="C1400"/>
      <c r="D1400"/>
      <c r="E1400"/>
      <c r="F1400"/>
      <c r="G1400"/>
      <c r="H1400"/>
      <c r="I1400"/>
      <c r="J1400"/>
      <c r="Z1400"/>
    </row>
    <row r="1401">
      <c r="A1401"/>
      <c r="B1401"/>
      <c r="C1401"/>
      <c r="D1401"/>
      <c r="E1401"/>
      <c r="F1401"/>
      <c r="G1401"/>
      <c r="H1401"/>
      <c r="I1401"/>
      <c r="J1401"/>
      <c r="Z1401"/>
    </row>
    <row r="1402">
      <c r="A1402"/>
      <c r="B1402"/>
      <c r="C1402"/>
      <c r="D1402"/>
      <c r="E1402"/>
      <c r="F1402"/>
      <c r="G1402"/>
      <c r="H1402"/>
      <c r="I1402"/>
      <c r="J1402"/>
      <c r="Z1402"/>
    </row>
    <row r="1403">
      <c r="A1403"/>
      <c r="B1403"/>
      <c r="C1403"/>
      <c r="D1403"/>
      <c r="E1403"/>
      <c r="F1403"/>
      <c r="G1403"/>
      <c r="H1403"/>
      <c r="I1403"/>
      <c r="J1403"/>
      <c r="Z1403"/>
    </row>
    <row r="1404">
      <c r="A1404"/>
      <c r="B1404"/>
      <c r="C1404"/>
      <c r="D1404"/>
      <c r="E1404"/>
      <c r="F1404"/>
      <c r="G1404"/>
      <c r="H1404"/>
      <c r="I1404"/>
      <c r="J1404"/>
      <c r="Z1404"/>
    </row>
    <row r="1405">
      <c r="A1405"/>
      <c r="B1405"/>
      <c r="C1405"/>
      <c r="D1405"/>
      <c r="E1405"/>
      <c r="F1405"/>
      <c r="G1405"/>
      <c r="H1405"/>
      <c r="I1405"/>
      <c r="J1405"/>
      <c r="Z1405"/>
    </row>
    <row r="1406">
      <c r="A1406"/>
      <c r="B1406"/>
      <c r="C1406"/>
      <c r="D1406"/>
      <c r="E1406"/>
      <c r="F1406"/>
      <c r="G1406"/>
      <c r="H1406"/>
      <c r="I1406"/>
      <c r="J1406"/>
      <c r="Z1406"/>
    </row>
    <row r="1407">
      <c r="A1407"/>
      <c r="B1407"/>
      <c r="C1407"/>
      <c r="D1407"/>
      <c r="E1407"/>
      <c r="F1407"/>
      <c r="G1407"/>
      <c r="H1407"/>
      <c r="I1407"/>
      <c r="J1407"/>
      <c r="Z1407"/>
    </row>
    <row r="1408">
      <c r="A1408"/>
      <c r="B1408"/>
      <c r="C1408"/>
      <c r="D1408"/>
      <c r="E1408"/>
      <c r="F1408"/>
      <c r="G1408"/>
      <c r="H1408"/>
      <c r="I1408"/>
      <c r="J1408"/>
      <c r="Z1408"/>
    </row>
    <row r="1409">
      <c r="A1409"/>
      <c r="B1409"/>
      <c r="C1409"/>
      <c r="D1409"/>
      <c r="E1409"/>
      <c r="F1409"/>
      <c r="G1409"/>
      <c r="H1409"/>
      <c r="I1409"/>
      <c r="J1409"/>
      <c r="Z1409"/>
    </row>
    <row r="1410">
      <c r="A1410"/>
      <c r="B1410"/>
      <c r="C1410"/>
      <c r="D1410"/>
      <c r="E1410"/>
      <c r="F1410"/>
      <c r="G1410"/>
      <c r="H1410"/>
      <c r="I1410"/>
      <c r="J1410"/>
      <c r="Z1410"/>
    </row>
    <row r="1411">
      <c r="A1411"/>
      <c r="B1411"/>
      <c r="C1411"/>
      <c r="D1411"/>
      <c r="E1411"/>
      <c r="F1411"/>
      <c r="G1411"/>
      <c r="H1411"/>
      <c r="I1411"/>
      <c r="J1411"/>
      <c r="Z1411"/>
    </row>
    <row r="1412">
      <c r="A1412"/>
      <c r="B1412"/>
      <c r="C1412"/>
      <c r="D1412"/>
      <c r="E1412"/>
      <c r="F1412"/>
      <c r="G1412"/>
      <c r="H1412"/>
      <c r="I1412"/>
      <c r="J1412"/>
      <c r="Z1412"/>
    </row>
    <row r="1413">
      <c r="A1413"/>
      <c r="B1413"/>
      <c r="C1413"/>
      <c r="D1413"/>
      <c r="E1413"/>
      <c r="F1413"/>
      <c r="G1413"/>
      <c r="H1413"/>
      <c r="I1413"/>
      <c r="J1413"/>
      <c r="Z1413"/>
    </row>
    <row r="1414">
      <c r="A1414"/>
      <c r="B1414"/>
      <c r="C1414"/>
      <c r="D1414"/>
      <c r="E1414"/>
      <c r="F1414"/>
      <c r="G1414"/>
      <c r="H1414"/>
      <c r="I1414"/>
      <c r="J1414"/>
      <c r="Z1414"/>
    </row>
    <row r="1415">
      <c r="A1415"/>
      <c r="B1415"/>
      <c r="C1415"/>
      <c r="D1415"/>
      <c r="E1415"/>
      <c r="F1415"/>
      <c r="G1415"/>
      <c r="H1415"/>
      <c r="I1415"/>
      <c r="J1415"/>
      <c r="Z1415"/>
    </row>
    <row r="1416">
      <c r="A1416"/>
      <c r="B1416"/>
      <c r="C1416"/>
      <c r="D1416"/>
      <c r="E1416"/>
      <c r="F1416"/>
      <c r="G1416"/>
      <c r="H1416"/>
      <c r="I1416"/>
      <c r="J1416"/>
      <c r="Z1416"/>
    </row>
    <row r="1417">
      <c r="A1417"/>
      <c r="B1417"/>
      <c r="C1417"/>
      <c r="D1417"/>
      <c r="E1417"/>
      <c r="F1417"/>
      <c r="G1417"/>
      <c r="H1417"/>
      <c r="I1417"/>
      <c r="J1417"/>
      <c r="Z1417"/>
    </row>
    <row r="1418">
      <c r="A1418"/>
      <c r="B1418"/>
      <c r="C1418"/>
      <c r="D1418"/>
      <c r="E1418"/>
      <c r="F1418"/>
      <c r="G1418"/>
      <c r="H1418"/>
      <c r="I1418"/>
      <c r="J1418"/>
      <c r="Z1418"/>
    </row>
    <row r="1419">
      <c r="A1419"/>
      <c r="B1419"/>
      <c r="C1419"/>
      <c r="D1419"/>
      <c r="E1419"/>
      <c r="F1419"/>
      <c r="G1419"/>
      <c r="H1419"/>
      <c r="I1419"/>
      <c r="J1419"/>
      <c r="Z1419"/>
    </row>
    <row r="1420">
      <c r="A1420"/>
      <c r="B1420"/>
      <c r="C1420"/>
      <c r="D1420"/>
      <c r="E1420"/>
      <c r="F1420"/>
      <c r="G1420"/>
      <c r="H1420"/>
      <c r="I1420"/>
      <c r="J1420"/>
      <c r="Z1420"/>
    </row>
    <row r="1421">
      <c r="A1421"/>
      <c r="B1421"/>
      <c r="C1421"/>
      <c r="D1421"/>
      <c r="E1421"/>
      <c r="F1421"/>
      <c r="G1421"/>
      <c r="H1421"/>
      <c r="I1421"/>
      <c r="J1421"/>
      <c r="Z1421"/>
    </row>
    <row r="1422">
      <c r="A1422"/>
      <c r="B1422"/>
      <c r="C1422"/>
      <c r="D1422"/>
      <c r="E1422"/>
      <c r="F1422"/>
      <c r="G1422"/>
      <c r="H1422"/>
      <c r="I1422"/>
      <c r="J1422"/>
      <c r="Z1422"/>
    </row>
    <row r="1423">
      <c r="A1423"/>
      <c r="B1423"/>
      <c r="C1423"/>
      <c r="D1423"/>
      <c r="E1423"/>
      <c r="F1423"/>
      <c r="G1423"/>
      <c r="H1423"/>
      <c r="I1423"/>
      <c r="J1423"/>
      <c r="Z1423"/>
    </row>
    <row r="1424">
      <c r="A1424"/>
      <c r="B1424"/>
      <c r="C1424"/>
      <c r="D1424"/>
      <c r="E1424"/>
      <c r="F1424"/>
      <c r="G1424"/>
      <c r="H1424"/>
      <c r="I1424"/>
      <c r="J1424"/>
      <c r="Z1424"/>
    </row>
    <row r="1425">
      <c r="A1425"/>
      <c r="B1425"/>
      <c r="C1425"/>
      <c r="D1425"/>
      <c r="E1425"/>
      <c r="F1425"/>
      <c r="G1425"/>
      <c r="H1425"/>
      <c r="I1425"/>
      <c r="J1425"/>
      <c r="Z1425"/>
    </row>
    <row r="1426">
      <c r="A1426"/>
      <c r="B1426"/>
      <c r="C1426"/>
      <c r="D1426"/>
      <c r="E1426"/>
      <c r="F1426"/>
      <c r="G1426"/>
      <c r="H1426"/>
      <c r="I1426"/>
      <c r="J1426"/>
      <c r="Z1426"/>
    </row>
    <row r="1427">
      <c r="A1427"/>
      <c r="B1427"/>
      <c r="C1427"/>
      <c r="D1427"/>
      <c r="E1427"/>
      <c r="F1427"/>
      <c r="G1427"/>
      <c r="H1427"/>
      <c r="I1427"/>
      <c r="J1427"/>
      <c r="Z1427"/>
    </row>
    <row r="1428">
      <c r="A1428"/>
      <c r="B1428"/>
      <c r="C1428"/>
      <c r="D1428"/>
      <c r="E1428"/>
      <c r="F1428"/>
      <c r="G1428"/>
      <c r="H1428"/>
      <c r="I1428"/>
      <c r="J1428"/>
      <c r="Z1428"/>
    </row>
    <row r="1429">
      <c r="A1429"/>
      <c r="B1429"/>
      <c r="C1429"/>
      <c r="D1429"/>
      <c r="E1429"/>
      <c r="F1429"/>
      <c r="G1429"/>
      <c r="H1429"/>
      <c r="I1429"/>
      <c r="J1429"/>
      <c r="Z1429"/>
    </row>
    <row r="1430">
      <c r="A1430"/>
      <c r="B1430"/>
      <c r="C1430"/>
      <c r="D1430"/>
      <c r="E1430"/>
      <c r="F1430"/>
      <c r="G1430"/>
      <c r="H1430"/>
      <c r="I1430"/>
      <c r="J1430"/>
      <c r="Z1430"/>
    </row>
    <row r="1431">
      <c r="A1431"/>
      <c r="B1431"/>
      <c r="C1431"/>
      <c r="D1431"/>
      <c r="E1431"/>
      <c r="F1431"/>
      <c r="G1431"/>
      <c r="H1431"/>
      <c r="I1431"/>
      <c r="J1431"/>
      <c r="Z1431"/>
    </row>
    <row r="1432">
      <c r="A1432"/>
      <c r="B1432"/>
      <c r="C1432"/>
      <c r="D1432"/>
      <c r="E1432"/>
      <c r="F1432"/>
      <c r="G1432"/>
      <c r="H1432"/>
      <c r="I1432"/>
      <c r="J1432"/>
      <c r="Z1432"/>
    </row>
    <row r="1433">
      <c r="A1433"/>
      <c r="B1433"/>
      <c r="C1433"/>
      <c r="D1433"/>
      <c r="E1433"/>
      <c r="F1433"/>
      <c r="G1433"/>
      <c r="H1433"/>
      <c r="I1433"/>
      <c r="J1433"/>
      <c r="Z1433"/>
    </row>
    <row r="1434">
      <c r="A1434"/>
      <c r="B1434"/>
      <c r="C1434"/>
      <c r="D1434"/>
      <c r="E1434"/>
      <c r="F1434"/>
      <c r="G1434"/>
      <c r="H1434"/>
      <c r="I1434"/>
      <c r="J1434"/>
      <c r="Z1434"/>
    </row>
    <row r="1435">
      <c r="A1435"/>
      <c r="B1435"/>
      <c r="C1435"/>
      <c r="D1435"/>
      <c r="E1435"/>
      <c r="F1435"/>
      <c r="G1435"/>
      <c r="H1435"/>
      <c r="I1435"/>
      <c r="J1435"/>
      <c r="Z1435"/>
    </row>
    <row r="1436">
      <c r="A1436"/>
      <c r="B1436"/>
      <c r="C1436"/>
      <c r="D1436"/>
      <c r="E1436"/>
      <c r="F1436"/>
      <c r="G1436"/>
      <c r="H1436"/>
      <c r="I1436"/>
      <c r="J1436"/>
      <c r="Z1436"/>
    </row>
    <row r="1437">
      <c r="A1437"/>
      <c r="B1437"/>
      <c r="C1437"/>
      <c r="D1437"/>
      <c r="E1437"/>
      <c r="F1437"/>
      <c r="G1437"/>
      <c r="H1437"/>
      <c r="I1437"/>
      <c r="J1437"/>
      <c r="Z1437"/>
    </row>
    <row r="1438">
      <c r="A1438"/>
      <c r="B1438"/>
      <c r="C1438"/>
      <c r="D1438"/>
      <c r="E1438"/>
      <c r="F1438"/>
      <c r="G1438"/>
      <c r="H1438"/>
      <c r="I1438"/>
      <c r="J1438"/>
      <c r="Z1438"/>
    </row>
    <row r="1439">
      <c r="A1439"/>
      <c r="B1439"/>
      <c r="C1439"/>
      <c r="D1439"/>
      <c r="E1439"/>
      <c r="F1439"/>
      <c r="G1439"/>
      <c r="H1439"/>
      <c r="I1439"/>
      <c r="J1439"/>
      <c r="Z1439"/>
    </row>
    <row r="1440">
      <c r="A1440"/>
      <c r="B1440"/>
      <c r="C1440"/>
      <c r="D1440"/>
      <c r="E1440"/>
      <c r="F1440"/>
      <c r="G1440"/>
      <c r="H1440"/>
      <c r="I1440"/>
      <c r="J1440"/>
      <c r="Z1440"/>
    </row>
    <row r="1441">
      <c r="A1441"/>
      <c r="B1441"/>
      <c r="C1441"/>
      <c r="D1441"/>
      <c r="E1441"/>
      <c r="F1441"/>
      <c r="G1441"/>
      <c r="H1441"/>
      <c r="I1441"/>
      <c r="J1441"/>
      <c r="Z1441"/>
    </row>
    <row r="1442">
      <c r="A1442"/>
      <c r="B1442"/>
      <c r="C1442"/>
      <c r="D1442"/>
      <c r="E1442"/>
      <c r="F1442"/>
      <c r="G1442"/>
      <c r="H1442"/>
      <c r="I1442"/>
      <c r="J1442"/>
      <c r="Z1442"/>
    </row>
    <row r="1443">
      <c r="A1443"/>
      <c r="B1443"/>
      <c r="C1443"/>
      <c r="D1443"/>
      <c r="E1443"/>
      <c r="F1443"/>
      <c r="G1443"/>
      <c r="H1443"/>
      <c r="I1443"/>
      <c r="J1443"/>
      <c r="Z1443"/>
    </row>
    <row r="1444">
      <c r="A1444"/>
      <c r="B1444"/>
      <c r="C1444"/>
      <c r="D1444"/>
      <c r="E1444"/>
      <c r="F1444"/>
      <c r="G1444"/>
      <c r="H1444"/>
      <c r="I1444"/>
      <c r="J1444"/>
      <c r="Z1444"/>
    </row>
    <row r="1445">
      <c r="A1445"/>
      <c r="B1445"/>
      <c r="C1445"/>
      <c r="D1445"/>
      <c r="E1445"/>
      <c r="F1445"/>
      <c r="G1445"/>
      <c r="H1445"/>
      <c r="I1445"/>
      <c r="J1445"/>
      <c r="Z1445"/>
    </row>
    <row r="1446">
      <c r="A1446"/>
      <c r="B1446"/>
      <c r="C1446"/>
      <c r="D1446"/>
      <c r="E1446"/>
      <c r="F1446"/>
      <c r="G1446"/>
      <c r="H1446"/>
      <c r="I1446"/>
      <c r="J1446"/>
      <c r="Z1446"/>
    </row>
    <row r="1447">
      <c r="A1447"/>
      <c r="B1447"/>
      <c r="C1447"/>
      <c r="D1447"/>
      <c r="E1447"/>
      <c r="F1447"/>
      <c r="G1447"/>
      <c r="H1447"/>
      <c r="I1447"/>
      <c r="J1447"/>
      <c r="Z1447"/>
    </row>
    <row r="1448">
      <c r="A1448"/>
      <c r="B1448"/>
      <c r="C1448"/>
      <c r="D1448"/>
      <c r="E1448"/>
      <c r="F1448"/>
      <c r="G1448"/>
      <c r="H1448"/>
      <c r="I1448"/>
      <c r="J1448"/>
      <c r="Z1448"/>
    </row>
    <row r="1449">
      <c r="A1449"/>
      <c r="B1449"/>
      <c r="C1449"/>
      <c r="D1449"/>
      <c r="E1449"/>
      <c r="F1449"/>
      <c r="G1449"/>
      <c r="H1449"/>
      <c r="I1449"/>
      <c r="J1449"/>
      <c r="Z1449"/>
    </row>
    <row r="1450">
      <c r="A1450"/>
      <c r="B1450"/>
      <c r="C1450"/>
      <c r="D1450"/>
      <c r="E1450"/>
      <c r="F1450"/>
      <c r="G1450"/>
      <c r="H1450"/>
      <c r="I1450"/>
      <c r="J1450"/>
      <c r="Z1450"/>
    </row>
    <row r="1451">
      <c r="A1451"/>
      <c r="B1451"/>
      <c r="C1451"/>
      <c r="D1451"/>
      <c r="E1451"/>
      <c r="F1451"/>
      <c r="G1451"/>
      <c r="H1451"/>
      <c r="I1451"/>
      <c r="J1451"/>
      <c r="Z1451"/>
    </row>
    <row r="1452">
      <c r="A1452"/>
      <c r="B1452"/>
      <c r="C1452"/>
      <c r="D1452"/>
      <c r="E1452"/>
      <c r="F1452"/>
      <c r="G1452"/>
      <c r="H1452"/>
      <c r="I1452"/>
      <c r="J1452"/>
      <c r="Z1452"/>
    </row>
    <row r="1453">
      <c r="A1453"/>
      <c r="B1453"/>
      <c r="C1453"/>
      <c r="D1453"/>
      <c r="E1453"/>
      <c r="F1453"/>
      <c r="G1453"/>
      <c r="H1453"/>
      <c r="I1453"/>
      <c r="J1453"/>
      <c r="Z1453"/>
    </row>
    <row r="1454">
      <c r="A1454"/>
      <c r="B1454"/>
      <c r="C1454"/>
      <c r="D1454"/>
      <c r="E1454"/>
      <c r="F1454"/>
      <c r="G1454"/>
      <c r="H1454"/>
      <c r="I1454"/>
      <c r="J1454"/>
      <c r="Z1454"/>
    </row>
    <row r="1455">
      <c r="A1455"/>
      <c r="B1455"/>
      <c r="C1455"/>
      <c r="D1455"/>
      <c r="E1455"/>
      <c r="F1455"/>
      <c r="G1455"/>
      <c r="H1455"/>
      <c r="I1455"/>
      <c r="J1455"/>
      <c r="Z1455"/>
    </row>
    <row r="1456">
      <c r="A1456"/>
      <c r="B1456"/>
      <c r="C1456"/>
      <c r="D1456"/>
      <c r="E1456"/>
      <c r="F1456"/>
      <c r="G1456"/>
      <c r="H1456"/>
      <c r="I1456"/>
      <c r="J1456"/>
      <c r="Z1456"/>
    </row>
    <row r="1457">
      <c r="A1457"/>
      <c r="B1457"/>
      <c r="C1457"/>
      <c r="D1457"/>
      <c r="E1457"/>
      <c r="F1457"/>
      <c r="G1457"/>
      <c r="H1457"/>
      <c r="I1457"/>
      <c r="J1457"/>
      <c r="Z1457"/>
    </row>
    <row r="1458">
      <c r="A1458"/>
      <c r="B1458"/>
      <c r="C1458"/>
      <c r="D1458"/>
      <c r="E1458"/>
      <c r="F1458"/>
      <c r="G1458"/>
      <c r="H1458"/>
      <c r="I1458"/>
      <c r="J1458"/>
      <c r="Z1458"/>
    </row>
    <row r="1459">
      <c r="A1459"/>
      <c r="B1459"/>
      <c r="C1459"/>
      <c r="D1459"/>
      <c r="E1459"/>
      <c r="F1459"/>
      <c r="G1459"/>
      <c r="H1459"/>
      <c r="I1459"/>
      <c r="J1459"/>
      <c r="Z1459"/>
    </row>
    <row r="1460">
      <c r="A1460"/>
      <c r="B1460"/>
      <c r="C1460"/>
      <c r="D1460"/>
      <c r="E1460"/>
      <c r="F1460"/>
      <c r="G1460"/>
      <c r="H1460"/>
      <c r="I1460"/>
      <c r="J1460"/>
      <c r="Z1460"/>
    </row>
    <row r="1461">
      <c r="A1461"/>
      <c r="B1461"/>
      <c r="C1461"/>
      <c r="D1461"/>
      <c r="E1461"/>
      <c r="F1461"/>
      <c r="G1461"/>
      <c r="H1461"/>
      <c r="I1461"/>
      <c r="J1461"/>
      <c r="Z1461"/>
    </row>
    <row r="1462">
      <c r="A1462"/>
      <c r="B1462"/>
      <c r="C1462"/>
      <c r="D1462"/>
      <c r="E1462"/>
      <c r="F1462"/>
      <c r="G1462"/>
      <c r="H1462"/>
      <c r="I1462"/>
      <c r="J1462"/>
      <c r="Z1462"/>
    </row>
    <row r="1463">
      <c r="A1463"/>
      <c r="B1463"/>
      <c r="C1463"/>
      <c r="D1463"/>
      <c r="E1463"/>
      <c r="F1463"/>
      <c r="G1463"/>
      <c r="H1463"/>
      <c r="I1463"/>
      <c r="J1463"/>
      <c r="Z1463"/>
    </row>
    <row r="1464">
      <c r="A1464"/>
      <c r="B1464"/>
      <c r="C1464"/>
      <c r="D1464"/>
      <c r="E1464"/>
      <c r="F1464"/>
      <c r="G1464"/>
      <c r="H1464"/>
      <c r="I1464"/>
      <c r="J1464"/>
      <c r="Z1464"/>
    </row>
    <row r="1465">
      <c r="A1465"/>
      <c r="B1465"/>
      <c r="C1465"/>
      <c r="D1465"/>
      <c r="E1465"/>
      <c r="F1465"/>
      <c r="G1465"/>
      <c r="H1465"/>
      <c r="I1465"/>
      <c r="J1465"/>
      <c r="Z1465"/>
    </row>
    <row r="1466">
      <c r="A1466"/>
      <c r="B1466"/>
      <c r="C1466"/>
      <c r="D1466"/>
      <c r="E1466"/>
      <c r="F1466"/>
      <c r="G1466"/>
      <c r="H1466"/>
      <c r="I1466"/>
      <c r="J1466"/>
      <c r="Z1466"/>
    </row>
    <row r="1467">
      <c r="A1467"/>
      <c r="B1467"/>
      <c r="C1467"/>
      <c r="D1467"/>
      <c r="E1467"/>
      <c r="F1467"/>
      <c r="G1467"/>
      <c r="H1467"/>
      <c r="I1467"/>
      <c r="J1467"/>
      <c r="Z1467"/>
    </row>
    <row r="1468">
      <c r="A1468"/>
      <c r="B1468"/>
      <c r="C1468"/>
      <c r="D1468"/>
      <c r="E1468"/>
      <c r="F1468"/>
      <c r="G1468"/>
      <c r="H1468"/>
      <c r="I1468"/>
      <c r="J1468"/>
      <c r="Z1468"/>
    </row>
    <row r="1469">
      <c r="A1469"/>
      <c r="B1469"/>
      <c r="C1469"/>
      <c r="D1469"/>
      <c r="E1469"/>
      <c r="F1469"/>
      <c r="G1469"/>
      <c r="H1469"/>
      <c r="I1469"/>
      <c r="J1469"/>
      <c r="Z1469"/>
    </row>
    <row r="1470">
      <c r="A1470"/>
      <c r="B1470"/>
      <c r="C1470"/>
      <c r="D1470"/>
      <c r="E1470"/>
      <c r="F1470"/>
      <c r="G1470"/>
      <c r="H1470"/>
      <c r="I1470"/>
      <c r="J1470"/>
      <c r="Z1470"/>
    </row>
    <row r="1471">
      <c r="A1471"/>
      <c r="B1471"/>
      <c r="C1471"/>
      <c r="D1471"/>
      <c r="E1471"/>
      <c r="F1471"/>
      <c r="G1471"/>
      <c r="H1471"/>
      <c r="I1471"/>
      <c r="J1471"/>
      <c r="Z1471"/>
    </row>
    <row r="1472">
      <c r="A1472"/>
      <c r="B1472"/>
      <c r="C1472"/>
      <c r="D1472"/>
      <c r="E1472"/>
      <c r="F1472"/>
      <c r="G1472"/>
      <c r="H1472"/>
      <c r="I1472"/>
      <c r="J1472"/>
      <c r="Z1472"/>
    </row>
    <row r="1473">
      <c r="A1473"/>
      <c r="B1473"/>
      <c r="C1473"/>
      <c r="D1473"/>
      <c r="E1473"/>
      <c r="F1473"/>
      <c r="G1473"/>
      <c r="H1473"/>
      <c r="I1473"/>
      <c r="J1473"/>
      <c r="Z1473"/>
    </row>
    <row r="1474">
      <c r="A1474"/>
      <c r="B1474"/>
      <c r="C1474"/>
      <c r="D1474"/>
      <c r="E1474"/>
      <c r="F1474"/>
      <c r="G1474"/>
      <c r="H1474"/>
      <c r="I1474"/>
      <c r="J1474"/>
      <c r="Z1474"/>
    </row>
    <row r="1475">
      <c r="A1475"/>
      <c r="B1475"/>
      <c r="C1475"/>
      <c r="D1475"/>
      <c r="E1475"/>
      <c r="F1475"/>
      <c r="G1475"/>
      <c r="H1475"/>
      <c r="I1475"/>
      <c r="J1475"/>
      <c r="Z1475"/>
    </row>
    <row r="1476">
      <c r="A1476"/>
      <c r="B1476"/>
      <c r="C1476"/>
      <c r="D1476"/>
      <c r="E1476"/>
      <c r="F1476"/>
      <c r="G1476"/>
      <c r="H1476"/>
      <c r="I1476"/>
      <c r="J1476"/>
      <c r="Z1476"/>
    </row>
    <row r="1477">
      <c r="A1477"/>
      <c r="B1477"/>
      <c r="C1477"/>
      <c r="D1477"/>
      <c r="E1477"/>
      <c r="F1477"/>
      <c r="G1477"/>
      <c r="H1477"/>
      <c r="I1477"/>
      <c r="J1477"/>
      <c r="Z1477"/>
    </row>
    <row r="1478">
      <c r="A1478"/>
      <c r="B1478"/>
      <c r="C1478"/>
      <c r="D1478"/>
      <c r="E1478"/>
      <c r="F1478"/>
      <c r="G1478"/>
      <c r="H1478"/>
      <c r="I1478"/>
      <c r="J1478"/>
      <c r="Z1478"/>
    </row>
    <row r="1479">
      <c r="A1479"/>
      <c r="B1479"/>
      <c r="C1479"/>
      <c r="D1479"/>
      <c r="E1479"/>
      <c r="F1479"/>
      <c r="G1479"/>
      <c r="H1479"/>
      <c r="I1479"/>
      <c r="J1479"/>
      <c r="Z1479"/>
    </row>
    <row r="1480">
      <c r="A1480"/>
      <c r="B1480"/>
      <c r="C1480"/>
      <c r="D1480"/>
      <c r="E1480"/>
      <c r="F1480"/>
      <c r="G1480"/>
      <c r="H1480"/>
      <c r="I1480"/>
      <c r="J1480"/>
      <c r="Z1480"/>
    </row>
    <row r="1481">
      <c r="A1481"/>
      <c r="B1481"/>
      <c r="C1481"/>
      <c r="D1481"/>
      <c r="E1481"/>
      <c r="F1481"/>
      <c r="G1481"/>
      <c r="H1481"/>
      <c r="I1481"/>
      <c r="J1481"/>
      <c r="Z1481"/>
    </row>
    <row r="1482">
      <c r="A1482"/>
      <c r="B1482"/>
      <c r="C1482"/>
      <c r="D1482"/>
      <c r="E1482"/>
      <c r="F1482"/>
      <c r="G1482"/>
      <c r="H1482"/>
      <c r="I1482"/>
      <c r="J1482"/>
      <c r="Z1482"/>
    </row>
    <row r="1483">
      <c r="A1483"/>
      <c r="B1483"/>
      <c r="C1483"/>
      <c r="D1483"/>
      <c r="E1483"/>
      <c r="F1483"/>
      <c r="G1483"/>
      <c r="H1483"/>
      <c r="I1483"/>
      <c r="J1483"/>
      <c r="Z1483"/>
    </row>
    <row r="1484">
      <c r="A1484"/>
      <c r="B1484"/>
      <c r="C1484"/>
      <c r="D1484"/>
      <c r="E1484"/>
      <c r="F1484"/>
      <c r="G1484"/>
      <c r="H1484"/>
      <c r="I1484"/>
      <c r="J1484"/>
      <c r="Z1484"/>
    </row>
    <row r="1485">
      <c r="A1485"/>
      <c r="B1485"/>
      <c r="C1485"/>
      <c r="D1485"/>
      <c r="E1485"/>
      <c r="F1485"/>
      <c r="G1485"/>
      <c r="H1485"/>
      <c r="I1485"/>
      <c r="J1485"/>
      <c r="Z1485"/>
    </row>
    <row r="1486">
      <c r="A1486"/>
      <c r="B1486"/>
      <c r="C1486"/>
      <c r="D1486"/>
      <c r="E1486"/>
      <c r="F1486"/>
      <c r="G1486"/>
      <c r="H1486"/>
      <c r="I1486"/>
      <c r="J1486"/>
      <c r="Z1486"/>
    </row>
    <row r="1487">
      <c r="A1487"/>
      <c r="B1487"/>
      <c r="C1487"/>
      <c r="D1487"/>
      <c r="E1487"/>
      <c r="F1487"/>
      <c r="G1487"/>
      <c r="H1487"/>
      <c r="I1487"/>
      <c r="J1487"/>
      <c r="Z1487"/>
    </row>
    <row r="1488">
      <c r="A1488"/>
      <c r="B1488"/>
      <c r="C1488"/>
      <c r="D1488"/>
      <c r="E1488"/>
      <c r="F1488"/>
      <c r="G1488"/>
      <c r="H1488"/>
      <c r="I1488"/>
      <c r="J1488"/>
      <c r="Z1488"/>
    </row>
    <row r="1489">
      <c r="A1489"/>
      <c r="B1489"/>
      <c r="C1489"/>
      <c r="D1489"/>
      <c r="E1489"/>
      <c r="F1489"/>
      <c r="G1489"/>
      <c r="H1489"/>
      <c r="I1489"/>
      <c r="J1489"/>
      <c r="Z1489"/>
    </row>
    <row r="1490">
      <c r="A1490"/>
      <c r="B1490"/>
      <c r="C1490"/>
      <c r="D1490"/>
      <c r="E1490"/>
      <c r="F1490"/>
      <c r="G1490"/>
      <c r="H1490"/>
      <c r="I1490"/>
      <c r="J1490"/>
      <c r="Z1490"/>
    </row>
    <row r="1491">
      <c r="A1491"/>
      <c r="B1491"/>
      <c r="C1491"/>
      <c r="D1491"/>
      <c r="E1491"/>
      <c r="F1491"/>
      <c r="G1491"/>
      <c r="H1491"/>
      <c r="I1491"/>
      <c r="J1491"/>
      <c r="Z1491"/>
    </row>
    <row r="1492">
      <c r="A1492"/>
      <c r="B1492"/>
      <c r="C1492"/>
      <c r="D1492"/>
      <c r="E1492"/>
      <c r="F1492"/>
      <c r="G1492"/>
      <c r="H1492"/>
      <c r="I1492"/>
      <c r="J1492"/>
      <c r="Z1492"/>
    </row>
    <row r="1493">
      <c r="A1493"/>
      <c r="B1493"/>
      <c r="C1493"/>
      <c r="D1493"/>
      <c r="E1493"/>
      <c r="F1493"/>
      <c r="G1493"/>
      <c r="H1493"/>
      <c r="I1493"/>
      <c r="J1493"/>
      <c r="Z1493"/>
    </row>
    <row r="1494">
      <c r="A1494"/>
      <c r="B1494"/>
      <c r="C1494"/>
      <c r="D1494"/>
      <c r="E1494"/>
      <c r="F1494"/>
      <c r="G1494"/>
      <c r="H1494"/>
      <c r="I1494"/>
      <c r="J1494"/>
      <c r="Z1494"/>
    </row>
    <row r="1495">
      <c r="A1495"/>
      <c r="B1495"/>
      <c r="C1495"/>
      <c r="D1495"/>
      <c r="E1495"/>
      <c r="F1495"/>
      <c r="G1495"/>
      <c r="H1495"/>
      <c r="I1495"/>
      <c r="J1495"/>
      <c r="Z1495"/>
    </row>
    <row r="1496">
      <c r="A1496"/>
      <c r="B1496"/>
      <c r="C1496"/>
      <c r="D1496"/>
      <c r="E1496"/>
      <c r="F1496"/>
      <c r="G1496"/>
      <c r="H1496"/>
      <c r="I1496"/>
      <c r="J1496"/>
      <c r="Z1496"/>
    </row>
    <row r="1497">
      <c r="A1497"/>
      <c r="B1497"/>
      <c r="C1497"/>
      <c r="D1497"/>
      <c r="E1497"/>
      <c r="F1497"/>
      <c r="G1497"/>
      <c r="H1497"/>
      <c r="I1497"/>
      <c r="J1497"/>
      <c r="Z1497"/>
    </row>
    <row r="1498">
      <c r="A1498"/>
      <c r="B1498"/>
      <c r="C1498"/>
      <c r="D1498"/>
      <c r="E1498"/>
      <c r="F1498"/>
      <c r="G1498"/>
      <c r="H1498"/>
      <c r="I1498"/>
      <c r="J1498"/>
      <c r="Z1498"/>
    </row>
    <row r="1499">
      <c r="A1499"/>
      <c r="B1499"/>
      <c r="C1499"/>
      <c r="D1499"/>
      <c r="E1499"/>
      <c r="F1499"/>
      <c r="G1499"/>
      <c r="H1499"/>
      <c r="I1499"/>
      <c r="J1499"/>
      <c r="Z1499"/>
    </row>
    <row r="1500">
      <c r="A1500"/>
      <c r="B1500"/>
      <c r="C1500"/>
      <c r="D1500"/>
      <c r="E1500"/>
      <c r="F1500"/>
      <c r="G1500"/>
      <c r="H1500"/>
      <c r="I1500"/>
      <c r="J1500"/>
      <c r="Z1500"/>
    </row>
    <row r="1501">
      <c r="A1501"/>
      <c r="B1501"/>
      <c r="C1501"/>
      <c r="D1501"/>
      <c r="E1501"/>
      <c r="F1501"/>
      <c r="G1501"/>
      <c r="H1501"/>
      <c r="I1501"/>
      <c r="J1501"/>
      <c r="Z1501"/>
    </row>
    <row r="1502">
      <c r="A1502"/>
      <c r="B1502"/>
      <c r="C1502"/>
      <c r="D1502"/>
      <c r="E1502"/>
      <c r="F1502"/>
      <c r="G1502"/>
      <c r="H1502"/>
      <c r="I1502"/>
      <c r="J1502"/>
      <c r="Z1502"/>
    </row>
    <row r="1503">
      <c r="A1503"/>
      <c r="B1503"/>
      <c r="C1503"/>
      <c r="D1503"/>
      <c r="E1503"/>
      <c r="F1503"/>
      <c r="G1503"/>
      <c r="H1503"/>
      <c r="I1503"/>
      <c r="J1503"/>
      <c r="Z1503"/>
    </row>
    <row r="1504">
      <c r="A1504"/>
      <c r="B1504"/>
      <c r="C1504"/>
      <c r="D1504"/>
      <c r="E1504"/>
      <c r="F1504"/>
      <c r="G1504"/>
      <c r="H1504"/>
      <c r="I1504"/>
      <c r="J1504"/>
      <c r="Z1504"/>
    </row>
    <row r="1505">
      <c r="A1505"/>
      <c r="B1505"/>
      <c r="C1505"/>
      <c r="D1505"/>
      <c r="E1505"/>
      <c r="F1505"/>
      <c r="G1505"/>
      <c r="H1505"/>
      <c r="I1505"/>
      <c r="J1505"/>
      <c r="Z1505"/>
    </row>
    <row r="1506">
      <c r="A1506"/>
      <c r="B1506"/>
      <c r="C1506"/>
      <c r="D1506"/>
      <c r="E1506"/>
      <c r="F1506"/>
      <c r="G1506"/>
      <c r="H1506"/>
      <c r="I1506"/>
      <c r="J1506"/>
      <c r="Z1506"/>
    </row>
    <row r="1507">
      <c r="A1507"/>
      <c r="B1507"/>
      <c r="C1507"/>
      <c r="D1507"/>
      <c r="E1507"/>
      <c r="F1507"/>
      <c r="G1507"/>
      <c r="H1507"/>
      <c r="I1507"/>
      <c r="J1507"/>
      <c r="Z1507"/>
    </row>
    <row r="1508">
      <c r="A1508"/>
      <c r="B1508"/>
      <c r="C1508"/>
      <c r="D1508"/>
      <c r="E1508"/>
      <c r="F1508"/>
      <c r="G1508"/>
      <c r="H1508"/>
      <c r="I1508"/>
      <c r="J1508"/>
      <c r="Z1508"/>
    </row>
    <row r="1509">
      <c r="A1509"/>
      <c r="B1509"/>
      <c r="C1509"/>
      <c r="D1509"/>
      <c r="E1509"/>
      <c r="F1509"/>
      <c r="G1509"/>
      <c r="H1509"/>
      <c r="I1509"/>
      <c r="J1509"/>
      <c r="Z1509"/>
    </row>
    <row r="1510">
      <c r="A1510"/>
      <c r="B1510"/>
      <c r="C1510"/>
      <c r="D1510"/>
      <c r="E1510"/>
      <c r="F1510"/>
      <c r="G1510"/>
      <c r="H1510"/>
      <c r="I1510"/>
      <c r="J1510"/>
      <c r="Z1510"/>
    </row>
    <row r="1511">
      <c r="A1511"/>
      <c r="B1511"/>
      <c r="C1511"/>
      <c r="D1511"/>
      <c r="E1511"/>
      <c r="F1511"/>
      <c r="G1511"/>
      <c r="H1511"/>
      <c r="I1511"/>
      <c r="J1511"/>
      <c r="Z1511"/>
    </row>
    <row r="1512">
      <c r="A1512"/>
      <c r="B1512"/>
      <c r="C1512"/>
      <c r="D1512"/>
      <c r="E1512"/>
      <c r="F1512"/>
      <c r="G1512"/>
      <c r="H1512"/>
      <c r="I1512"/>
      <c r="J1512"/>
      <c r="Z1512"/>
    </row>
    <row r="1513">
      <c r="A1513"/>
      <c r="B1513"/>
      <c r="C1513"/>
      <c r="D1513"/>
      <c r="E1513"/>
      <c r="F1513"/>
      <c r="G1513"/>
      <c r="H1513"/>
      <c r="I1513"/>
      <c r="J1513"/>
      <c r="Z1513"/>
    </row>
    <row r="1514">
      <c r="A1514"/>
      <c r="B1514"/>
      <c r="C1514"/>
      <c r="D1514"/>
      <c r="E1514"/>
      <c r="F1514"/>
      <c r="G1514"/>
      <c r="H1514"/>
      <c r="I1514"/>
      <c r="J1514"/>
      <c r="Z1514"/>
    </row>
    <row r="1515">
      <c r="A1515"/>
      <c r="B1515"/>
      <c r="C1515"/>
      <c r="D1515"/>
      <c r="E1515"/>
      <c r="F1515"/>
      <c r="G1515"/>
      <c r="H1515"/>
      <c r="I1515"/>
      <c r="J1515"/>
      <c r="Z1515"/>
    </row>
    <row r="1516">
      <c r="A1516"/>
      <c r="B1516"/>
      <c r="C1516"/>
      <c r="D1516"/>
      <c r="E1516"/>
      <c r="F1516"/>
      <c r="G1516"/>
      <c r="H1516"/>
      <c r="I1516"/>
      <c r="J1516"/>
      <c r="Z1516"/>
    </row>
    <row r="1517">
      <c r="A1517"/>
      <c r="B1517"/>
      <c r="C1517"/>
      <c r="D1517"/>
      <c r="E1517"/>
      <c r="F1517"/>
      <c r="G1517"/>
      <c r="H1517"/>
      <c r="I1517"/>
      <c r="J1517"/>
      <c r="Z1517"/>
    </row>
    <row r="1518">
      <c r="A1518"/>
      <c r="B1518"/>
      <c r="C1518"/>
      <c r="D1518"/>
      <c r="E1518"/>
      <c r="F1518"/>
      <c r="G1518"/>
      <c r="H1518"/>
      <c r="I1518"/>
      <c r="J1518"/>
      <c r="Z1518"/>
    </row>
    <row r="1519">
      <c r="A1519"/>
      <c r="B1519"/>
      <c r="C1519"/>
      <c r="D1519"/>
      <c r="E1519"/>
      <c r="F1519"/>
      <c r="G1519"/>
      <c r="H1519"/>
      <c r="I1519"/>
      <c r="J1519"/>
      <c r="Z1519"/>
    </row>
    <row r="1520">
      <c r="A1520"/>
      <c r="B1520"/>
      <c r="C1520"/>
      <c r="D1520"/>
      <c r="E1520"/>
      <c r="F1520"/>
      <c r="G1520"/>
      <c r="H1520"/>
      <c r="I1520"/>
      <c r="J1520"/>
      <c r="Z1520"/>
    </row>
    <row r="1521">
      <c r="A1521"/>
      <c r="B1521"/>
      <c r="C1521"/>
      <c r="D1521"/>
      <c r="E1521"/>
      <c r="F1521"/>
      <c r="G1521"/>
      <c r="H1521"/>
      <c r="I1521"/>
      <c r="J1521"/>
      <c r="Z1521"/>
    </row>
    <row r="1522">
      <c r="A1522"/>
      <c r="B1522"/>
      <c r="C1522"/>
      <c r="D1522"/>
      <c r="E1522"/>
      <c r="F1522"/>
      <c r="G1522"/>
      <c r="H1522"/>
      <c r="I1522"/>
      <c r="J1522"/>
      <c r="Z1522"/>
    </row>
    <row r="1523">
      <c r="A1523"/>
      <c r="B1523"/>
      <c r="C1523"/>
      <c r="D1523"/>
      <c r="E1523"/>
      <c r="F1523"/>
      <c r="G1523"/>
      <c r="H1523"/>
      <c r="I1523"/>
      <c r="J1523"/>
      <c r="Z1523"/>
    </row>
    <row r="1524">
      <c r="A1524"/>
      <c r="B1524"/>
      <c r="C1524"/>
      <c r="D1524"/>
      <c r="E1524"/>
      <c r="F1524"/>
      <c r="G1524"/>
      <c r="H1524"/>
      <c r="I1524"/>
      <c r="J1524"/>
      <c r="Z1524"/>
    </row>
    <row r="1525">
      <c r="A1525"/>
      <c r="B1525"/>
      <c r="C1525"/>
      <c r="D1525"/>
      <c r="E1525"/>
      <c r="F1525"/>
      <c r="G1525"/>
      <c r="H1525"/>
      <c r="I1525"/>
      <c r="J1525"/>
      <c r="Z1525"/>
    </row>
    <row r="1526">
      <c r="A1526"/>
      <c r="B1526"/>
      <c r="C1526"/>
      <c r="D1526"/>
      <c r="E1526"/>
      <c r="F1526"/>
      <c r="G1526"/>
      <c r="H1526"/>
      <c r="I1526"/>
      <c r="J1526"/>
      <c r="Z1526"/>
    </row>
    <row r="1527">
      <c r="A1527"/>
      <c r="B1527"/>
      <c r="C1527"/>
      <c r="D1527"/>
      <c r="E1527"/>
      <c r="F1527"/>
      <c r="G1527"/>
      <c r="H1527"/>
      <c r="I1527"/>
      <c r="J1527"/>
      <c r="Z1527"/>
    </row>
    <row r="1528">
      <c r="A1528"/>
      <c r="B1528"/>
      <c r="C1528"/>
      <c r="D1528"/>
      <c r="E1528"/>
      <c r="F1528"/>
      <c r="G1528"/>
      <c r="H1528"/>
      <c r="I1528"/>
      <c r="J1528"/>
      <c r="Z1528"/>
    </row>
    <row r="1529">
      <c r="A1529"/>
      <c r="B1529"/>
      <c r="C1529"/>
      <c r="D1529"/>
      <c r="E1529"/>
      <c r="F1529"/>
      <c r="G1529"/>
      <c r="H1529"/>
      <c r="I1529"/>
      <c r="J1529"/>
      <c r="Z1529"/>
    </row>
    <row r="1530">
      <c r="A1530"/>
      <c r="B1530"/>
      <c r="C1530"/>
      <c r="D1530"/>
      <c r="E1530"/>
      <c r="F1530"/>
      <c r="G1530"/>
      <c r="H1530"/>
      <c r="I1530"/>
      <c r="J1530"/>
      <c r="Z1530"/>
    </row>
    <row r="1531">
      <c r="A1531"/>
      <c r="B1531"/>
      <c r="C1531"/>
      <c r="D1531"/>
      <c r="E1531"/>
      <c r="F1531"/>
      <c r="G1531"/>
      <c r="H1531"/>
      <c r="I1531"/>
      <c r="J1531"/>
      <c r="Z1531"/>
    </row>
    <row r="1532">
      <c r="A1532"/>
      <c r="B1532"/>
      <c r="C1532"/>
      <c r="D1532"/>
      <c r="E1532"/>
      <c r="F1532"/>
      <c r="G1532"/>
      <c r="H1532"/>
      <c r="I1532"/>
      <c r="J1532"/>
      <c r="Z1532"/>
    </row>
    <row r="1533">
      <c r="A1533"/>
      <c r="B1533"/>
      <c r="C1533"/>
      <c r="D1533"/>
      <c r="E1533"/>
      <c r="F1533"/>
      <c r="G1533"/>
      <c r="H1533"/>
      <c r="I1533"/>
      <c r="J1533"/>
      <c r="Z1533"/>
    </row>
    <row r="1534">
      <c r="A1534"/>
      <c r="B1534"/>
      <c r="C1534"/>
      <c r="D1534"/>
      <c r="E1534"/>
      <c r="F1534"/>
      <c r="G1534"/>
      <c r="H1534"/>
      <c r="I1534"/>
      <c r="J1534"/>
      <c r="Z1534"/>
    </row>
    <row r="1535">
      <c r="A1535"/>
      <c r="B1535"/>
      <c r="C1535"/>
      <c r="D1535"/>
      <c r="E1535"/>
      <c r="F1535"/>
      <c r="G1535"/>
      <c r="H1535"/>
      <c r="I1535"/>
      <c r="J1535"/>
      <c r="Z1535"/>
    </row>
    <row r="1536">
      <c r="A1536"/>
      <c r="B1536"/>
      <c r="C1536"/>
      <c r="D1536"/>
      <c r="E1536"/>
      <c r="F1536"/>
      <c r="G1536"/>
      <c r="H1536"/>
      <c r="I1536"/>
      <c r="J1536"/>
      <c r="Z1536"/>
    </row>
    <row r="1537">
      <c r="A1537"/>
      <c r="B1537"/>
      <c r="C1537"/>
      <c r="D1537"/>
      <c r="E1537"/>
      <c r="F1537"/>
      <c r="G1537"/>
      <c r="H1537"/>
      <c r="I1537"/>
      <c r="J1537"/>
      <c r="Z1537"/>
    </row>
    <row r="1538">
      <c r="A1538"/>
      <c r="B1538"/>
      <c r="C1538"/>
      <c r="D1538"/>
      <c r="E1538"/>
      <c r="F1538"/>
      <c r="G1538"/>
      <c r="H1538"/>
      <c r="I1538"/>
      <c r="J1538"/>
      <c r="Z1538"/>
    </row>
    <row r="1539">
      <c r="A1539"/>
      <c r="B1539"/>
      <c r="C1539"/>
      <c r="D1539"/>
      <c r="E1539"/>
      <c r="F1539"/>
      <c r="G1539"/>
      <c r="H1539"/>
      <c r="I1539"/>
      <c r="J1539"/>
      <c r="Z1539"/>
    </row>
    <row r="1540">
      <c r="A1540"/>
      <c r="B1540"/>
      <c r="C1540"/>
      <c r="D1540"/>
      <c r="E1540"/>
      <c r="F1540"/>
      <c r="G1540"/>
      <c r="H1540"/>
      <c r="I1540"/>
      <c r="J1540"/>
      <c r="Z1540"/>
    </row>
    <row r="1541">
      <c r="A1541"/>
      <c r="B1541"/>
      <c r="C1541"/>
      <c r="D1541"/>
      <c r="E1541"/>
      <c r="F1541"/>
      <c r="G1541"/>
      <c r="H1541"/>
      <c r="I1541"/>
      <c r="J1541"/>
      <c r="Z1541"/>
    </row>
    <row r="1542">
      <c r="A1542"/>
      <c r="B1542"/>
      <c r="C1542"/>
      <c r="D1542"/>
      <c r="E1542"/>
      <c r="F1542"/>
      <c r="G1542"/>
      <c r="H1542"/>
      <c r="I1542"/>
      <c r="J1542"/>
      <c r="Z1542"/>
    </row>
    <row r="1543">
      <c r="A1543"/>
      <c r="B1543"/>
      <c r="C1543"/>
      <c r="D1543"/>
      <c r="E1543"/>
      <c r="F1543"/>
      <c r="G1543"/>
      <c r="H1543"/>
      <c r="I1543"/>
      <c r="J1543"/>
      <c r="Z1543"/>
    </row>
    <row r="1544">
      <c r="A1544"/>
      <c r="B1544"/>
      <c r="C1544"/>
      <c r="D1544"/>
      <c r="E1544"/>
      <c r="F1544"/>
      <c r="G1544"/>
      <c r="H1544"/>
      <c r="I1544"/>
      <c r="J1544"/>
      <c r="Z1544"/>
    </row>
    <row r="1545">
      <c r="A1545"/>
      <c r="B1545"/>
      <c r="C1545"/>
      <c r="D1545"/>
      <c r="E1545"/>
      <c r="F1545"/>
      <c r="G1545"/>
      <c r="H1545"/>
      <c r="I1545"/>
      <c r="J1545"/>
      <c r="Z1545"/>
    </row>
    <row r="1546">
      <c r="A1546"/>
      <c r="B1546"/>
      <c r="C1546"/>
      <c r="D1546"/>
      <c r="E1546"/>
      <c r="F1546"/>
      <c r="G1546"/>
      <c r="H1546"/>
      <c r="I1546"/>
      <c r="J1546"/>
      <c r="Z1546"/>
    </row>
    <row r="1547">
      <c r="A1547"/>
      <c r="B1547"/>
      <c r="C1547"/>
      <c r="D1547"/>
      <c r="E1547"/>
      <c r="F1547"/>
      <c r="G1547"/>
      <c r="H1547"/>
      <c r="I1547"/>
      <c r="J1547"/>
      <c r="Z1547"/>
    </row>
    <row r="1548">
      <c r="A1548"/>
      <c r="B1548"/>
      <c r="C1548"/>
      <c r="D1548"/>
      <c r="E1548"/>
      <c r="F1548"/>
      <c r="G1548"/>
      <c r="H1548"/>
      <c r="I1548"/>
      <c r="J1548"/>
      <c r="Z1548"/>
    </row>
    <row r="1549">
      <c r="A1549"/>
      <c r="B1549"/>
      <c r="C1549"/>
      <c r="D1549"/>
      <c r="E1549"/>
      <c r="F1549"/>
      <c r="G1549"/>
      <c r="H1549"/>
      <c r="I1549"/>
      <c r="J1549"/>
      <c r="Z1549"/>
    </row>
    <row r="1550">
      <c r="A1550"/>
      <c r="B1550"/>
      <c r="C1550"/>
      <c r="D1550"/>
      <c r="E1550"/>
      <c r="F1550"/>
      <c r="G1550"/>
      <c r="H1550"/>
      <c r="I1550"/>
      <c r="J1550"/>
      <c r="Z1550"/>
    </row>
    <row r="1551">
      <c r="A1551"/>
      <c r="B1551"/>
      <c r="C1551"/>
      <c r="D1551"/>
      <c r="E1551"/>
      <c r="F1551"/>
      <c r="G1551"/>
      <c r="H1551"/>
      <c r="I1551"/>
      <c r="J1551"/>
      <c r="Z1551"/>
    </row>
    <row r="1552">
      <c r="A1552"/>
      <c r="B1552"/>
      <c r="C1552"/>
      <c r="D1552"/>
      <c r="E1552"/>
      <c r="F1552"/>
      <c r="G1552"/>
      <c r="H1552"/>
      <c r="I1552"/>
      <c r="J1552"/>
      <c r="Z1552"/>
    </row>
    <row r="1553">
      <c r="A1553"/>
      <c r="B1553"/>
      <c r="C1553"/>
      <c r="D1553"/>
      <c r="E1553"/>
      <c r="F1553"/>
      <c r="G1553"/>
      <c r="H1553"/>
      <c r="I1553"/>
      <c r="J1553"/>
      <c r="Z1553"/>
    </row>
    <row r="1554">
      <c r="A1554"/>
      <c r="B1554"/>
      <c r="C1554"/>
      <c r="D1554"/>
      <c r="E1554"/>
      <c r="F1554"/>
      <c r="G1554"/>
      <c r="H1554"/>
      <c r="I1554"/>
      <c r="J1554"/>
      <c r="Z1554"/>
    </row>
    <row r="1555">
      <c r="A1555"/>
      <c r="B1555"/>
      <c r="C1555"/>
      <c r="D1555"/>
      <c r="E1555"/>
      <c r="F1555"/>
      <c r="G1555"/>
      <c r="H1555"/>
      <c r="I1555"/>
      <c r="J1555"/>
      <c r="Z1555"/>
    </row>
    <row r="1556">
      <c r="A1556"/>
      <c r="B1556"/>
      <c r="C1556"/>
      <c r="D1556"/>
      <c r="E1556"/>
      <c r="F1556"/>
      <c r="G1556"/>
      <c r="H1556"/>
      <c r="I1556"/>
      <c r="J1556"/>
      <c r="Z1556"/>
    </row>
    <row r="1557">
      <c r="A1557"/>
      <c r="B1557"/>
      <c r="C1557"/>
      <c r="D1557"/>
      <c r="E1557"/>
      <c r="F1557"/>
      <c r="G1557"/>
      <c r="H1557"/>
      <c r="I1557"/>
      <c r="J1557"/>
      <c r="Z1557"/>
    </row>
    <row r="1558">
      <c r="A1558"/>
      <c r="B1558"/>
      <c r="C1558"/>
      <c r="D1558"/>
      <c r="E1558"/>
      <c r="F1558"/>
      <c r="G1558"/>
      <c r="H1558"/>
      <c r="I1558"/>
      <c r="J1558"/>
      <c r="Z1558"/>
    </row>
    <row r="1559">
      <c r="A1559"/>
      <c r="B1559"/>
      <c r="C1559"/>
      <c r="D1559"/>
      <c r="E1559"/>
      <c r="F1559"/>
      <c r="G1559"/>
      <c r="H1559"/>
      <c r="I1559"/>
      <c r="J1559"/>
      <c r="Z1559"/>
    </row>
    <row r="1560">
      <c r="A1560"/>
      <c r="B1560"/>
      <c r="C1560"/>
      <c r="D1560"/>
      <c r="E1560"/>
      <c r="F1560"/>
      <c r="G1560"/>
      <c r="H1560"/>
      <c r="I1560"/>
      <c r="J1560"/>
      <c r="Z1560"/>
    </row>
    <row r="1561">
      <c r="A1561"/>
      <c r="B1561"/>
      <c r="C1561"/>
      <c r="D1561"/>
      <c r="E1561"/>
      <c r="F1561"/>
      <c r="G1561"/>
      <c r="H1561"/>
      <c r="I1561"/>
      <c r="J1561"/>
      <c r="Z1561"/>
    </row>
    <row r="1562">
      <c r="A1562"/>
      <c r="B1562"/>
      <c r="C1562"/>
      <c r="D1562"/>
      <c r="E1562"/>
      <c r="F1562"/>
      <c r="G1562"/>
      <c r="H1562"/>
      <c r="I1562"/>
      <c r="J1562"/>
      <c r="Z1562"/>
    </row>
    <row r="1563">
      <c r="A1563"/>
      <c r="B1563"/>
      <c r="C1563"/>
      <c r="D1563"/>
      <c r="E1563"/>
      <c r="F1563"/>
      <c r="G1563"/>
      <c r="H1563"/>
      <c r="I1563"/>
      <c r="J1563"/>
      <c r="Z1563"/>
    </row>
    <row r="1564">
      <c r="A1564"/>
      <c r="B1564"/>
      <c r="C1564"/>
      <c r="D1564"/>
      <c r="E1564"/>
      <c r="F1564"/>
      <c r="G1564"/>
      <c r="H1564"/>
      <c r="I1564"/>
      <c r="J1564"/>
      <c r="Z1564"/>
    </row>
    <row r="1565">
      <c r="A1565"/>
      <c r="B1565"/>
      <c r="C1565"/>
      <c r="D1565"/>
      <c r="E1565"/>
      <c r="F1565"/>
      <c r="G1565"/>
      <c r="H1565"/>
      <c r="I1565"/>
      <c r="J1565"/>
      <c r="Z1565"/>
    </row>
    <row r="1566">
      <c r="A1566"/>
      <c r="B1566"/>
      <c r="C1566"/>
      <c r="D1566"/>
      <c r="E1566"/>
      <c r="F1566"/>
      <c r="G1566"/>
      <c r="H1566"/>
      <c r="I1566"/>
      <c r="J1566"/>
      <c r="Z1566"/>
    </row>
    <row r="1567">
      <c r="A1567"/>
      <c r="B1567"/>
      <c r="C1567"/>
      <c r="D1567"/>
      <c r="E1567"/>
      <c r="F1567"/>
      <c r="G1567"/>
      <c r="H1567"/>
      <c r="I1567"/>
      <c r="J1567"/>
      <c r="Z1567"/>
    </row>
    <row r="1568">
      <c r="A1568"/>
      <c r="B1568"/>
      <c r="C1568"/>
      <c r="D1568"/>
      <c r="E1568"/>
      <c r="F1568"/>
      <c r="G1568"/>
      <c r="H1568"/>
      <c r="I1568"/>
      <c r="J1568"/>
      <c r="Z1568"/>
    </row>
    <row r="1569">
      <c r="A1569"/>
      <c r="B1569"/>
      <c r="C1569"/>
      <c r="D1569"/>
      <c r="E1569"/>
      <c r="F1569"/>
      <c r="G1569"/>
      <c r="H1569"/>
      <c r="I1569"/>
      <c r="J1569"/>
      <c r="Z1569"/>
    </row>
    <row r="1570">
      <c r="A1570"/>
      <c r="B1570"/>
      <c r="C1570"/>
      <c r="D1570"/>
      <c r="E1570"/>
      <c r="F1570"/>
      <c r="G1570"/>
      <c r="H1570"/>
      <c r="I1570"/>
      <c r="J1570"/>
      <c r="Z1570"/>
    </row>
    <row r="1571">
      <c r="A1571"/>
      <c r="B1571"/>
      <c r="C1571"/>
      <c r="D1571"/>
      <c r="E1571"/>
      <c r="F1571"/>
      <c r="G1571"/>
      <c r="H1571"/>
      <c r="I1571"/>
      <c r="J1571"/>
      <c r="Z1571"/>
    </row>
    <row r="1572">
      <c r="A1572"/>
      <c r="B1572"/>
      <c r="C1572"/>
      <c r="D1572"/>
      <c r="E1572"/>
      <c r="F1572"/>
      <c r="G1572"/>
      <c r="H1572"/>
      <c r="I1572"/>
      <c r="J1572"/>
      <c r="Z1572"/>
    </row>
    <row r="1573">
      <c r="A1573"/>
      <c r="B1573"/>
      <c r="C1573"/>
      <c r="D1573"/>
      <c r="E1573"/>
      <c r="F1573"/>
      <c r="G1573"/>
      <c r="H1573"/>
      <c r="I1573"/>
      <c r="J1573"/>
      <c r="Z1573"/>
    </row>
    <row r="1574">
      <c r="A1574"/>
      <c r="B1574"/>
      <c r="C1574"/>
      <c r="D1574"/>
      <c r="E1574"/>
      <c r="F1574"/>
      <c r="G1574"/>
      <c r="H1574"/>
      <c r="I1574"/>
      <c r="J1574"/>
      <c r="Z1574"/>
    </row>
    <row r="1575">
      <c r="A1575"/>
      <c r="B1575"/>
      <c r="C1575"/>
      <c r="D1575"/>
      <c r="E1575"/>
      <c r="F1575"/>
      <c r="G1575"/>
      <c r="H1575"/>
      <c r="I1575"/>
      <c r="J1575"/>
      <c r="Z1575"/>
    </row>
    <row r="1576">
      <c r="A1576"/>
      <c r="B1576"/>
      <c r="C1576"/>
      <c r="D1576"/>
      <c r="E1576"/>
      <c r="F1576"/>
      <c r="G1576"/>
      <c r="H1576"/>
      <c r="I1576"/>
      <c r="J1576"/>
      <c r="Z1576"/>
    </row>
    <row r="1577">
      <c r="A1577"/>
      <c r="B1577"/>
      <c r="C1577"/>
      <c r="D1577"/>
      <c r="E1577"/>
      <c r="F1577"/>
      <c r="G1577"/>
      <c r="H1577"/>
      <c r="I1577"/>
      <c r="J1577"/>
      <c r="Z1577"/>
    </row>
    <row r="1578">
      <c r="A1578"/>
      <c r="B1578"/>
      <c r="C1578"/>
      <c r="D1578"/>
      <c r="E1578"/>
      <c r="F1578"/>
      <c r="G1578"/>
      <c r="H1578"/>
      <c r="I1578"/>
      <c r="J1578"/>
      <c r="Z1578"/>
    </row>
    <row r="1579">
      <c r="A1579"/>
      <c r="B1579"/>
      <c r="C1579"/>
      <c r="D1579"/>
      <c r="E1579"/>
      <c r="F1579"/>
      <c r="G1579"/>
      <c r="H1579"/>
      <c r="I1579"/>
      <c r="J1579"/>
      <c r="Z1579"/>
    </row>
    <row r="1580">
      <c r="A1580"/>
      <c r="B1580"/>
      <c r="C1580"/>
      <c r="D1580"/>
      <c r="E1580"/>
      <c r="F1580"/>
      <c r="G1580"/>
      <c r="H1580"/>
      <c r="I1580"/>
      <c r="J1580"/>
      <c r="Z1580"/>
    </row>
    <row r="1581">
      <c r="A1581"/>
      <c r="B1581"/>
      <c r="C1581"/>
      <c r="D1581"/>
      <c r="E1581"/>
      <c r="F1581"/>
      <c r="G1581"/>
      <c r="H1581"/>
      <c r="I1581"/>
      <c r="J1581"/>
      <c r="Z1581"/>
    </row>
    <row r="1582">
      <c r="A1582"/>
      <c r="B1582"/>
      <c r="C1582"/>
      <c r="D1582"/>
      <c r="E1582"/>
      <c r="F1582"/>
      <c r="G1582"/>
      <c r="H1582"/>
      <c r="I1582"/>
      <c r="J1582"/>
      <c r="Z1582"/>
    </row>
    <row r="1583">
      <c r="A1583"/>
      <c r="B1583"/>
      <c r="C1583"/>
      <c r="D1583"/>
      <c r="E1583"/>
      <c r="F1583"/>
      <c r="G1583"/>
      <c r="H1583"/>
      <c r="I1583"/>
      <c r="J1583"/>
      <c r="Z1583"/>
    </row>
    <row r="1584">
      <c r="A1584"/>
      <c r="B1584"/>
      <c r="C1584"/>
      <c r="D1584"/>
      <c r="E1584"/>
      <c r="F1584"/>
      <c r="G1584"/>
      <c r="H1584"/>
      <c r="I1584"/>
      <c r="J1584"/>
      <c r="Z1584"/>
    </row>
    <row r="1585">
      <c r="A1585"/>
      <c r="B1585"/>
      <c r="C1585"/>
      <c r="D1585"/>
      <c r="E1585"/>
      <c r="F1585"/>
      <c r="G1585"/>
      <c r="H1585"/>
      <c r="I1585"/>
      <c r="J1585"/>
      <c r="Z1585"/>
    </row>
    <row r="1586">
      <c r="A1586"/>
      <c r="B1586"/>
      <c r="C1586"/>
      <c r="D1586"/>
      <c r="E1586"/>
      <c r="F1586"/>
      <c r="G1586"/>
      <c r="H1586"/>
      <c r="I1586"/>
      <c r="J1586"/>
      <c r="Z1586"/>
    </row>
    <row r="1587">
      <c r="A1587"/>
      <c r="B1587"/>
      <c r="C1587"/>
      <c r="D1587"/>
      <c r="E1587"/>
      <c r="F1587"/>
      <c r="G1587"/>
      <c r="H1587"/>
      <c r="I1587"/>
      <c r="J1587"/>
      <c r="Z1587"/>
    </row>
    <row r="1588">
      <c r="A1588"/>
      <c r="B1588"/>
      <c r="C1588"/>
      <c r="D1588"/>
      <c r="E1588"/>
      <c r="F1588"/>
      <c r="G1588"/>
      <c r="H1588"/>
      <c r="I1588"/>
      <c r="J1588"/>
      <c r="Z1588"/>
    </row>
    <row r="1589">
      <c r="A1589"/>
      <c r="B1589"/>
      <c r="C1589"/>
      <c r="D1589"/>
      <c r="E1589"/>
      <c r="F1589"/>
      <c r="G1589"/>
      <c r="H1589"/>
      <c r="I1589"/>
      <c r="J1589"/>
      <c r="Z1589"/>
    </row>
    <row r="1590">
      <c r="A1590"/>
      <c r="B1590"/>
      <c r="C1590"/>
      <c r="D1590"/>
      <c r="E1590"/>
      <c r="F1590"/>
      <c r="G1590"/>
      <c r="H1590"/>
      <c r="I1590"/>
      <c r="J1590"/>
      <c r="Z1590"/>
    </row>
    <row r="1591">
      <c r="A1591"/>
      <c r="B1591"/>
      <c r="C1591"/>
      <c r="D1591"/>
      <c r="E1591"/>
      <c r="F1591"/>
      <c r="G1591"/>
      <c r="H1591"/>
      <c r="I1591"/>
      <c r="J1591"/>
      <c r="Z1591"/>
    </row>
    <row r="1592">
      <c r="A1592"/>
      <c r="B1592"/>
      <c r="C1592"/>
      <c r="D1592"/>
      <c r="E1592"/>
      <c r="F1592"/>
      <c r="G1592"/>
      <c r="H1592"/>
      <c r="I1592"/>
      <c r="J1592"/>
      <c r="Z1592"/>
    </row>
    <row r="1593">
      <c r="A1593"/>
      <c r="B1593"/>
      <c r="C1593"/>
      <c r="D1593"/>
      <c r="E1593"/>
      <c r="F1593"/>
      <c r="G1593"/>
      <c r="H1593"/>
      <c r="I1593"/>
      <c r="J1593"/>
      <c r="Z1593"/>
    </row>
    <row r="1594">
      <c r="A1594"/>
      <c r="B1594"/>
      <c r="C1594"/>
      <c r="D1594"/>
      <c r="E1594"/>
      <c r="F1594"/>
      <c r="G1594"/>
      <c r="H1594"/>
      <c r="I1594"/>
      <c r="J1594"/>
      <c r="Z1594"/>
    </row>
    <row r="1595">
      <c r="A1595"/>
      <c r="B1595"/>
      <c r="C1595"/>
      <c r="D1595"/>
      <c r="E1595"/>
      <c r="F1595"/>
      <c r="G1595"/>
      <c r="H1595"/>
      <c r="I1595"/>
      <c r="J1595"/>
      <c r="Z1595"/>
    </row>
    <row r="1596">
      <c r="A1596"/>
      <c r="B1596"/>
      <c r="C1596"/>
      <c r="D1596"/>
      <c r="E1596"/>
      <c r="F1596"/>
      <c r="G1596"/>
      <c r="H1596"/>
      <c r="I1596"/>
      <c r="J1596"/>
      <c r="Z1596"/>
    </row>
    <row r="1597">
      <c r="A1597"/>
      <c r="B1597"/>
      <c r="C1597"/>
      <c r="D1597"/>
      <c r="E1597"/>
      <c r="F1597"/>
      <c r="G1597"/>
      <c r="H1597"/>
      <c r="I1597"/>
      <c r="J1597"/>
      <c r="Z1597"/>
    </row>
    <row r="1598">
      <c r="A1598"/>
      <c r="B1598"/>
      <c r="C1598"/>
      <c r="D1598"/>
      <c r="E1598"/>
      <c r="F1598"/>
      <c r="G1598"/>
      <c r="H1598"/>
      <c r="I1598"/>
      <c r="J1598"/>
      <c r="Z1598"/>
    </row>
    <row r="1599">
      <c r="A1599"/>
      <c r="B1599"/>
      <c r="C1599"/>
      <c r="D1599"/>
      <c r="E1599"/>
      <c r="F1599"/>
      <c r="G1599"/>
      <c r="H1599"/>
      <c r="I1599"/>
      <c r="J1599"/>
      <c r="Z1599"/>
    </row>
    <row r="1600">
      <c r="A1600"/>
      <c r="B1600"/>
      <c r="C1600"/>
      <c r="D1600"/>
      <c r="E1600"/>
      <c r="F1600"/>
      <c r="G1600"/>
      <c r="H1600"/>
      <c r="I1600"/>
      <c r="J1600"/>
      <c r="Z1600"/>
    </row>
    <row r="1601">
      <c r="A1601"/>
      <c r="B1601"/>
      <c r="C1601"/>
      <c r="D1601"/>
      <c r="E1601"/>
      <c r="F1601"/>
      <c r="G1601"/>
      <c r="H1601"/>
      <c r="I1601"/>
      <c r="J1601"/>
      <c r="Z1601"/>
    </row>
    <row r="1602">
      <c r="A1602"/>
      <c r="B1602"/>
      <c r="C1602"/>
      <c r="D1602"/>
      <c r="E1602"/>
      <c r="F1602"/>
      <c r="G1602"/>
      <c r="H1602"/>
      <c r="I1602"/>
      <c r="J1602"/>
      <c r="Z1602"/>
    </row>
    <row r="1603">
      <c r="A1603"/>
      <c r="B1603"/>
      <c r="C1603"/>
      <c r="D1603"/>
      <c r="E1603"/>
      <c r="F1603"/>
      <c r="G1603"/>
      <c r="H1603"/>
      <c r="I1603"/>
      <c r="J1603"/>
      <c r="Z1603"/>
    </row>
    <row r="1604">
      <c r="A1604"/>
      <c r="B1604"/>
      <c r="C1604"/>
      <c r="D1604"/>
      <c r="E1604"/>
      <c r="F1604"/>
      <c r="G1604"/>
      <c r="H1604"/>
      <c r="I1604"/>
      <c r="J1604"/>
      <c r="Z1604"/>
    </row>
    <row r="1605">
      <c r="A1605"/>
      <c r="B1605"/>
      <c r="C1605"/>
      <c r="D1605"/>
      <c r="E1605"/>
      <c r="F1605"/>
      <c r="G1605"/>
      <c r="H1605"/>
      <c r="I1605"/>
      <c r="J1605"/>
      <c r="Z1605"/>
    </row>
    <row r="1606">
      <c r="A1606"/>
      <c r="B1606"/>
      <c r="C1606"/>
      <c r="D1606"/>
      <c r="E1606"/>
      <c r="F1606"/>
      <c r="G1606"/>
      <c r="H1606"/>
      <c r="I1606"/>
      <c r="J1606"/>
      <c r="Z1606"/>
    </row>
    <row r="1607">
      <c r="A1607"/>
      <c r="B1607"/>
      <c r="C1607"/>
      <c r="D1607"/>
      <c r="E1607"/>
      <c r="F1607"/>
      <c r="G1607"/>
      <c r="H1607"/>
      <c r="I1607"/>
      <c r="J1607"/>
      <c r="Z1607"/>
    </row>
    <row r="1608">
      <c r="A1608"/>
      <c r="B1608"/>
      <c r="C1608"/>
      <c r="D1608"/>
      <c r="E1608"/>
      <c r="F1608"/>
      <c r="G1608"/>
      <c r="H1608"/>
      <c r="I1608"/>
      <c r="J1608"/>
      <c r="Z1608"/>
    </row>
    <row r="1609">
      <c r="A1609"/>
      <c r="B1609"/>
      <c r="C1609"/>
      <c r="D1609"/>
      <c r="E1609"/>
      <c r="F1609"/>
      <c r="G1609"/>
      <c r="H1609"/>
      <c r="I1609"/>
      <c r="J1609"/>
      <c r="Z1609"/>
    </row>
    <row r="1610">
      <c r="A1610"/>
      <c r="B1610"/>
      <c r="C1610"/>
      <c r="D1610"/>
      <c r="E1610"/>
      <c r="F1610"/>
      <c r="G1610"/>
      <c r="H1610"/>
      <c r="I1610"/>
      <c r="J1610"/>
      <c r="Z1610"/>
    </row>
    <row r="1611">
      <c r="A1611"/>
      <c r="B1611"/>
      <c r="C1611"/>
      <c r="D1611"/>
      <c r="E1611"/>
      <c r="F1611"/>
      <c r="G1611"/>
      <c r="H1611"/>
      <c r="I1611"/>
      <c r="J1611"/>
      <c r="Z1611"/>
    </row>
    <row r="1612">
      <c r="A1612"/>
      <c r="B1612"/>
      <c r="C1612"/>
      <c r="D1612"/>
      <c r="E1612"/>
      <c r="F1612"/>
      <c r="G1612"/>
      <c r="H1612"/>
      <c r="I1612"/>
      <c r="J1612"/>
      <c r="Z1612"/>
    </row>
    <row r="1613">
      <c r="A1613"/>
      <c r="B1613"/>
      <c r="C1613"/>
      <c r="D1613"/>
      <c r="E1613"/>
      <c r="F1613"/>
      <c r="G1613"/>
      <c r="H1613"/>
      <c r="I1613"/>
      <c r="J1613"/>
      <c r="Z1613"/>
    </row>
    <row r="1614">
      <c r="A1614"/>
      <c r="B1614"/>
      <c r="C1614"/>
      <c r="D1614"/>
      <c r="E1614"/>
      <c r="F1614"/>
      <c r="G1614"/>
      <c r="H1614"/>
      <c r="I1614"/>
      <c r="J1614"/>
      <c r="Z1614"/>
    </row>
    <row r="1615">
      <c r="A1615"/>
      <c r="B1615"/>
      <c r="C1615"/>
      <c r="D1615"/>
      <c r="E1615"/>
      <c r="F1615"/>
      <c r="G1615"/>
      <c r="H1615"/>
      <c r="I1615"/>
      <c r="J1615"/>
      <c r="Z1615"/>
    </row>
    <row r="1616">
      <c r="A1616"/>
      <c r="B1616"/>
      <c r="C1616"/>
      <c r="D1616"/>
      <c r="E1616"/>
      <c r="F1616"/>
      <c r="G1616"/>
      <c r="H1616"/>
      <c r="I1616"/>
      <c r="J1616"/>
      <c r="Z1616"/>
    </row>
    <row r="1617">
      <c r="A1617"/>
      <c r="B1617"/>
      <c r="C1617"/>
      <c r="D1617"/>
      <c r="E1617"/>
      <c r="F1617"/>
      <c r="G1617"/>
      <c r="H1617"/>
      <c r="I1617"/>
      <c r="J1617"/>
      <c r="Z1617"/>
    </row>
    <row r="1618">
      <c r="A1618"/>
      <c r="B1618"/>
      <c r="C1618"/>
      <c r="D1618"/>
      <c r="E1618"/>
      <c r="F1618"/>
      <c r="G1618"/>
      <c r="H1618"/>
      <c r="I1618"/>
      <c r="J1618"/>
      <c r="Z1618"/>
    </row>
    <row r="1619">
      <c r="A1619"/>
      <c r="B1619"/>
      <c r="C1619"/>
      <c r="D1619"/>
      <c r="E1619"/>
      <c r="F1619"/>
      <c r="G1619"/>
      <c r="H1619"/>
      <c r="I1619"/>
      <c r="J1619"/>
      <c r="Z1619"/>
    </row>
    <row r="1620">
      <c r="A1620"/>
      <c r="B1620"/>
      <c r="C1620"/>
      <c r="D1620"/>
      <c r="E1620"/>
      <c r="F1620"/>
      <c r="G1620"/>
      <c r="H1620"/>
      <c r="I1620"/>
      <c r="J1620"/>
      <c r="Z1620"/>
    </row>
    <row r="1621">
      <c r="A1621"/>
      <c r="B1621"/>
      <c r="C1621"/>
      <c r="D1621"/>
      <c r="E1621"/>
      <c r="F1621"/>
      <c r="G1621"/>
      <c r="H1621"/>
      <c r="I1621"/>
      <c r="J1621"/>
      <c r="Z1621"/>
    </row>
    <row r="1622">
      <c r="A1622"/>
      <c r="B1622"/>
      <c r="C1622"/>
      <c r="D1622"/>
      <c r="E1622"/>
      <c r="F1622"/>
      <c r="G1622"/>
      <c r="H1622"/>
      <c r="I1622"/>
      <c r="J1622"/>
      <c r="Z1622"/>
    </row>
    <row r="1623">
      <c r="A1623"/>
      <c r="B1623"/>
      <c r="C1623"/>
      <c r="D1623"/>
      <c r="E1623"/>
      <c r="F1623"/>
      <c r="G1623"/>
      <c r="H1623"/>
      <c r="I1623"/>
      <c r="J1623"/>
      <c r="Z1623"/>
    </row>
    <row r="1624">
      <c r="A1624"/>
      <c r="B1624"/>
      <c r="C1624"/>
      <c r="D1624"/>
      <c r="E1624"/>
      <c r="F1624"/>
      <c r="G1624"/>
      <c r="H1624"/>
      <c r="I1624"/>
      <c r="J1624"/>
      <c r="Z1624"/>
    </row>
    <row r="1625">
      <c r="A1625"/>
      <c r="B1625"/>
      <c r="C1625"/>
      <c r="D1625"/>
      <c r="E1625"/>
      <c r="F1625"/>
      <c r="G1625"/>
      <c r="H1625"/>
      <c r="I1625"/>
      <c r="J1625"/>
      <c r="Z1625"/>
    </row>
    <row r="1626">
      <c r="A1626"/>
      <c r="B1626"/>
      <c r="C1626"/>
      <c r="D1626"/>
      <c r="E1626"/>
      <c r="F1626"/>
      <c r="G1626"/>
      <c r="H1626"/>
      <c r="I1626"/>
      <c r="J1626"/>
      <c r="Z1626"/>
    </row>
    <row r="1627">
      <c r="A1627"/>
      <c r="B1627"/>
      <c r="C1627"/>
      <c r="D1627"/>
      <c r="E1627"/>
      <c r="F1627"/>
      <c r="G1627"/>
      <c r="H1627"/>
      <c r="I1627"/>
      <c r="J1627"/>
      <c r="Z1627"/>
    </row>
    <row r="1628">
      <c r="A1628"/>
      <c r="B1628"/>
      <c r="C1628"/>
      <c r="D1628"/>
      <c r="E1628"/>
      <c r="F1628"/>
      <c r="G1628"/>
      <c r="H1628"/>
      <c r="I1628"/>
      <c r="J1628"/>
      <c r="Z1628"/>
    </row>
    <row r="1629">
      <c r="A1629"/>
      <c r="B1629"/>
      <c r="C1629"/>
      <c r="D1629"/>
      <c r="E1629"/>
      <c r="F1629"/>
      <c r="G1629"/>
      <c r="H1629"/>
      <c r="I1629"/>
      <c r="J1629"/>
      <c r="Z1629"/>
    </row>
    <row r="1630">
      <c r="A1630"/>
      <c r="B1630"/>
      <c r="C1630"/>
      <c r="D1630"/>
      <c r="E1630"/>
      <c r="F1630"/>
      <c r="G1630"/>
      <c r="H1630"/>
      <c r="I1630"/>
      <c r="J1630"/>
      <c r="Z1630"/>
    </row>
    <row r="1631">
      <c r="A1631"/>
      <c r="B1631"/>
      <c r="C1631"/>
      <c r="D1631"/>
      <c r="E1631"/>
      <c r="F1631"/>
      <c r="G1631"/>
      <c r="H1631"/>
      <c r="I1631"/>
      <c r="J1631"/>
      <c r="Z1631"/>
    </row>
    <row r="1632">
      <c r="A1632"/>
      <c r="B1632"/>
      <c r="C1632"/>
      <c r="D1632"/>
      <c r="E1632"/>
      <c r="F1632"/>
      <c r="G1632"/>
      <c r="H1632"/>
      <c r="I1632"/>
      <c r="J1632"/>
      <c r="Z1632"/>
    </row>
    <row r="1633">
      <c r="A1633"/>
      <c r="B1633"/>
      <c r="C1633"/>
      <c r="D1633"/>
      <c r="E1633"/>
      <c r="F1633"/>
      <c r="G1633"/>
      <c r="H1633"/>
      <c r="I1633"/>
      <c r="J1633"/>
      <c r="Z1633"/>
    </row>
    <row r="1634">
      <c r="A1634"/>
      <c r="B1634"/>
      <c r="C1634"/>
      <c r="D1634"/>
      <c r="E1634"/>
      <c r="F1634"/>
      <c r="G1634"/>
      <c r="H1634"/>
      <c r="I1634"/>
      <c r="J1634"/>
      <c r="Z1634"/>
    </row>
    <row r="1635">
      <c r="A1635"/>
      <c r="B1635"/>
      <c r="C1635"/>
      <c r="D1635"/>
      <c r="E1635"/>
      <c r="F1635"/>
      <c r="G1635"/>
      <c r="H1635"/>
      <c r="I1635"/>
      <c r="J1635"/>
      <c r="Z1635"/>
    </row>
    <row r="1636">
      <c r="A1636"/>
      <c r="B1636"/>
      <c r="C1636"/>
      <c r="D1636"/>
      <c r="E1636"/>
      <c r="F1636"/>
      <c r="G1636"/>
      <c r="H1636"/>
      <c r="I1636"/>
      <c r="J1636"/>
      <c r="Z1636"/>
    </row>
    <row r="1637">
      <c r="A1637"/>
      <c r="B1637"/>
      <c r="C1637"/>
      <c r="D1637"/>
      <c r="E1637"/>
      <c r="F1637"/>
      <c r="G1637"/>
      <c r="H1637"/>
      <c r="I1637"/>
      <c r="J1637"/>
      <c r="Z1637"/>
    </row>
    <row r="1638">
      <c r="A1638"/>
      <c r="B1638"/>
      <c r="C1638"/>
      <c r="D1638"/>
      <c r="E1638"/>
      <c r="F1638"/>
      <c r="G1638"/>
      <c r="H1638"/>
      <c r="I1638"/>
      <c r="J1638"/>
      <c r="Z1638"/>
    </row>
    <row r="1639">
      <c r="A1639"/>
      <c r="B1639"/>
      <c r="C1639"/>
      <c r="D1639"/>
      <c r="E1639"/>
      <c r="F1639"/>
      <c r="G1639"/>
      <c r="H1639"/>
      <c r="I1639"/>
      <c r="J1639"/>
      <c r="Z1639"/>
    </row>
    <row r="1640">
      <c r="A1640"/>
      <c r="B1640"/>
      <c r="C1640"/>
      <c r="D1640"/>
      <c r="E1640"/>
      <c r="F1640"/>
      <c r="G1640"/>
      <c r="H1640"/>
      <c r="I1640"/>
      <c r="J1640"/>
      <c r="Z1640"/>
    </row>
    <row r="1641">
      <c r="A1641"/>
      <c r="B1641"/>
      <c r="C1641"/>
      <c r="D1641"/>
      <c r="E1641"/>
      <c r="F1641"/>
      <c r="G1641"/>
      <c r="H1641"/>
      <c r="I1641"/>
      <c r="J1641"/>
      <c r="Z1641"/>
    </row>
    <row r="1642">
      <c r="A1642"/>
      <c r="B1642"/>
      <c r="C1642"/>
      <c r="D1642"/>
      <c r="E1642"/>
      <c r="F1642"/>
      <c r="G1642"/>
      <c r="H1642"/>
      <c r="I1642"/>
      <c r="J1642"/>
      <c r="Z1642"/>
    </row>
    <row r="1643">
      <c r="A1643"/>
      <c r="B1643"/>
      <c r="C1643"/>
      <c r="D1643"/>
      <c r="E1643"/>
      <c r="F1643"/>
      <c r="G1643"/>
      <c r="H1643"/>
      <c r="I1643"/>
      <c r="J1643"/>
      <c r="Z1643"/>
    </row>
    <row r="1644">
      <c r="A1644"/>
      <c r="B1644"/>
      <c r="C1644"/>
      <c r="D1644"/>
      <c r="E1644"/>
      <c r="F1644"/>
      <c r="G1644"/>
      <c r="H1644"/>
      <c r="I1644"/>
      <c r="J1644"/>
      <c r="Z1644"/>
    </row>
    <row r="1645">
      <c r="A1645"/>
      <c r="B1645"/>
      <c r="C1645"/>
      <c r="D1645"/>
      <c r="E1645"/>
      <c r="F1645"/>
      <c r="G1645"/>
      <c r="H1645"/>
      <c r="I1645"/>
      <c r="J1645"/>
      <c r="Z1645"/>
    </row>
    <row r="1646">
      <c r="A1646"/>
      <c r="B1646"/>
      <c r="C1646"/>
      <c r="D1646"/>
      <c r="E1646"/>
      <c r="F1646"/>
      <c r="G1646"/>
      <c r="H1646"/>
      <c r="I1646"/>
      <c r="J1646"/>
      <c r="Z1646"/>
    </row>
    <row r="1647">
      <c r="A1647"/>
      <c r="B1647"/>
      <c r="C1647"/>
      <c r="D1647"/>
      <c r="E1647"/>
      <c r="F1647"/>
      <c r="G1647"/>
      <c r="H1647"/>
      <c r="I1647"/>
      <c r="J1647"/>
      <c r="Z1647"/>
    </row>
    <row r="1648">
      <c r="A1648"/>
      <c r="B1648"/>
      <c r="C1648"/>
      <c r="D1648"/>
      <c r="E1648"/>
      <c r="F1648"/>
      <c r="G1648"/>
      <c r="H1648"/>
      <c r="I1648"/>
      <c r="J1648"/>
      <c r="Z1648"/>
    </row>
    <row r="1649">
      <c r="A1649"/>
      <c r="B1649"/>
      <c r="C1649"/>
      <c r="D1649"/>
      <c r="E1649"/>
      <c r="F1649"/>
      <c r="G1649"/>
      <c r="H1649"/>
      <c r="I1649"/>
      <c r="J1649"/>
      <c r="Z1649"/>
    </row>
    <row r="1650">
      <c r="A1650"/>
      <c r="B1650"/>
      <c r="C1650"/>
      <c r="D1650"/>
      <c r="E1650"/>
      <c r="F1650"/>
      <c r="G1650"/>
      <c r="H1650"/>
      <c r="I1650"/>
      <c r="J1650"/>
      <c r="Z1650"/>
    </row>
    <row r="1651">
      <c r="A1651"/>
      <c r="B1651"/>
      <c r="C1651"/>
      <c r="D1651"/>
      <c r="E1651"/>
      <c r="F1651"/>
      <c r="G1651"/>
      <c r="H1651"/>
      <c r="I1651"/>
      <c r="J1651"/>
      <c r="Z1651"/>
    </row>
    <row r="1652">
      <c r="A1652"/>
      <c r="B1652"/>
      <c r="C1652"/>
      <c r="D1652"/>
      <c r="E1652"/>
      <c r="F1652"/>
      <c r="G1652"/>
      <c r="H1652"/>
      <c r="I1652"/>
      <c r="J1652"/>
      <c r="Z1652"/>
    </row>
    <row r="1653">
      <c r="A1653"/>
      <c r="B1653"/>
      <c r="C1653"/>
      <c r="D1653"/>
      <c r="E1653"/>
      <c r="F1653"/>
      <c r="G1653"/>
      <c r="H1653"/>
      <c r="I1653"/>
      <c r="J1653"/>
      <c r="Z1653"/>
    </row>
    <row r="1654">
      <c r="A1654"/>
      <c r="B1654"/>
      <c r="C1654"/>
      <c r="D1654"/>
      <c r="E1654"/>
      <c r="F1654"/>
      <c r="G1654"/>
      <c r="H1654"/>
      <c r="I1654"/>
      <c r="J1654"/>
      <c r="Z1654"/>
    </row>
    <row r="1655">
      <c r="A1655"/>
      <c r="B1655"/>
      <c r="C1655"/>
      <c r="D1655"/>
      <c r="E1655"/>
      <c r="F1655"/>
      <c r="G1655"/>
      <c r="H1655"/>
      <c r="I1655"/>
      <c r="J1655"/>
      <c r="Z1655"/>
    </row>
    <row r="1656">
      <c r="A1656"/>
      <c r="B1656"/>
      <c r="C1656"/>
      <c r="D1656"/>
      <c r="E1656"/>
      <c r="F1656"/>
      <c r="G1656"/>
      <c r="H1656"/>
      <c r="I1656"/>
      <c r="J1656"/>
      <c r="Z1656"/>
    </row>
    <row r="1657">
      <c r="A1657"/>
      <c r="B1657"/>
      <c r="C1657"/>
      <c r="D1657"/>
      <c r="E1657"/>
      <c r="F1657"/>
      <c r="G1657"/>
      <c r="H1657"/>
      <c r="I1657"/>
      <c r="J1657"/>
      <c r="Z1657"/>
    </row>
    <row r="1658">
      <c r="A1658"/>
      <c r="B1658"/>
      <c r="C1658"/>
      <c r="D1658"/>
      <c r="E1658"/>
      <c r="F1658"/>
      <c r="G1658"/>
      <c r="H1658"/>
      <c r="I1658"/>
      <c r="J1658"/>
      <c r="Z1658"/>
    </row>
    <row r="1659">
      <c r="A1659"/>
      <c r="B1659"/>
      <c r="C1659"/>
      <c r="D1659"/>
      <c r="E1659"/>
      <c r="F1659"/>
      <c r="G1659"/>
      <c r="H1659"/>
      <c r="I1659"/>
      <c r="J1659"/>
      <c r="Z1659"/>
    </row>
    <row r="1660">
      <c r="A1660"/>
      <c r="B1660"/>
      <c r="C1660"/>
      <c r="D1660"/>
      <c r="E1660"/>
      <c r="F1660"/>
      <c r="G1660"/>
      <c r="H1660"/>
      <c r="I1660"/>
      <c r="J1660"/>
      <c r="Z1660"/>
    </row>
    <row r="1661">
      <c r="A1661"/>
      <c r="B1661"/>
      <c r="C1661"/>
      <c r="D1661"/>
      <c r="E1661"/>
      <c r="F1661"/>
      <c r="G1661"/>
      <c r="H1661"/>
      <c r="I1661"/>
      <c r="J1661"/>
      <c r="Z1661"/>
    </row>
    <row r="1662">
      <c r="A1662"/>
      <c r="B1662"/>
      <c r="C1662"/>
      <c r="D1662"/>
      <c r="E1662"/>
      <c r="F1662"/>
      <c r="G1662"/>
      <c r="H1662"/>
      <c r="I1662"/>
      <c r="J1662"/>
      <c r="Z1662"/>
    </row>
    <row r="1663">
      <c r="A1663"/>
      <c r="B1663"/>
      <c r="C1663"/>
      <c r="D1663"/>
      <c r="E1663"/>
      <c r="F1663"/>
      <c r="G1663"/>
      <c r="H1663"/>
      <c r="I1663"/>
      <c r="J1663"/>
      <c r="Z1663"/>
    </row>
    <row r="1664">
      <c r="A1664"/>
      <c r="B1664"/>
      <c r="C1664"/>
      <c r="D1664"/>
      <c r="E1664"/>
      <c r="F1664"/>
      <c r="G1664"/>
      <c r="H1664"/>
      <c r="I1664"/>
      <c r="J1664"/>
      <c r="Z1664"/>
    </row>
    <row r="1665">
      <c r="A1665"/>
      <c r="B1665"/>
      <c r="C1665"/>
      <c r="D1665"/>
      <c r="E1665"/>
      <c r="F1665"/>
      <c r="G1665"/>
      <c r="H1665"/>
      <c r="I1665"/>
      <c r="J1665"/>
      <c r="Z1665"/>
    </row>
    <row r="1666">
      <c r="A1666"/>
      <c r="B1666"/>
      <c r="C1666"/>
      <c r="D1666"/>
      <c r="E1666"/>
      <c r="F1666"/>
      <c r="G1666"/>
      <c r="H1666"/>
      <c r="I1666"/>
      <c r="J1666"/>
      <c r="Z1666"/>
    </row>
    <row r="1667">
      <c r="A1667"/>
      <c r="B1667"/>
      <c r="C1667"/>
      <c r="D1667"/>
      <c r="E1667"/>
      <c r="F1667"/>
      <c r="G1667"/>
      <c r="H1667"/>
      <c r="I1667"/>
      <c r="J1667"/>
      <c r="Z1667"/>
    </row>
    <row r="1668">
      <c r="A1668"/>
      <c r="B1668"/>
      <c r="C1668"/>
      <c r="D1668"/>
      <c r="E1668"/>
      <c r="F1668"/>
      <c r="G1668"/>
      <c r="H1668"/>
      <c r="I1668"/>
      <c r="J1668"/>
      <c r="Z1668"/>
    </row>
    <row r="1669">
      <c r="A1669"/>
      <c r="B1669"/>
      <c r="C1669"/>
      <c r="D1669"/>
      <c r="E1669"/>
      <c r="F1669"/>
      <c r="G1669"/>
      <c r="H1669"/>
      <c r="I1669"/>
      <c r="J1669"/>
      <c r="Z1669"/>
    </row>
    <row r="1670">
      <c r="A1670"/>
      <c r="B1670"/>
      <c r="C1670"/>
      <c r="D1670"/>
      <c r="E1670"/>
      <c r="F1670"/>
      <c r="G1670"/>
      <c r="H1670"/>
      <c r="I1670"/>
      <c r="J1670"/>
      <c r="Z1670"/>
    </row>
    <row r="1671">
      <c r="A1671"/>
      <c r="B1671"/>
      <c r="C1671"/>
      <c r="D1671"/>
      <c r="E1671"/>
      <c r="F1671"/>
      <c r="G1671"/>
      <c r="H1671"/>
      <c r="I1671"/>
      <c r="J1671"/>
      <c r="Z1671"/>
    </row>
    <row r="1672">
      <c r="A1672"/>
      <c r="B1672"/>
      <c r="C1672"/>
      <c r="D1672"/>
      <c r="E1672"/>
      <c r="F1672"/>
      <c r="G1672"/>
      <c r="H1672"/>
      <c r="I1672"/>
      <c r="J1672"/>
      <c r="Z1672"/>
    </row>
    <row r="1673">
      <c r="A1673"/>
      <c r="B1673"/>
      <c r="C1673"/>
      <c r="D1673"/>
      <c r="E1673"/>
      <c r="F1673"/>
      <c r="G1673"/>
      <c r="H1673"/>
      <c r="I1673"/>
      <c r="J1673"/>
      <c r="Z1673"/>
    </row>
    <row r="1674">
      <c r="A1674"/>
      <c r="B1674"/>
      <c r="C1674"/>
      <c r="D1674"/>
      <c r="E1674"/>
      <c r="F1674"/>
      <c r="G1674"/>
      <c r="H1674"/>
      <c r="I1674"/>
      <c r="J1674"/>
      <c r="Z1674"/>
    </row>
    <row r="1675">
      <c r="A1675"/>
      <c r="B1675"/>
      <c r="C1675"/>
      <c r="D1675"/>
      <c r="E1675"/>
      <c r="F1675"/>
      <c r="G1675"/>
      <c r="H1675"/>
      <c r="I1675"/>
      <c r="J1675"/>
      <c r="Z1675"/>
    </row>
    <row r="1676">
      <c r="A1676"/>
      <c r="B1676"/>
      <c r="C1676"/>
      <c r="D1676"/>
      <c r="E1676"/>
      <c r="F1676"/>
      <c r="G1676"/>
      <c r="H1676"/>
      <c r="I1676"/>
      <c r="J1676"/>
      <c r="Z1676"/>
    </row>
    <row r="1677">
      <c r="A1677"/>
      <c r="B1677"/>
      <c r="C1677"/>
      <c r="D1677"/>
      <c r="E1677"/>
      <c r="F1677"/>
      <c r="G1677"/>
      <c r="H1677"/>
      <c r="I1677"/>
      <c r="J1677"/>
      <c r="Z1677"/>
    </row>
    <row r="1678">
      <c r="A1678"/>
      <c r="B1678"/>
      <c r="C1678"/>
      <c r="D1678"/>
      <c r="E1678"/>
      <c r="F1678"/>
      <c r="G1678"/>
      <c r="H1678"/>
      <c r="I1678"/>
      <c r="J1678"/>
      <c r="Z1678"/>
    </row>
    <row r="1679">
      <c r="A1679"/>
      <c r="B1679"/>
      <c r="C1679"/>
      <c r="D1679"/>
      <c r="E1679"/>
      <c r="F1679"/>
      <c r="G1679"/>
      <c r="H1679"/>
      <c r="I1679"/>
      <c r="J1679"/>
      <c r="Z1679"/>
    </row>
    <row r="1680">
      <c r="A1680"/>
      <c r="B1680"/>
      <c r="C1680"/>
      <c r="D1680"/>
      <c r="E1680"/>
      <c r="F1680"/>
      <c r="G1680"/>
      <c r="H1680"/>
      <c r="I1680"/>
      <c r="J1680"/>
      <c r="Z1680"/>
    </row>
    <row r="1681">
      <c r="A1681"/>
      <c r="B1681"/>
      <c r="C1681"/>
      <c r="D1681"/>
      <c r="E1681"/>
      <c r="F1681"/>
      <c r="G1681"/>
      <c r="H1681"/>
      <c r="I1681"/>
      <c r="J1681"/>
      <c r="Z1681"/>
    </row>
    <row r="1682">
      <c r="A1682"/>
      <c r="B1682"/>
      <c r="C1682"/>
      <c r="D1682"/>
      <c r="E1682"/>
      <c r="F1682"/>
      <c r="G1682"/>
      <c r="H1682"/>
      <c r="I1682"/>
      <c r="J1682"/>
      <c r="Z1682"/>
    </row>
    <row r="1683">
      <c r="A1683"/>
      <c r="B1683"/>
      <c r="C1683"/>
      <c r="D1683"/>
      <c r="E1683"/>
      <c r="F1683"/>
      <c r="G1683"/>
      <c r="H1683"/>
      <c r="I1683"/>
      <c r="J1683"/>
      <c r="Z1683"/>
    </row>
    <row r="1684">
      <c r="A1684"/>
      <c r="B1684"/>
      <c r="C1684"/>
      <c r="D1684"/>
      <c r="E1684"/>
      <c r="F1684"/>
      <c r="G1684"/>
      <c r="H1684"/>
      <c r="I1684"/>
      <c r="J1684"/>
      <c r="Z1684"/>
    </row>
    <row r="1685">
      <c r="A1685"/>
      <c r="B1685"/>
      <c r="C1685"/>
      <c r="D1685"/>
      <c r="E1685"/>
      <c r="F1685"/>
      <c r="G1685"/>
      <c r="H1685"/>
      <c r="I1685"/>
      <c r="J1685"/>
      <c r="Z1685"/>
    </row>
    <row r="1686">
      <c r="A1686"/>
      <c r="B1686"/>
      <c r="C1686"/>
      <c r="D1686"/>
      <c r="E1686"/>
      <c r="F1686"/>
      <c r="G1686"/>
      <c r="H1686"/>
      <c r="I1686"/>
      <c r="J1686"/>
      <c r="Z1686"/>
    </row>
    <row r="1687">
      <c r="A1687"/>
      <c r="B1687"/>
      <c r="C1687"/>
      <c r="D1687"/>
      <c r="E1687"/>
      <c r="F1687"/>
      <c r="G1687"/>
      <c r="H1687"/>
      <c r="I1687"/>
      <c r="J1687"/>
      <c r="Z1687"/>
    </row>
    <row r="1688">
      <c r="A1688"/>
      <c r="B1688"/>
      <c r="C1688"/>
      <c r="D1688"/>
      <c r="E1688"/>
      <c r="F1688"/>
      <c r="G1688"/>
      <c r="H1688"/>
      <c r="I1688"/>
      <c r="J1688"/>
      <c r="Z1688"/>
    </row>
    <row r="1689">
      <c r="A1689"/>
      <c r="B1689"/>
      <c r="C1689"/>
      <c r="D1689"/>
      <c r="E1689"/>
      <c r="F1689"/>
      <c r="G1689"/>
      <c r="H1689"/>
      <c r="I1689"/>
      <c r="J1689"/>
      <c r="Z1689"/>
    </row>
    <row r="1690">
      <c r="A1690"/>
      <c r="B1690"/>
      <c r="C1690"/>
      <c r="D1690"/>
      <c r="E1690"/>
      <c r="F1690"/>
      <c r="G1690"/>
      <c r="H1690"/>
      <c r="I1690"/>
      <c r="J1690"/>
      <c r="Z1690"/>
    </row>
    <row r="1691">
      <c r="A1691"/>
      <c r="B1691"/>
      <c r="C1691"/>
      <c r="D1691"/>
      <c r="E1691"/>
      <c r="F1691"/>
      <c r="G1691"/>
      <c r="H1691"/>
      <c r="I1691"/>
      <c r="J1691"/>
      <c r="Z1691"/>
    </row>
    <row r="1692">
      <c r="A1692"/>
      <c r="B1692"/>
      <c r="C1692"/>
      <c r="D1692"/>
      <c r="E1692"/>
      <c r="F1692"/>
      <c r="G1692"/>
      <c r="H1692"/>
      <c r="I1692"/>
      <c r="J1692"/>
      <c r="Z1692"/>
    </row>
    <row r="1693">
      <c r="A1693"/>
      <c r="B1693"/>
      <c r="C1693"/>
      <c r="D1693"/>
      <c r="E1693"/>
      <c r="F1693"/>
      <c r="G1693"/>
      <c r="H1693"/>
      <c r="I1693"/>
      <c r="J1693"/>
      <c r="Z1693"/>
    </row>
    <row r="1694">
      <c r="A1694"/>
      <c r="B1694"/>
      <c r="C1694"/>
      <c r="D1694"/>
      <c r="E1694"/>
      <c r="F1694"/>
      <c r="G1694"/>
      <c r="H1694"/>
      <c r="I1694"/>
      <c r="J1694"/>
      <c r="Z1694"/>
    </row>
    <row r="1695">
      <c r="A1695"/>
      <c r="B1695"/>
      <c r="C1695"/>
      <c r="D1695"/>
      <c r="E1695"/>
      <c r="F1695"/>
      <c r="G1695"/>
      <c r="H1695"/>
      <c r="I1695"/>
      <c r="J1695"/>
      <c r="Z1695"/>
    </row>
    <row r="1696">
      <c r="A1696"/>
      <c r="B1696"/>
      <c r="C1696"/>
      <c r="D1696"/>
      <c r="E1696"/>
      <c r="F1696"/>
      <c r="G1696"/>
      <c r="H1696"/>
      <c r="I1696"/>
      <c r="J1696"/>
      <c r="Z1696"/>
    </row>
    <row r="1697">
      <c r="A1697"/>
      <c r="B1697"/>
      <c r="C1697"/>
      <c r="D1697"/>
      <c r="E1697"/>
      <c r="F1697"/>
      <c r="G1697"/>
      <c r="H1697"/>
      <c r="I1697"/>
      <c r="J1697"/>
      <c r="Z1697"/>
    </row>
    <row r="1698">
      <c r="A1698"/>
      <c r="B1698"/>
      <c r="C1698"/>
      <c r="D1698"/>
      <c r="E1698"/>
      <c r="F1698"/>
      <c r="G1698"/>
      <c r="H1698"/>
      <c r="I1698"/>
      <c r="J1698"/>
      <c r="Z1698"/>
    </row>
    <row r="1699">
      <c r="A1699"/>
      <c r="B1699"/>
      <c r="C1699"/>
      <c r="D1699"/>
      <c r="E1699"/>
      <c r="F1699"/>
      <c r="G1699"/>
      <c r="H1699"/>
      <c r="I1699"/>
      <c r="J1699"/>
      <c r="Z1699"/>
    </row>
    <row r="1700">
      <c r="A1700"/>
      <c r="B1700"/>
      <c r="C1700"/>
      <c r="D1700"/>
      <c r="E1700"/>
      <c r="F1700"/>
      <c r="G1700"/>
      <c r="H1700"/>
      <c r="I1700"/>
      <c r="J1700"/>
      <c r="Z1700"/>
    </row>
    <row r="1701">
      <c r="A1701"/>
      <c r="B1701"/>
      <c r="C1701"/>
      <c r="D1701"/>
      <c r="E1701"/>
      <c r="F1701"/>
      <c r="G1701"/>
      <c r="H1701"/>
      <c r="I1701"/>
      <c r="J1701"/>
      <c r="Z1701"/>
    </row>
    <row r="1702">
      <c r="A1702"/>
      <c r="B1702"/>
      <c r="C1702"/>
      <c r="D1702"/>
      <c r="E1702"/>
      <c r="F1702"/>
      <c r="G1702"/>
      <c r="H1702"/>
      <c r="I1702"/>
      <c r="J1702"/>
      <c r="Z1702"/>
    </row>
    <row r="1703">
      <c r="A1703"/>
      <c r="B1703"/>
      <c r="C1703"/>
      <c r="D1703"/>
      <c r="E1703"/>
      <c r="F1703"/>
      <c r="G1703"/>
      <c r="H1703"/>
      <c r="I1703"/>
      <c r="J1703"/>
      <c r="Z1703"/>
    </row>
    <row r="1704">
      <c r="A1704"/>
      <c r="B1704"/>
      <c r="C1704"/>
      <c r="D1704"/>
      <c r="E1704"/>
      <c r="F1704"/>
      <c r="G1704"/>
      <c r="H1704"/>
      <c r="I1704"/>
      <c r="J1704"/>
      <c r="Z1704"/>
    </row>
    <row r="1705">
      <c r="A1705"/>
      <c r="B1705"/>
      <c r="C1705"/>
      <c r="D1705"/>
      <c r="E1705"/>
      <c r="F1705"/>
      <c r="G1705"/>
      <c r="H1705"/>
      <c r="I1705"/>
      <c r="J1705"/>
      <c r="Z1705"/>
    </row>
    <row r="1706">
      <c r="A1706"/>
      <c r="B1706"/>
      <c r="C1706"/>
      <c r="D1706"/>
      <c r="E1706"/>
      <c r="F1706"/>
      <c r="G1706"/>
      <c r="H1706"/>
      <c r="I1706"/>
      <c r="J1706"/>
      <c r="Z1706"/>
    </row>
    <row r="1707">
      <c r="A1707"/>
      <c r="B1707"/>
      <c r="C1707"/>
      <c r="D1707"/>
      <c r="E1707"/>
      <c r="F1707"/>
      <c r="G1707"/>
      <c r="H1707"/>
      <c r="I1707"/>
      <c r="J1707"/>
      <c r="Z1707"/>
    </row>
    <row r="1708">
      <c r="A1708"/>
      <c r="B1708"/>
      <c r="C1708"/>
      <c r="D1708"/>
      <c r="E1708"/>
      <c r="F1708"/>
      <c r="G1708"/>
      <c r="H1708"/>
      <c r="I1708"/>
      <c r="J1708"/>
      <c r="Z1708"/>
    </row>
    <row r="1709">
      <c r="A1709"/>
      <c r="B1709"/>
      <c r="C1709"/>
      <c r="D1709"/>
      <c r="E1709"/>
      <c r="F1709"/>
      <c r="G1709"/>
      <c r="H1709"/>
      <c r="I1709"/>
      <c r="J1709"/>
      <c r="Z1709"/>
    </row>
    <row r="1710">
      <c r="A1710"/>
      <c r="B1710"/>
      <c r="C1710"/>
      <c r="D1710"/>
      <c r="E1710"/>
      <c r="F1710"/>
      <c r="G1710"/>
      <c r="H1710"/>
      <c r="I1710"/>
      <c r="J1710"/>
      <c r="Z1710"/>
    </row>
    <row r="1711">
      <c r="A1711"/>
      <c r="B1711"/>
      <c r="C1711"/>
      <c r="D1711"/>
      <c r="E1711"/>
      <c r="F1711"/>
      <c r="G1711"/>
      <c r="H1711"/>
      <c r="I1711"/>
      <c r="J1711"/>
      <c r="Z1711"/>
    </row>
    <row r="1712">
      <c r="A1712"/>
      <c r="B1712"/>
      <c r="C1712"/>
      <c r="D1712"/>
      <c r="E1712"/>
      <c r="F1712"/>
      <c r="G1712"/>
      <c r="H1712"/>
      <c r="I1712"/>
      <c r="J1712"/>
      <c r="Z1712"/>
    </row>
    <row r="1713">
      <c r="A1713"/>
      <c r="B1713"/>
      <c r="C1713"/>
      <c r="D1713"/>
      <c r="E1713"/>
      <c r="F1713"/>
      <c r="G1713"/>
      <c r="H1713"/>
      <c r="I1713"/>
      <c r="J1713"/>
      <c r="Z1713"/>
    </row>
    <row r="1714">
      <c r="A1714"/>
      <c r="B1714"/>
      <c r="C1714"/>
      <c r="D1714"/>
      <c r="E1714"/>
      <c r="F1714"/>
      <c r="G1714"/>
      <c r="H1714"/>
      <c r="I1714"/>
      <c r="J1714"/>
      <c r="Z1714"/>
    </row>
    <row r="1715">
      <c r="A1715"/>
      <c r="B1715"/>
      <c r="C1715"/>
      <c r="D1715"/>
      <c r="E1715"/>
      <c r="F1715"/>
      <c r="G1715"/>
      <c r="H1715"/>
      <c r="I1715"/>
      <c r="J1715"/>
      <c r="Z1715"/>
    </row>
    <row r="1716">
      <c r="A1716"/>
      <c r="B1716"/>
      <c r="C1716"/>
      <c r="D1716"/>
      <c r="E1716"/>
      <c r="F1716"/>
      <c r="G1716"/>
      <c r="H1716"/>
      <c r="I1716"/>
      <c r="J1716"/>
      <c r="Z1716"/>
    </row>
    <row r="1717">
      <c r="A1717"/>
      <c r="B1717"/>
      <c r="C1717"/>
      <c r="D1717"/>
      <c r="E1717"/>
      <c r="F1717"/>
      <c r="G1717"/>
      <c r="H1717"/>
      <c r="I1717"/>
      <c r="J1717"/>
      <c r="Z1717"/>
    </row>
    <row r="1718">
      <c r="A1718"/>
      <c r="B1718"/>
      <c r="C1718"/>
      <c r="D1718"/>
      <c r="E1718"/>
      <c r="F1718"/>
      <c r="G1718"/>
      <c r="H1718"/>
      <c r="I1718"/>
      <c r="J1718"/>
      <c r="Z1718"/>
    </row>
    <row r="1719">
      <c r="A1719"/>
      <c r="B1719"/>
      <c r="C1719"/>
      <c r="D1719"/>
      <c r="E1719"/>
      <c r="F1719"/>
      <c r="G1719"/>
      <c r="H1719"/>
      <c r="I1719"/>
      <c r="J1719"/>
      <c r="Z1719"/>
    </row>
    <row r="1720">
      <c r="A1720"/>
      <c r="B1720"/>
      <c r="C1720"/>
      <c r="D1720"/>
      <c r="E1720"/>
      <c r="F1720"/>
      <c r="G1720"/>
      <c r="H1720"/>
      <c r="I1720"/>
      <c r="J1720"/>
      <c r="Z1720"/>
    </row>
    <row r="1721">
      <c r="A1721"/>
      <c r="B1721"/>
      <c r="C1721"/>
      <c r="D1721"/>
      <c r="E1721"/>
      <c r="F1721"/>
      <c r="G1721"/>
      <c r="H1721"/>
      <c r="I1721"/>
      <c r="J1721"/>
      <c r="Z1721"/>
    </row>
    <row r="1722">
      <c r="A1722"/>
      <c r="B1722"/>
      <c r="C1722"/>
      <c r="D1722"/>
      <c r="E1722"/>
      <c r="F1722"/>
      <c r="G1722"/>
      <c r="H1722"/>
      <c r="I1722"/>
      <c r="J1722"/>
      <c r="Z1722"/>
    </row>
    <row r="1723">
      <c r="A1723"/>
      <c r="B1723"/>
      <c r="C1723"/>
      <c r="D1723"/>
      <c r="E1723"/>
      <c r="F1723"/>
      <c r="G1723"/>
      <c r="H1723"/>
      <c r="I1723"/>
      <c r="J1723"/>
      <c r="Z1723"/>
    </row>
    <row r="1724">
      <c r="A1724"/>
      <c r="B1724"/>
      <c r="C1724"/>
      <c r="D1724"/>
      <c r="E1724"/>
      <c r="F1724"/>
      <c r="G1724"/>
      <c r="H1724"/>
      <c r="I1724"/>
      <c r="J1724"/>
      <c r="Z1724"/>
    </row>
    <row r="1725">
      <c r="A1725"/>
      <c r="B1725"/>
      <c r="C1725"/>
      <c r="D1725"/>
      <c r="E1725"/>
      <c r="F1725"/>
      <c r="G1725"/>
      <c r="H1725"/>
      <c r="I1725"/>
      <c r="J1725"/>
      <c r="Z1725"/>
    </row>
    <row r="1726">
      <c r="A1726"/>
      <c r="B1726"/>
      <c r="C1726"/>
      <c r="D1726"/>
      <c r="E1726"/>
      <c r="F1726"/>
      <c r="G1726"/>
      <c r="H1726"/>
      <c r="I1726"/>
      <c r="J1726"/>
      <c r="Z1726"/>
    </row>
    <row r="1727">
      <c r="A1727"/>
      <c r="B1727"/>
      <c r="C1727"/>
      <c r="D1727"/>
      <c r="E1727"/>
      <c r="F1727"/>
      <c r="G1727"/>
      <c r="H1727"/>
      <c r="I1727"/>
      <c r="J1727"/>
      <c r="Z1727"/>
    </row>
    <row r="1728">
      <c r="A1728"/>
      <c r="B1728"/>
      <c r="C1728"/>
      <c r="D1728"/>
      <c r="E1728"/>
      <c r="F1728"/>
      <c r="G1728"/>
      <c r="H1728"/>
      <c r="I1728"/>
      <c r="J1728"/>
      <c r="Z1728"/>
    </row>
    <row r="1729">
      <c r="A1729"/>
      <c r="B1729"/>
      <c r="C1729"/>
      <c r="D1729"/>
      <c r="E1729"/>
      <c r="F1729"/>
      <c r="G1729"/>
      <c r="H1729"/>
      <c r="I1729"/>
      <c r="J1729"/>
      <c r="Z1729"/>
    </row>
    <row r="1730">
      <c r="A1730"/>
      <c r="B1730"/>
      <c r="C1730"/>
      <c r="D1730"/>
      <c r="E1730"/>
      <c r="F1730"/>
      <c r="G1730"/>
      <c r="H1730"/>
      <c r="I1730"/>
      <c r="J1730"/>
      <c r="Z1730"/>
    </row>
    <row r="1731">
      <c r="A1731"/>
      <c r="B1731"/>
      <c r="C1731"/>
      <c r="D1731"/>
      <c r="E1731"/>
      <c r="F1731"/>
      <c r="G1731"/>
      <c r="H1731"/>
      <c r="I1731"/>
      <c r="J1731"/>
      <c r="Z1731"/>
    </row>
    <row r="1732">
      <c r="A1732"/>
      <c r="B1732"/>
      <c r="C1732"/>
      <c r="D1732"/>
      <c r="E1732"/>
      <c r="F1732"/>
      <c r="G1732"/>
      <c r="H1732"/>
      <c r="I1732"/>
      <c r="J1732"/>
      <c r="Z1732"/>
    </row>
    <row r="1733">
      <c r="A1733"/>
      <c r="B1733"/>
      <c r="C1733"/>
      <c r="D1733"/>
      <c r="E1733"/>
      <c r="F1733"/>
      <c r="G1733"/>
      <c r="H1733"/>
      <c r="I1733"/>
      <c r="J1733"/>
      <c r="Z1733"/>
    </row>
    <row r="1734">
      <c r="A1734"/>
      <c r="B1734"/>
      <c r="C1734"/>
      <c r="D1734"/>
      <c r="E1734"/>
      <c r="F1734"/>
      <c r="G1734"/>
      <c r="H1734"/>
      <c r="I1734"/>
      <c r="J1734"/>
      <c r="Z1734"/>
    </row>
    <row r="1735">
      <c r="A1735"/>
      <c r="B1735"/>
      <c r="C1735"/>
      <c r="D1735"/>
      <c r="E1735"/>
      <c r="F1735"/>
      <c r="G1735"/>
      <c r="H1735"/>
      <c r="I1735"/>
      <c r="J1735"/>
      <c r="Z1735"/>
    </row>
    <row r="1736">
      <c r="A1736"/>
      <c r="B1736"/>
      <c r="C1736"/>
      <c r="D1736"/>
      <c r="E1736"/>
      <c r="F1736"/>
      <c r="G1736"/>
      <c r="H1736"/>
      <c r="I1736"/>
      <c r="J1736"/>
      <c r="Z1736"/>
    </row>
    <row r="1737">
      <c r="A1737"/>
      <c r="B1737"/>
      <c r="C1737"/>
      <c r="D1737"/>
      <c r="E1737"/>
      <c r="F1737"/>
      <c r="G1737"/>
      <c r="H1737"/>
      <c r="I1737"/>
      <c r="J1737"/>
      <c r="Z1737"/>
    </row>
    <row r="1738">
      <c r="A1738"/>
      <c r="B1738"/>
      <c r="C1738"/>
      <c r="D1738"/>
      <c r="E1738"/>
      <c r="F1738"/>
      <c r="G1738"/>
      <c r="H1738"/>
      <c r="I1738"/>
      <c r="J1738"/>
      <c r="Z1738"/>
    </row>
    <row r="1739">
      <c r="A1739"/>
      <c r="B1739"/>
      <c r="C1739"/>
      <c r="D1739"/>
      <c r="E1739"/>
      <c r="F1739"/>
      <c r="G1739"/>
      <c r="H1739"/>
      <c r="I1739"/>
      <c r="J1739"/>
      <c r="Z1739"/>
    </row>
    <row r="1740">
      <c r="A1740"/>
      <c r="B1740"/>
      <c r="C1740"/>
      <c r="D1740"/>
      <c r="E1740"/>
      <c r="F1740"/>
      <c r="G1740"/>
      <c r="H1740"/>
      <c r="I1740"/>
      <c r="J1740"/>
      <c r="Z1740"/>
    </row>
    <row r="1741">
      <c r="A1741"/>
      <c r="B1741"/>
      <c r="C1741"/>
      <c r="D1741"/>
      <c r="E1741"/>
      <c r="F1741"/>
      <c r="G1741"/>
      <c r="H1741"/>
      <c r="I1741"/>
      <c r="J1741"/>
      <c r="Z1741"/>
    </row>
    <row r="1742">
      <c r="A1742"/>
      <c r="B1742"/>
      <c r="C1742"/>
      <c r="D1742"/>
      <c r="E1742"/>
      <c r="F1742"/>
      <c r="G1742"/>
      <c r="H1742"/>
      <c r="I1742"/>
      <c r="J1742"/>
      <c r="Z1742"/>
    </row>
    <row r="1743">
      <c r="A1743"/>
      <c r="B1743"/>
      <c r="C1743"/>
      <c r="D1743"/>
      <c r="E1743"/>
      <c r="F1743"/>
      <c r="G1743"/>
      <c r="H1743"/>
      <c r="I1743"/>
      <c r="J1743"/>
      <c r="Z1743"/>
    </row>
    <row r="1744">
      <c r="A1744"/>
      <c r="B1744"/>
      <c r="C1744"/>
      <c r="D1744"/>
      <c r="E1744"/>
      <c r="F1744"/>
      <c r="G1744"/>
      <c r="H1744"/>
      <c r="I1744"/>
      <c r="J1744"/>
      <c r="Z1744"/>
    </row>
    <row r="1745">
      <c r="A1745"/>
      <c r="B1745"/>
      <c r="C1745"/>
      <c r="D1745"/>
      <c r="E1745"/>
      <c r="F1745"/>
      <c r="G1745"/>
      <c r="H1745"/>
      <c r="I1745"/>
      <c r="J1745"/>
      <c r="Z1745"/>
    </row>
    <row r="1746">
      <c r="A1746"/>
      <c r="B1746"/>
      <c r="C1746"/>
      <c r="D1746"/>
      <c r="E1746"/>
      <c r="F1746"/>
      <c r="G1746"/>
      <c r="H1746"/>
      <c r="I1746"/>
      <c r="J1746"/>
      <c r="Z1746"/>
    </row>
    <row r="1747">
      <c r="A1747"/>
      <c r="B1747"/>
      <c r="C1747"/>
      <c r="D1747"/>
      <c r="E1747"/>
      <c r="F1747"/>
      <c r="G1747"/>
      <c r="H1747"/>
      <c r="I1747"/>
      <c r="J1747"/>
      <c r="Z1747"/>
    </row>
    <row r="1748">
      <c r="A1748"/>
      <c r="B1748"/>
      <c r="C1748"/>
      <c r="D1748"/>
      <c r="E1748"/>
      <c r="F1748"/>
      <c r="G1748"/>
      <c r="H1748"/>
      <c r="I1748"/>
      <c r="J1748"/>
      <c r="Z1748"/>
    </row>
    <row r="1749">
      <c r="A1749"/>
      <c r="B1749"/>
      <c r="C1749"/>
      <c r="D1749"/>
      <c r="E1749"/>
      <c r="F1749"/>
      <c r="G1749"/>
      <c r="H1749"/>
      <c r="I1749"/>
      <c r="J1749"/>
      <c r="Z1749"/>
    </row>
    <row r="1750">
      <c r="A1750"/>
      <c r="B1750"/>
      <c r="C1750"/>
      <c r="D1750"/>
      <c r="E1750"/>
      <c r="F1750"/>
      <c r="G1750"/>
      <c r="H1750"/>
      <c r="I1750"/>
      <c r="J1750"/>
      <c r="Z1750"/>
    </row>
    <row r="1751">
      <c r="A1751"/>
      <c r="B1751"/>
      <c r="C1751"/>
      <c r="D1751"/>
      <c r="E1751"/>
      <c r="F1751"/>
      <c r="G1751"/>
      <c r="H1751"/>
      <c r="I1751"/>
      <c r="J1751"/>
      <c r="Z1751"/>
    </row>
    <row r="1752">
      <c r="A1752"/>
      <c r="B1752"/>
      <c r="C1752"/>
      <c r="D1752"/>
      <c r="E1752"/>
      <c r="F1752"/>
      <c r="G1752"/>
      <c r="H1752"/>
      <c r="I1752"/>
      <c r="J1752"/>
      <c r="Z1752"/>
    </row>
    <row r="1753">
      <c r="A1753"/>
      <c r="B1753"/>
      <c r="C1753"/>
      <c r="D1753"/>
      <c r="E1753"/>
      <c r="F1753"/>
      <c r="G1753"/>
      <c r="H1753"/>
      <c r="I1753"/>
      <c r="J1753"/>
      <c r="Z1753"/>
    </row>
    <row r="1754">
      <c r="A1754"/>
      <c r="B1754"/>
      <c r="C1754"/>
      <c r="D1754"/>
      <c r="E1754"/>
      <c r="F1754"/>
      <c r="G1754"/>
      <c r="H1754"/>
      <c r="I1754"/>
      <c r="J1754"/>
      <c r="Z1754"/>
    </row>
    <row r="1755">
      <c r="A1755"/>
      <c r="B1755"/>
      <c r="C1755"/>
      <c r="D1755"/>
      <c r="E1755"/>
      <c r="F1755"/>
      <c r="G1755"/>
      <c r="H1755"/>
      <c r="I1755"/>
      <c r="J1755"/>
      <c r="Z1755"/>
    </row>
    <row r="1756">
      <c r="A1756"/>
      <c r="B1756"/>
      <c r="C1756"/>
      <c r="D1756"/>
      <c r="E1756"/>
      <c r="F1756"/>
      <c r="G1756"/>
      <c r="H1756"/>
      <c r="I1756"/>
      <c r="J1756"/>
      <c r="Z1756"/>
    </row>
    <row r="1757">
      <c r="A1757"/>
      <c r="B1757"/>
      <c r="C1757"/>
      <c r="D1757"/>
      <c r="E1757"/>
      <c r="F1757"/>
      <c r="G1757"/>
      <c r="H1757"/>
      <c r="I1757"/>
      <c r="J1757"/>
      <c r="Z1757"/>
    </row>
    <row r="1758">
      <c r="A1758"/>
      <c r="B1758"/>
      <c r="C1758"/>
      <c r="D1758"/>
      <c r="E1758"/>
      <c r="F1758"/>
      <c r="G1758"/>
      <c r="H1758"/>
      <c r="I1758"/>
      <c r="J1758"/>
      <c r="Z1758"/>
    </row>
    <row r="1759">
      <c r="A1759"/>
      <c r="B1759"/>
      <c r="C1759"/>
      <c r="D1759"/>
      <c r="E1759"/>
      <c r="F1759"/>
      <c r="G1759"/>
      <c r="H1759"/>
      <c r="I1759"/>
      <c r="J1759"/>
      <c r="Z1759"/>
    </row>
    <row r="1760">
      <c r="A1760"/>
      <c r="B1760"/>
      <c r="C1760"/>
      <c r="D1760"/>
      <c r="E1760"/>
      <c r="F1760"/>
      <c r="G1760"/>
      <c r="H1760"/>
      <c r="I1760"/>
      <c r="J1760"/>
      <c r="Z1760"/>
    </row>
    <row r="1761">
      <c r="A1761"/>
      <c r="B1761"/>
      <c r="C1761"/>
      <c r="D1761"/>
      <c r="E1761"/>
      <c r="F1761"/>
      <c r="G1761"/>
      <c r="H1761"/>
      <c r="I1761"/>
      <c r="J1761"/>
      <c r="Z1761"/>
    </row>
    <row r="1762">
      <c r="A1762"/>
      <c r="B1762"/>
      <c r="C1762"/>
      <c r="D1762"/>
      <c r="E1762"/>
      <c r="F1762"/>
      <c r="G1762"/>
      <c r="H1762"/>
      <c r="I1762"/>
      <c r="J1762"/>
      <c r="Z1762"/>
    </row>
    <row r="1763">
      <c r="A1763"/>
      <c r="B1763"/>
      <c r="C1763"/>
      <c r="D1763"/>
      <c r="E1763"/>
      <c r="F1763"/>
      <c r="G1763"/>
      <c r="H1763"/>
      <c r="I1763"/>
      <c r="J1763"/>
      <c r="Z1763"/>
    </row>
    <row r="1764">
      <c r="A1764"/>
      <c r="B1764"/>
      <c r="C1764"/>
      <c r="D1764"/>
      <c r="E1764"/>
      <c r="F1764"/>
      <c r="G1764"/>
      <c r="H1764"/>
      <c r="I1764"/>
      <c r="J1764"/>
      <c r="Z1764"/>
    </row>
    <row r="1765">
      <c r="A1765"/>
      <c r="B1765"/>
      <c r="C1765"/>
      <c r="D1765"/>
      <c r="E1765"/>
      <c r="F1765"/>
      <c r="G1765"/>
      <c r="H1765"/>
      <c r="I1765"/>
      <c r="J1765"/>
      <c r="Z1765"/>
    </row>
    <row r="1766">
      <c r="A1766"/>
      <c r="B1766"/>
      <c r="C1766"/>
      <c r="D1766"/>
      <c r="E1766"/>
      <c r="F1766"/>
      <c r="G1766"/>
      <c r="H1766"/>
      <c r="I1766"/>
      <c r="J1766"/>
      <c r="Z1766"/>
    </row>
    <row r="1767">
      <c r="A1767"/>
      <c r="B1767"/>
      <c r="C1767"/>
      <c r="D1767"/>
      <c r="E1767"/>
      <c r="F1767"/>
      <c r="G1767"/>
      <c r="H1767"/>
      <c r="I1767"/>
      <c r="J1767"/>
      <c r="Z1767"/>
    </row>
    <row r="1768">
      <c r="A1768"/>
      <c r="B1768"/>
      <c r="C1768"/>
      <c r="D1768"/>
      <c r="E1768"/>
      <c r="F1768"/>
      <c r="G1768"/>
      <c r="H1768"/>
      <c r="I1768"/>
      <c r="J1768"/>
      <c r="Z1768"/>
    </row>
    <row r="1769">
      <c r="A1769"/>
      <c r="B1769"/>
      <c r="C1769"/>
      <c r="D1769"/>
      <c r="E1769"/>
      <c r="F1769"/>
      <c r="G1769"/>
      <c r="H1769"/>
      <c r="I1769"/>
      <c r="J1769"/>
      <c r="Z1769"/>
    </row>
    <row r="1770">
      <c r="A1770"/>
      <c r="B1770"/>
      <c r="C1770"/>
      <c r="D1770"/>
      <c r="E1770"/>
      <c r="F1770"/>
      <c r="G1770"/>
      <c r="H1770"/>
      <c r="I1770"/>
      <c r="J1770"/>
      <c r="Z1770"/>
    </row>
    <row r="1771">
      <c r="A1771"/>
      <c r="B1771"/>
      <c r="C1771"/>
      <c r="D1771"/>
      <c r="E1771"/>
      <c r="F1771"/>
      <c r="G1771"/>
      <c r="H1771"/>
      <c r="I1771"/>
      <c r="J1771"/>
      <c r="Z1771"/>
    </row>
    <row r="1772">
      <c r="A1772"/>
      <c r="B1772"/>
      <c r="C1772"/>
      <c r="D1772"/>
      <c r="E1772"/>
      <c r="F1772"/>
      <c r="G1772"/>
      <c r="H1772"/>
      <c r="I1772"/>
      <c r="J1772"/>
      <c r="Z1772"/>
    </row>
    <row r="1773">
      <c r="A1773"/>
      <c r="B1773"/>
      <c r="C1773"/>
      <c r="D1773"/>
      <c r="E1773"/>
      <c r="F1773"/>
      <c r="G1773"/>
      <c r="H1773"/>
      <c r="I1773"/>
      <c r="J1773"/>
      <c r="Z1773"/>
    </row>
    <row r="1774">
      <c r="A1774"/>
      <c r="B1774"/>
      <c r="C1774"/>
      <c r="D1774"/>
      <c r="E1774"/>
      <c r="F1774"/>
      <c r="G1774"/>
      <c r="H1774"/>
      <c r="I1774"/>
      <c r="J1774"/>
      <c r="Z1774"/>
    </row>
    <row r="1775">
      <c r="A1775"/>
      <c r="B1775"/>
      <c r="C1775"/>
      <c r="D1775"/>
      <c r="E1775"/>
      <c r="F1775"/>
      <c r="G1775"/>
      <c r="H1775"/>
      <c r="I1775"/>
      <c r="J1775"/>
      <c r="Z1775"/>
    </row>
    <row r="1776">
      <c r="A1776"/>
      <c r="B1776"/>
      <c r="C1776"/>
      <c r="D1776"/>
      <c r="E1776"/>
      <c r="F1776"/>
      <c r="G1776"/>
      <c r="H1776"/>
      <c r="I1776"/>
      <c r="J1776"/>
      <c r="Z1776"/>
    </row>
    <row r="1777">
      <c r="A1777"/>
      <c r="B1777"/>
      <c r="C1777"/>
      <c r="D1777"/>
      <c r="E1777"/>
      <c r="F1777"/>
      <c r="G1777"/>
      <c r="H1777"/>
      <c r="I1777"/>
      <c r="J1777"/>
      <c r="Z1777"/>
    </row>
    <row r="1778">
      <c r="A1778"/>
      <c r="B1778"/>
      <c r="C1778"/>
      <c r="D1778"/>
      <c r="E1778"/>
      <c r="F1778"/>
      <c r="G1778"/>
      <c r="H1778"/>
      <c r="I1778"/>
      <c r="J1778"/>
      <c r="Z1778"/>
    </row>
    <row r="1779">
      <c r="A1779"/>
      <c r="B1779"/>
      <c r="C1779"/>
      <c r="D1779"/>
      <c r="E1779"/>
      <c r="F1779"/>
      <c r="G1779"/>
      <c r="H1779"/>
      <c r="I1779"/>
      <c r="J1779"/>
      <c r="Z1779"/>
    </row>
    <row r="1780">
      <c r="A1780"/>
      <c r="B1780"/>
      <c r="C1780"/>
      <c r="D1780"/>
      <c r="E1780"/>
      <c r="F1780"/>
      <c r="G1780"/>
      <c r="H1780"/>
      <c r="I1780"/>
      <c r="J1780"/>
      <c r="Z1780"/>
    </row>
    <row r="1781">
      <c r="A1781"/>
      <c r="B1781"/>
      <c r="C1781"/>
      <c r="D1781"/>
      <c r="E1781"/>
      <c r="F1781"/>
      <c r="G1781"/>
      <c r="H1781"/>
      <c r="I1781"/>
      <c r="J1781"/>
      <c r="Z1781"/>
    </row>
    <row r="1782">
      <c r="A1782"/>
      <c r="B1782"/>
      <c r="C1782"/>
      <c r="D1782"/>
      <c r="E1782"/>
      <c r="F1782"/>
      <c r="G1782"/>
      <c r="H1782"/>
      <c r="I1782"/>
      <c r="J1782"/>
      <c r="Z1782"/>
    </row>
    <row r="1783">
      <c r="A1783"/>
      <c r="B1783"/>
      <c r="C1783"/>
      <c r="D1783"/>
      <c r="E1783"/>
      <c r="F1783"/>
      <c r="G1783"/>
      <c r="H1783"/>
      <c r="I1783"/>
      <c r="J1783"/>
      <c r="Z1783"/>
    </row>
    <row r="1784">
      <c r="A1784"/>
      <c r="B1784"/>
      <c r="C1784"/>
      <c r="D1784"/>
      <c r="E1784"/>
      <c r="F1784"/>
      <c r="G1784"/>
      <c r="H1784"/>
      <c r="I1784"/>
      <c r="J1784"/>
      <c r="Z1784"/>
    </row>
    <row r="1785">
      <c r="A1785"/>
      <c r="B1785"/>
      <c r="C1785"/>
      <c r="D1785"/>
      <c r="E1785"/>
      <c r="F1785"/>
      <c r="G1785"/>
      <c r="H1785"/>
      <c r="I1785"/>
      <c r="J1785"/>
      <c r="Z1785"/>
    </row>
    <row r="1786">
      <c r="A1786"/>
      <c r="B1786"/>
      <c r="C1786"/>
      <c r="D1786"/>
      <c r="E1786"/>
      <c r="F1786"/>
      <c r="G1786"/>
      <c r="H1786"/>
      <c r="I1786"/>
      <c r="J1786"/>
      <c r="Z1786"/>
    </row>
    <row r="1787">
      <c r="A1787"/>
      <c r="B1787"/>
      <c r="C1787"/>
      <c r="D1787"/>
      <c r="E1787"/>
      <c r="F1787"/>
      <c r="G1787"/>
      <c r="H1787"/>
      <c r="I1787"/>
      <c r="J1787"/>
      <c r="Z1787"/>
    </row>
    <row r="1788">
      <c r="A1788"/>
      <c r="B1788"/>
      <c r="C1788"/>
      <c r="D1788"/>
      <c r="E1788"/>
      <c r="F1788"/>
      <c r="G1788"/>
      <c r="H1788"/>
      <c r="I1788"/>
      <c r="J1788"/>
      <c r="Z1788"/>
    </row>
    <row r="1789">
      <c r="A1789"/>
      <c r="B1789"/>
      <c r="C1789"/>
      <c r="D1789"/>
      <c r="E1789"/>
      <c r="F1789"/>
      <c r="G1789"/>
      <c r="H1789"/>
      <c r="I1789"/>
      <c r="J1789"/>
      <c r="Z1789"/>
    </row>
    <row r="1790">
      <c r="A1790"/>
      <c r="B1790"/>
      <c r="C1790"/>
      <c r="D1790"/>
      <c r="E1790"/>
      <c r="F1790"/>
      <c r="G1790"/>
      <c r="H1790"/>
      <c r="I1790"/>
      <c r="J1790"/>
      <c r="Z1790"/>
    </row>
    <row r="1791">
      <c r="A1791"/>
      <c r="B1791"/>
      <c r="C1791"/>
      <c r="D1791"/>
      <c r="E1791"/>
      <c r="F1791"/>
      <c r="G1791"/>
      <c r="H1791"/>
      <c r="I1791"/>
      <c r="J1791"/>
      <c r="Z1791"/>
    </row>
    <row r="1792">
      <c r="A1792"/>
      <c r="B1792"/>
      <c r="C1792"/>
      <c r="D1792"/>
      <c r="E1792"/>
      <c r="F1792"/>
      <c r="G1792"/>
      <c r="H1792"/>
      <c r="I1792"/>
      <c r="J1792"/>
      <c r="Z1792"/>
    </row>
    <row r="1793">
      <c r="A1793"/>
      <c r="B1793"/>
      <c r="C1793"/>
      <c r="D1793"/>
      <c r="E1793"/>
      <c r="F1793"/>
      <c r="G1793"/>
      <c r="H1793"/>
      <c r="I1793"/>
      <c r="J1793"/>
      <c r="Z1793"/>
    </row>
    <row r="1794">
      <c r="A1794"/>
      <c r="B1794"/>
      <c r="C1794"/>
      <c r="D1794"/>
      <c r="E1794"/>
      <c r="F1794"/>
      <c r="G1794"/>
      <c r="H1794"/>
      <c r="I1794"/>
      <c r="J1794"/>
      <c r="Z1794"/>
    </row>
    <row r="1795">
      <c r="A1795"/>
      <c r="B1795"/>
      <c r="C1795"/>
      <c r="D1795"/>
      <c r="E1795"/>
      <c r="F1795"/>
      <c r="G1795"/>
      <c r="H1795"/>
      <c r="I1795"/>
      <c r="J1795"/>
      <c r="Z1795"/>
    </row>
    <row r="1796">
      <c r="A1796"/>
      <c r="B1796"/>
      <c r="C1796"/>
      <c r="D1796"/>
      <c r="E1796"/>
      <c r="F1796"/>
      <c r="G1796"/>
      <c r="H1796"/>
      <c r="I1796"/>
      <c r="J1796"/>
      <c r="Z1796"/>
    </row>
    <row r="1797">
      <c r="A1797"/>
      <c r="B1797"/>
      <c r="C1797"/>
      <c r="D1797"/>
      <c r="E1797"/>
      <c r="F1797"/>
      <c r="G1797"/>
      <c r="H1797"/>
      <c r="I1797"/>
      <c r="J1797"/>
      <c r="Z1797"/>
    </row>
    <row r="1798">
      <c r="A1798"/>
      <c r="B1798"/>
      <c r="C1798"/>
      <c r="D1798"/>
      <c r="E1798"/>
      <c r="F1798"/>
      <c r="G1798"/>
      <c r="H1798"/>
      <c r="I1798"/>
      <c r="J1798"/>
      <c r="Z1798"/>
    </row>
    <row r="1799">
      <c r="A1799"/>
      <c r="B1799"/>
      <c r="C1799"/>
      <c r="D1799"/>
      <c r="E1799"/>
      <c r="F1799"/>
      <c r="G1799"/>
      <c r="H1799"/>
      <c r="I1799"/>
      <c r="J1799"/>
      <c r="Z1799"/>
    </row>
    <row r="1800">
      <c r="A1800"/>
      <c r="B1800"/>
      <c r="C1800"/>
      <c r="D1800"/>
      <c r="E1800"/>
      <c r="F1800"/>
      <c r="G1800"/>
      <c r="H1800"/>
      <c r="I1800"/>
      <c r="J1800"/>
      <c r="Z1800"/>
    </row>
    <row r="1801">
      <c r="A1801"/>
      <c r="B1801"/>
      <c r="C1801"/>
      <c r="D1801"/>
      <c r="E1801"/>
      <c r="F1801"/>
      <c r="G1801"/>
      <c r="H1801"/>
      <c r="I1801"/>
      <c r="J1801"/>
      <c r="Z1801"/>
    </row>
    <row r="1802">
      <c r="A1802"/>
      <c r="B1802"/>
      <c r="C1802"/>
      <c r="D1802"/>
      <c r="E1802"/>
      <c r="F1802"/>
      <c r="G1802"/>
      <c r="H1802"/>
      <c r="I1802"/>
      <c r="J1802"/>
      <c r="Z1802"/>
    </row>
    <row r="1803">
      <c r="A1803"/>
      <c r="B1803"/>
      <c r="C1803"/>
      <c r="D1803"/>
      <c r="E1803"/>
      <c r="F1803"/>
      <c r="G1803"/>
      <c r="H1803"/>
      <c r="I1803"/>
      <c r="J1803"/>
      <c r="Z1803"/>
    </row>
    <row r="1804">
      <c r="A1804"/>
      <c r="B1804"/>
      <c r="C1804"/>
      <c r="D1804"/>
      <c r="E1804"/>
      <c r="F1804"/>
      <c r="G1804"/>
      <c r="H1804"/>
      <c r="I1804"/>
      <c r="J1804"/>
      <c r="Z1804"/>
    </row>
    <row r="1805">
      <c r="A1805"/>
      <c r="B1805"/>
      <c r="C1805"/>
      <c r="D1805"/>
      <c r="E1805"/>
      <c r="F1805"/>
      <c r="G1805"/>
      <c r="H1805"/>
      <c r="I1805"/>
      <c r="J1805"/>
      <c r="Z1805"/>
    </row>
    <row r="1806">
      <c r="A1806"/>
      <c r="B1806"/>
      <c r="C1806"/>
      <c r="D1806"/>
      <c r="E1806"/>
      <c r="F1806"/>
      <c r="G1806"/>
      <c r="H1806"/>
      <c r="I1806"/>
      <c r="J1806"/>
      <c r="Z1806"/>
    </row>
    <row r="1807">
      <c r="A1807"/>
      <c r="B1807"/>
      <c r="C1807"/>
      <c r="D1807"/>
      <c r="E1807"/>
      <c r="F1807"/>
      <c r="G1807"/>
      <c r="H1807"/>
      <c r="I1807"/>
      <c r="J1807"/>
      <c r="Z1807"/>
    </row>
    <row r="1808">
      <c r="A1808"/>
      <c r="B1808"/>
      <c r="C1808"/>
      <c r="D1808"/>
      <c r="E1808"/>
      <c r="F1808"/>
      <c r="G1808"/>
      <c r="H1808"/>
      <c r="I1808"/>
      <c r="J1808"/>
      <c r="Z1808"/>
    </row>
    <row r="1809">
      <c r="A1809"/>
      <c r="B1809"/>
      <c r="C1809"/>
      <c r="D1809"/>
      <c r="E1809"/>
      <c r="F1809"/>
      <c r="G1809"/>
      <c r="H1809"/>
      <c r="I1809"/>
      <c r="J1809"/>
      <c r="Z1809"/>
    </row>
    <row r="1810">
      <c r="A1810"/>
      <c r="B1810"/>
      <c r="C1810"/>
      <c r="D1810"/>
      <c r="E1810"/>
      <c r="F1810"/>
      <c r="G1810"/>
      <c r="H1810"/>
      <c r="I1810"/>
      <c r="J1810"/>
      <c r="Z1810"/>
    </row>
    <row r="1811">
      <c r="A1811"/>
      <c r="B1811"/>
      <c r="C1811"/>
      <c r="D1811"/>
      <c r="E1811"/>
      <c r="F1811"/>
      <c r="G1811"/>
      <c r="H1811"/>
      <c r="I1811"/>
      <c r="J1811"/>
      <c r="Z1811"/>
    </row>
    <row r="1812">
      <c r="A1812"/>
      <c r="B1812"/>
      <c r="C1812"/>
      <c r="D1812"/>
      <c r="E1812"/>
      <c r="F1812"/>
      <c r="G1812"/>
      <c r="H1812"/>
      <c r="I1812"/>
      <c r="J1812"/>
      <c r="Z1812"/>
    </row>
    <row r="1813">
      <c r="A1813"/>
      <c r="B1813"/>
      <c r="C1813"/>
      <c r="D1813"/>
      <c r="E1813"/>
      <c r="F1813"/>
      <c r="G1813"/>
      <c r="H1813"/>
      <c r="I1813"/>
      <c r="J1813"/>
      <c r="Z1813"/>
    </row>
    <row r="1814">
      <c r="A1814"/>
      <c r="B1814"/>
      <c r="C1814"/>
      <c r="D1814"/>
      <c r="E1814"/>
      <c r="F1814"/>
      <c r="G1814"/>
      <c r="H1814"/>
      <c r="I1814"/>
      <c r="J1814"/>
      <c r="Z1814"/>
    </row>
    <row r="1815">
      <c r="A1815"/>
      <c r="B1815"/>
      <c r="C1815"/>
      <c r="D1815"/>
      <c r="E1815"/>
      <c r="F1815"/>
      <c r="G1815"/>
      <c r="H1815"/>
      <c r="I1815"/>
      <c r="J1815"/>
      <c r="Z1815"/>
    </row>
    <row r="1816">
      <c r="A1816"/>
      <c r="B1816"/>
      <c r="C1816"/>
      <c r="D1816"/>
      <c r="E1816"/>
      <c r="F1816"/>
      <c r="G1816"/>
      <c r="H1816"/>
      <c r="I1816"/>
      <c r="J1816"/>
      <c r="Z1816"/>
    </row>
    <row r="1817">
      <c r="A1817"/>
      <c r="B1817"/>
      <c r="C1817"/>
      <c r="D1817"/>
      <c r="E1817"/>
      <c r="F1817"/>
      <c r="G1817"/>
      <c r="H1817"/>
      <c r="I1817"/>
      <c r="J1817"/>
      <c r="Z1817"/>
    </row>
    <row r="1818">
      <c r="A1818"/>
      <c r="B1818"/>
      <c r="C1818"/>
      <c r="D1818"/>
      <c r="E1818"/>
      <c r="F1818"/>
      <c r="G1818"/>
      <c r="H1818"/>
      <c r="I1818"/>
      <c r="J1818"/>
      <c r="Z1818"/>
    </row>
    <row r="1819">
      <c r="A1819"/>
      <c r="B1819"/>
      <c r="C1819"/>
      <c r="D1819"/>
      <c r="E1819"/>
      <c r="F1819"/>
      <c r="G1819"/>
      <c r="H1819"/>
      <c r="I1819"/>
      <c r="J1819"/>
      <c r="Z1819"/>
    </row>
    <row r="1820">
      <c r="A1820"/>
      <c r="B1820"/>
      <c r="C1820"/>
      <c r="D1820"/>
      <c r="E1820"/>
      <c r="F1820"/>
      <c r="G1820"/>
      <c r="H1820"/>
      <c r="I1820"/>
      <c r="J1820"/>
      <c r="Z1820"/>
    </row>
    <row r="1821">
      <c r="A1821"/>
      <c r="B1821"/>
      <c r="C1821"/>
      <c r="D1821"/>
      <c r="E1821"/>
      <c r="F1821"/>
      <c r="G1821"/>
      <c r="H1821"/>
      <c r="I1821"/>
      <c r="J1821"/>
      <c r="Z1821"/>
    </row>
    <row r="1822">
      <c r="A1822"/>
      <c r="B1822"/>
      <c r="C1822"/>
      <c r="D1822"/>
      <c r="E1822"/>
      <c r="F1822"/>
      <c r="G1822"/>
      <c r="H1822"/>
      <c r="I1822"/>
      <c r="J1822"/>
      <c r="Z1822"/>
    </row>
    <row r="1823">
      <c r="A1823"/>
      <c r="B1823"/>
      <c r="C1823"/>
      <c r="D1823"/>
      <c r="E1823"/>
      <c r="F1823"/>
      <c r="G1823"/>
      <c r="H1823"/>
      <c r="I1823"/>
      <c r="J1823"/>
      <c r="Z1823"/>
    </row>
    <row r="1824">
      <c r="A1824"/>
      <c r="B1824"/>
      <c r="C1824"/>
      <c r="D1824"/>
      <c r="E1824"/>
      <c r="F1824"/>
      <c r="G1824"/>
      <c r="H1824"/>
      <c r="I1824"/>
      <c r="J1824"/>
      <c r="Z1824"/>
    </row>
    <row r="1825">
      <c r="A1825"/>
      <c r="B1825"/>
      <c r="C1825"/>
      <c r="D1825"/>
      <c r="E1825"/>
      <c r="F1825"/>
      <c r="G1825"/>
      <c r="H1825"/>
      <c r="I1825"/>
      <c r="J1825"/>
      <c r="Z1825"/>
    </row>
    <row r="1826">
      <c r="A1826"/>
      <c r="B1826"/>
      <c r="C1826"/>
      <c r="D1826"/>
      <c r="E1826"/>
      <c r="F1826"/>
      <c r="G1826"/>
      <c r="H1826"/>
      <c r="I1826"/>
      <c r="J1826"/>
      <c r="Z1826"/>
    </row>
    <row r="1827">
      <c r="A1827"/>
      <c r="B1827"/>
      <c r="C1827"/>
      <c r="D1827"/>
      <c r="E1827"/>
      <c r="F1827"/>
      <c r="G1827"/>
      <c r="H1827"/>
      <c r="I1827"/>
      <c r="J1827"/>
      <c r="Z1827"/>
    </row>
    <row r="1828">
      <c r="A1828"/>
      <c r="B1828"/>
      <c r="C1828"/>
      <c r="D1828"/>
      <c r="E1828"/>
      <c r="F1828"/>
      <c r="G1828"/>
      <c r="H1828"/>
      <c r="I1828"/>
      <c r="J1828"/>
      <c r="Z1828"/>
    </row>
    <row r="1829">
      <c r="A1829"/>
      <c r="B1829"/>
      <c r="C1829"/>
      <c r="D1829"/>
      <c r="E1829"/>
      <c r="F1829"/>
      <c r="G1829"/>
      <c r="H1829"/>
      <c r="I1829"/>
      <c r="J1829"/>
      <c r="Z1829"/>
    </row>
    <row r="1830">
      <c r="A1830"/>
      <c r="B1830"/>
      <c r="C1830"/>
      <c r="D1830"/>
      <c r="E1830"/>
      <c r="F1830"/>
      <c r="G1830"/>
      <c r="H1830"/>
      <c r="I1830"/>
      <c r="J1830"/>
      <c r="Z1830"/>
    </row>
    <row r="1831">
      <c r="A1831"/>
      <c r="B1831"/>
      <c r="C1831"/>
      <c r="D1831"/>
      <c r="E1831"/>
      <c r="F1831"/>
      <c r="G1831"/>
      <c r="H1831"/>
      <c r="I1831"/>
      <c r="J1831"/>
      <c r="Z1831"/>
    </row>
    <row r="1832">
      <c r="A1832"/>
      <c r="B1832"/>
      <c r="C1832"/>
      <c r="D1832"/>
      <c r="E1832"/>
      <c r="F1832"/>
      <c r="G1832"/>
      <c r="H1832"/>
      <c r="I1832"/>
      <c r="J1832"/>
      <c r="Z1832"/>
    </row>
    <row r="1833">
      <c r="A1833"/>
      <c r="B1833"/>
      <c r="C1833"/>
      <c r="D1833"/>
      <c r="E1833"/>
      <c r="F1833"/>
      <c r="G1833"/>
      <c r="H1833"/>
      <c r="I1833"/>
      <c r="J1833"/>
      <c r="Z1833"/>
    </row>
    <row r="1834">
      <c r="A1834"/>
      <c r="B1834"/>
      <c r="C1834"/>
      <c r="D1834"/>
      <c r="E1834"/>
      <c r="F1834"/>
      <c r="G1834"/>
      <c r="H1834"/>
      <c r="I1834"/>
      <c r="J1834"/>
      <c r="Z1834"/>
    </row>
    <row r="1835">
      <c r="A1835"/>
      <c r="B1835"/>
      <c r="C1835"/>
      <c r="D1835"/>
      <c r="E1835"/>
      <c r="F1835"/>
      <c r="G1835"/>
      <c r="H1835"/>
      <c r="I1835"/>
      <c r="J1835"/>
      <c r="Z1835"/>
    </row>
    <row r="1836">
      <c r="A1836"/>
      <c r="B1836"/>
      <c r="C1836"/>
      <c r="D1836"/>
      <c r="E1836"/>
      <c r="F1836"/>
      <c r="G1836"/>
      <c r="H1836"/>
      <c r="I1836"/>
      <c r="J1836"/>
      <c r="Z1836"/>
    </row>
    <row r="1837">
      <c r="A1837"/>
      <c r="B1837"/>
      <c r="C1837"/>
      <c r="D1837"/>
      <c r="E1837"/>
      <c r="F1837"/>
      <c r="G1837"/>
      <c r="H1837"/>
      <c r="I1837"/>
      <c r="J1837"/>
      <c r="Z1837"/>
    </row>
    <row r="1838">
      <c r="A1838"/>
      <c r="B1838"/>
      <c r="C1838"/>
      <c r="D1838"/>
      <c r="E1838"/>
      <c r="F1838"/>
      <c r="G1838"/>
      <c r="H1838"/>
      <c r="I1838"/>
      <c r="J1838"/>
      <c r="Z1838"/>
    </row>
    <row r="1839">
      <c r="A1839"/>
      <c r="B1839"/>
      <c r="C1839"/>
      <c r="D1839"/>
      <c r="E1839"/>
      <c r="F1839"/>
      <c r="G1839"/>
      <c r="H1839"/>
      <c r="I1839"/>
      <c r="J1839"/>
      <c r="Z1839"/>
    </row>
    <row r="1840">
      <c r="A1840"/>
      <c r="B1840"/>
      <c r="C1840"/>
      <c r="D1840"/>
      <c r="E1840"/>
      <c r="F1840"/>
      <c r="G1840"/>
      <c r="H1840"/>
      <c r="I1840"/>
      <c r="J1840"/>
      <c r="Z1840"/>
    </row>
    <row r="1841">
      <c r="A1841"/>
      <c r="B1841"/>
      <c r="C1841"/>
      <c r="D1841"/>
      <c r="E1841"/>
      <c r="F1841"/>
      <c r="G1841"/>
      <c r="H1841"/>
      <c r="I1841"/>
      <c r="J1841"/>
      <c r="Z1841"/>
    </row>
    <row r="1842">
      <c r="A1842"/>
      <c r="B1842"/>
      <c r="C1842"/>
      <c r="D1842"/>
      <c r="E1842"/>
      <c r="F1842"/>
      <c r="G1842"/>
      <c r="H1842"/>
      <c r="I1842"/>
      <c r="J1842"/>
      <c r="Z1842"/>
    </row>
    <row r="1843">
      <c r="A1843"/>
      <c r="B1843"/>
      <c r="C1843"/>
      <c r="D1843"/>
      <c r="E1843"/>
      <c r="F1843"/>
      <c r="G1843"/>
      <c r="H1843"/>
      <c r="I1843"/>
      <c r="J1843"/>
      <c r="Z1843"/>
    </row>
    <row r="1844">
      <c r="A1844"/>
      <c r="B1844"/>
      <c r="C1844"/>
      <c r="D1844"/>
      <c r="E1844"/>
      <c r="F1844"/>
      <c r="G1844"/>
      <c r="H1844"/>
      <c r="I1844"/>
      <c r="J1844"/>
      <c r="Z1844"/>
    </row>
    <row r="1845">
      <c r="A1845"/>
      <c r="B1845"/>
      <c r="C1845"/>
      <c r="D1845"/>
      <c r="E1845"/>
      <c r="F1845"/>
      <c r="G1845"/>
      <c r="H1845"/>
      <c r="I1845"/>
      <c r="J1845"/>
      <c r="Z1845"/>
    </row>
    <row r="1846">
      <c r="A1846"/>
      <c r="B1846"/>
      <c r="C1846"/>
      <c r="D1846"/>
      <c r="E1846"/>
      <c r="F1846"/>
      <c r="G1846"/>
      <c r="H1846"/>
      <c r="I1846"/>
      <c r="J1846"/>
      <c r="Z1846"/>
    </row>
    <row r="1847">
      <c r="A1847"/>
      <c r="B1847"/>
      <c r="C1847"/>
      <c r="D1847"/>
      <c r="E1847"/>
      <c r="F1847"/>
      <c r="G1847"/>
      <c r="H1847"/>
      <c r="I1847"/>
      <c r="J1847"/>
      <c r="Z1847"/>
    </row>
    <row r="1848">
      <c r="A1848"/>
      <c r="B1848"/>
      <c r="C1848"/>
      <c r="D1848"/>
      <c r="E1848"/>
      <c r="F1848"/>
      <c r="G1848"/>
      <c r="H1848"/>
      <c r="I1848"/>
      <c r="J1848"/>
      <c r="Z1848"/>
    </row>
    <row r="1849">
      <c r="A1849"/>
      <c r="B1849"/>
      <c r="C1849"/>
      <c r="D1849"/>
      <c r="E1849"/>
      <c r="F1849"/>
      <c r="G1849"/>
      <c r="H1849"/>
      <c r="I1849"/>
      <c r="J1849"/>
      <c r="Z1849"/>
    </row>
    <row r="1850">
      <c r="A1850"/>
      <c r="B1850"/>
      <c r="C1850"/>
      <c r="D1850"/>
      <c r="E1850"/>
      <c r="F1850"/>
      <c r="G1850"/>
      <c r="H1850"/>
      <c r="I1850"/>
      <c r="J1850"/>
      <c r="Z1850"/>
    </row>
    <row r="1851">
      <c r="A1851"/>
      <c r="B1851"/>
      <c r="C1851"/>
      <c r="D1851"/>
      <c r="E1851"/>
      <c r="F1851"/>
      <c r="G1851"/>
      <c r="H1851"/>
      <c r="I1851"/>
      <c r="J1851"/>
      <c r="Z1851"/>
    </row>
    <row r="1852">
      <c r="A1852"/>
      <c r="B1852"/>
      <c r="C1852"/>
      <c r="D1852"/>
      <c r="E1852"/>
      <c r="F1852"/>
      <c r="G1852"/>
      <c r="H1852"/>
      <c r="I1852"/>
      <c r="J1852"/>
      <c r="Z1852"/>
    </row>
    <row r="1853">
      <c r="A1853"/>
      <c r="B1853"/>
      <c r="C1853"/>
      <c r="D1853"/>
      <c r="E1853"/>
      <c r="F1853"/>
      <c r="G1853"/>
      <c r="H1853"/>
      <c r="I1853"/>
      <c r="J1853"/>
      <c r="Z1853"/>
    </row>
    <row r="1854">
      <c r="A1854"/>
      <c r="B1854"/>
      <c r="C1854"/>
      <c r="D1854"/>
      <c r="E1854"/>
      <c r="F1854"/>
      <c r="G1854"/>
      <c r="H1854"/>
      <c r="I1854"/>
      <c r="J1854"/>
      <c r="Z1854"/>
    </row>
    <row r="1855">
      <c r="A1855"/>
      <c r="B1855"/>
      <c r="C1855"/>
      <c r="D1855"/>
      <c r="E1855"/>
      <c r="F1855"/>
      <c r="G1855"/>
      <c r="H1855"/>
      <c r="I1855"/>
      <c r="J1855"/>
      <c r="Z1855"/>
    </row>
    <row r="1856">
      <c r="A1856"/>
      <c r="B1856"/>
      <c r="C1856"/>
      <c r="D1856"/>
      <c r="E1856"/>
      <c r="F1856"/>
      <c r="G1856"/>
      <c r="H1856"/>
      <c r="I1856"/>
      <c r="J1856"/>
      <c r="Z1856"/>
    </row>
    <row r="1857">
      <c r="A1857"/>
      <c r="B1857"/>
      <c r="C1857"/>
      <c r="D1857"/>
      <c r="E1857"/>
      <c r="F1857"/>
      <c r="G1857"/>
      <c r="H1857"/>
      <c r="I1857"/>
      <c r="J1857"/>
      <c r="Z1857"/>
    </row>
    <row r="1858">
      <c r="A1858"/>
      <c r="B1858"/>
      <c r="C1858"/>
      <c r="D1858"/>
      <c r="E1858"/>
      <c r="F1858"/>
      <c r="G1858"/>
      <c r="H1858"/>
      <c r="I1858"/>
      <c r="J1858"/>
      <c r="Z1858"/>
    </row>
    <row r="1859">
      <c r="A1859"/>
      <c r="B1859"/>
      <c r="C1859"/>
      <c r="D1859"/>
      <c r="E1859"/>
      <c r="F1859"/>
      <c r="G1859"/>
      <c r="H1859"/>
      <c r="I1859"/>
      <c r="J1859"/>
      <c r="Z1859"/>
    </row>
    <row r="1860">
      <c r="A1860"/>
      <c r="B1860"/>
      <c r="C1860"/>
      <c r="D1860"/>
      <c r="E1860"/>
      <c r="F1860"/>
      <c r="G1860"/>
      <c r="H1860"/>
      <c r="I1860"/>
      <c r="J1860"/>
      <c r="Z1860"/>
    </row>
    <row r="1861">
      <c r="A1861"/>
      <c r="B1861"/>
      <c r="C1861"/>
      <c r="D1861"/>
      <c r="E1861"/>
      <c r="F1861"/>
      <c r="G1861"/>
      <c r="H1861"/>
      <c r="I1861"/>
      <c r="J1861"/>
      <c r="Z1861"/>
    </row>
    <row r="1862">
      <c r="A1862"/>
      <c r="B1862"/>
      <c r="C1862"/>
      <c r="D1862"/>
      <c r="E1862"/>
      <c r="F1862"/>
      <c r="G1862"/>
      <c r="H1862"/>
      <c r="I1862"/>
      <c r="J1862"/>
      <c r="Z1862"/>
    </row>
    <row r="1863">
      <c r="A1863"/>
      <c r="B1863"/>
      <c r="C1863"/>
      <c r="D1863"/>
      <c r="E1863"/>
      <c r="F1863"/>
      <c r="G1863"/>
      <c r="H1863"/>
      <c r="I1863"/>
      <c r="J1863"/>
      <c r="Z1863"/>
    </row>
    <row r="1864">
      <c r="A1864"/>
      <c r="B1864"/>
      <c r="C1864"/>
      <c r="D1864"/>
      <c r="E1864"/>
      <c r="F1864"/>
      <c r="G1864"/>
      <c r="H1864"/>
      <c r="I1864"/>
      <c r="J1864"/>
      <c r="Z1864"/>
    </row>
    <row r="1865">
      <c r="A1865"/>
      <c r="B1865"/>
      <c r="C1865"/>
      <c r="D1865"/>
      <c r="E1865"/>
      <c r="F1865"/>
      <c r="G1865"/>
      <c r="H1865"/>
      <c r="I1865"/>
      <c r="J1865"/>
      <c r="Z1865"/>
    </row>
    <row r="1866">
      <c r="A1866"/>
      <c r="B1866"/>
      <c r="C1866"/>
      <c r="D1866"/>
      <c r="E1866"/>
      <c r="F1866"/>
      <c r="G1866"/>
      <c r="H1866"/>
      <c r="I1866"/>
      <c r="J1866"/>
      <c r="Z1866"/>
    </row>
    <row r="1867">
      <c r="A1867"/>
      <c r="B1867"/>
      <c r="C1867"/>
      <c r="D1867"/>
      <c r="E1867"/>
      <c r="F1867"/>
      <c r="G1867"/>
      <c r="H1867"/>
      <c r="I1867"/>
      <c r="J1867"/>
      <c r="Z1867"/>
    </row>
    <row r="1868">
      <c r="A1868"/>
      <c r="B1868"/>
      <c r="C1868"/>
      <c r="D1868"/>
      <c r="E1868"/>
      <c r="F1868"/>
      <c r="G1868"/>
      <c r="H1868"/>
      <c r="I1868"/>
      <c r="J1868"/>
      <c r="Z1868"/>
    </row>
    <row r="1869">
      <c r="A1869"/>
      <c r="B1869"/>
      <c r="C1869"/>
      <c r="D1869"/>
      <c r="E1869"/>
      <c r="F1869"/>
      <c r="G1869"/>
      <c r="H1869"/>
      <c r="I1869"/>
      <c r="J1869"/>
      <c r="Z1869"/>
    </row>
    <row r="1870">
      <c r="A1870"/>
      <c r="B1870"/>
      <c r="C1870"/>
      <c r="D1870"/>
      <c r="E1870"/>
      <c r="F1870"/>
      <c r="G1870"/>
      <c r="H1870"/>
      <c r="I1870"/>
      <c r="J1870"/>
      <c r="Z1870"/>
    </row>
    <row r="1871">
      <c r="A1871"/>
      <c r="B1871"/>
      <c r="C1871"/>
      <c r="D1871"/>
      <c r="E1871"/>
      <c r="F1871"/>
      <c r="G1871"/>
      <c r="H1871"/>
      <c r="I1871"/>
      <c r="J1871"/>
      <c r="Z1871"/>
    </row>
    <row r="1872">
      <c r="A1872"/>
      <c r="B1872"/>
      <c r="C1872"/>
      <c r="D1872"/>
      <c r="E1872"/>
      <c r="F1872"/>
      <c r="G1872"/>
      <c r="H1872"/>
      <c r="I1872"/>
      <c r="J1872"/>
      <c r="Z1872"/>
    </row>
    <row r="1873">
      <c r="A1873"/>
      <c r="B1873"/>
      <c r="C1873"/>
      <c r="D1873"/>
      <c r="E1873"/>
      <c r="F1873"/>
      <c r="G1873"/>
      <c r="H1873"/>
      <c r="I1873"/>
      <c r="J1873"/>
      <c r="Z1873"/>
    </row>
    <row r="1874">
      <c r="A1874"/>
      <c r="B1874"/>
      <c r="C1874"/>
      <c r="D1874"/>
      <c r="E1874"/>
      <c r="F1874"/>
      <c r="G1874"/>
      <c r="H1874"/>
      <c r="I1874"/>
      <c r="J1874"/>
      <c r="Z1874"/>
    </row>
    <row r="1875">
      <c r="A1875"/>
      <c r="B1875"/>
      <c r="C1875"/>
      <c r="D1875"/>
      <c r="E1875"/>
      <c r="F1875"/>
      <c r="G1875"/>
      <c r="H1875"/>
      <c r="I1875"/>
      <c r="J1875"/>
      <c r="Z1875"/>
    </row>
    <row r="1876">
      <c r="A1876"/>
      <c r="B1876"/>
      <c r="C1876"/>
      <c r="D1876"/>
      <c r="E1876"/>
      <c r="F1876"/>
      <c r="G1876"/>
      <c r="H1876"/>
      <c r="I1876"/>
      <c r="J1876"/>
      <c r="Z1876"/>
    </row>
    <row r="1877">
      <c r="A1877"/>
      <c r="B1877"/>
      <c r="C1877"/>
      <c r="D1877"/>
      <c r="E1877"/>
      <c r="F1877"/>
      <c r="G1877"/>
      <c r="H1877"/>
      <c r="I1877"/>
      <c r="J1877"/>
      <c r="Z1877"/>
    </row>
    <row r="1878">
      <c r="A1878"/>
      <c r="B1878"/>
      <c r="C1878"/>
      <c r="D1878"/>
      <c r="E1878"/>
      <c r="F1878"/>
      <c r="G1878"/>
      <c r="H1878"/>
      <c r="I1878"/>
      <c r="J1878"/>
      <c r="Z1878"/>
    </row>
    <row r="1879">
      <c r="A1879"/>
      <c r="B1879"/>
      <c r="C1879"/>
      <c r="D1879"/>
      <c r="E1879"/>
      <c r="F1879"/>
      <c r="G1879"/>
      <c r="H1879"/>
      <c r="I1879"/>
      <c r="J1879"/>
      <c r="Z1879"/>
    </row>
    <row r="1880">
      <c r="A1880"/>
      <c r="B1880"/>
      <c r="C1880"/>
      <c r="D1880"/>
      <c r="E1880"/>
      <c r="F1880"/>
      <c r="G1880"/>
      <c r="H1880"/>
      <c r="I1880"/>
      <c r="J1880"/>
      <c r="Z1880"/>
    </row>
    <row r="1881">
      <c r="A1881"/>
      <c r="B1881"/>
      <c r="C1881"/>
      <c r="D1881"/>
      <c r="E1881"/>
      <c r="F1881"/>
      <c r="G1881"/>
      <c r="H1881"/>
      <c r="I1881"/>
      <c r="J1881"/>
      <c r="Z1881"/>
    </row>
    <row r="1882">
      <c r="A1882"/>
      <c r="B1882"/>
      <c r="C1882"/>
      <c r="D1882"/>
      <c r="E1882"/>
      <c r="F1882"/>
      <c r="G1882"/>
      <c r="H1882"/>
      <c r="I1882"/>
      <c r="J1882"/>
      <c r="Z1882"/>
    </row>
    <row r="1883">
      <c r="A1883"/>
      <c r="B1883"/>
      <c r="C1883"/>
      <c r="D1883"/>
      <c r="E1883"/>
      <c r="F1883"/>
      <c r="G1883"/>
      <c r="H1883"/>
      <c r="I1883"/>
      <c r="J1883"/>
      <c r="Z1883"/>
    </row>
    <row r="1884">
      <c r="A1884"/>
      <c r="B1884"/>
      <c r="C1884"/>
      <c r="D1884"/>
      <c r="E1884"/>
      <c r="F1884"/>
      <c r="G1884"/>
      <c r="H1884"/>
      <c r="I1884"/>
      <c r="J1884"/>
      <c r="Z1884"/>
    </row>
    <row r="1885">
      <c r="A1885"/>
      <c r="B1885"/>
      <c r="C1885"/>
      <c r="D1885"/>
      <c r="E1885"/>
      <c r="F1885"/>
      <c r="G1885"/>
      <c r="H1885"/>
      <c r="I1885"/>
      <c r="J1885"/>
      <c r="Z1885"/>
    </row>
    <row r="1886">
      <c r="A1886"/>
      <c r="B1886"/>
      <c r="C1886"/>
      <c r="D1886"/>
      <c r="E1886"/>
      <c r="F1886"/>
      <c r="G1886"/>
      <c r="H1886"/>
      <c r="I1886"/>
      <c r="J1886"/>
      <c r="Z1886"/>
    </row>
    <row r="1887">
      <c r="A1887"/>
      <c r="B1887"/>
      <c r="C1887"/>
      <c r="D1887"/>
      <c r="E1887"/>
      <c r="F1887"/>
      <c r="G1887"/>
      <c r="H1887"/>
      <c r="I1887"/>
      <c r="J1887"/>
      <c r="Z1887"/>
    </row>
    <row r="1888">
      <c r="A1888"/>
      <c r="B1888"/>
      <c r="C1888"/>
      <c r="D1888"/>
      <c r="E1888"/>
      <c r="F1888"/>
      <c r="G1888"/>
      <c r="H1888"/>
      <c r="I1888"/>
      <c r="J1888"/>
      <c r="Z1888"/>
    </row>
    <row r="1889">
      <c r="A1889"/>
      <c r="B1889"/>
      <c r="C1889"/>
      <c r="D1889"/>
      <c r="E1889"/>
      <c r="F1889"/>
      <c r="G1889"/>
      <c r="H1889"/>
      <c r="I1889"/>
      <c r="J1889"/>
      <c r="Z1889"/>
    </row>
    <row r="1890">
      <c r="A1890"/>
      <c r="B1890"/>
      <c r="C1890"/>
      <c r="D1890"/>
      <c r="E1890"/>
      <c r="F1890"/>
      <c r="G1890"/>
      <c r="H1890"/>
      <c r="I1890"/>
      <c r="J1890"/>
      <c r="Z1890"/>
    </row>
    <row r="1891">
      <c r="A1891"/>
      <c r="B1891"/>
      <c r="C1891"/>
      <c r="D1891"/>
      <c r="E1891"/>
      <c r="F1891"/>
      <c r="G1891"/>
      <c r="H1891"/>
      <c r="I1891"/>
      <c r="J1891"/>
      <c r="Z1891"/>
    </row>
    <row r="1892">
      <c r="A1892"/>
      <c r="B1892"/>
      <c r="C1892"/>
      <c r="D1892"/>
      <c r="E1892"/>
      <c r="F1892"/>
      <c r="G1892"/>
      <c r="H1892"/>
      <c r="I1892"/>
      <c r="J1892"/>
      <c r="Z1892"/>
    </row>
    <row r="1893">
      <c r="A1893"/>
      <c r="B1893"/>
      <c r="C1893"/>
      <c r="D1893"/>
      <c r="E1893"/>
      <c r="F1893"/>
      <c r="G1893"/>
      <c r="H1893"/>
      <c r="I1893"/>
      <c r="J1893"/>
      <c r="Z1893"/>
    </row>
    <row r="1894">
      <c r="A1894"/>
      <c r="B1894"/>
      <c r="C1894"/>
      <c r="D1894"/>
      <c r="E1894"/>
      <c r="F1894"/>
      <c r="G1894"/>
      <c r="H1894"/>
      <c r="I1894"/>
      <c r="J1894"/>
      <c r="Z1894"/>
    </row>
    <row r="1895">
      <c r="A1895"/>
      <c r="B1895"/>
      <c r="C1895"/>
      <c r="D1895"/>
      <c r="E1895"/>
      <c r="F1895"/>
      <c r="G1895"/>
      <c r="H1895"/>
      <c r="I1895"/>
      <c r="J1895"/>
      <c r="Z1895"/>
    </row>
    <row r="1896">
      <c r="A1896"/>
      <c r="B1896"/>
      <c r="C1896"/>
      <c r="D1896"/>
      <c r="E1896"/>
      <c r="F1896"/>
      <c r="G1896"/>
      <c r="H1896"/>
      <c r="I1896"/>
      <c r="J1896"/>
      <c r="Z1896"/>
    </row>
    <row r="1897">
      <c r="A1897"/>
      <c r="B1897"/>
      <c r="C1897"/>
      <c r="D1897"/>
      <c r="E1897"/>
      <c r="F1897"/>
      <c r="G1897"/>
      <c r="H1897"/>
      <c r="I1897"/>
      <c r="J1897"/>
      <c r="Z1897"/>
    </row>
    <row r="1898">
      <c r="A1898"/>
      <c r="B1898"/>
      <c r="C1898"/>
      <c r="D1898"/>
      <c r="E1898"/>
      <c r="F1898"/>
      <c r="G1898"/>
      <c r="H1898"/>
      <c r="I1898"/>
      <c r="J1898"/>
      <c r="Z1898"/>
    </row>
    <row r="1899">
      <c r="A1899"/>
      <c r="B1899"/>
      <c r="C1899"/>
      <c r="D1899"/>
      <c r="E1899"/>
      <c r="F1899"/>
      <c r="G1899"/>
      <c r="H1899"/>
      <c r="I1899"/>
      <c r="J1899"/>
      <c r="Z1899"/>
    </row>
    <row r="1900">
      <c r="A1900"/>
      <c r="B1900"/>
      <c r="C1900"/>
      <c r="D1900"/>
      <c r="E1900"/>
      <c r="F1900"/>
      <c r="G1900"/>
      <c r="H1900"/>
      <c r="I1900"/>
      <c r="J1900"/>
      <c r="Z1900"/>
    </row>
    <row r="1901">
      <c r="A1901"/>
      <c r="B1901"/>
      <c r="C1901"/>
      <c r="D1901"/>
      <c r="E1901"/>
      <c r="F1901"/>
      <c r="G1901"/>
      <c r="H1901"/>
      <c r="I1901"/>
      <c r="J1901"/>
      <c r="Z1901"/>
    </row>
    <row r="1902">
      <c r="A1902"/>
      <c r="B1902"/>
      <c r="C1902"/>
      <c r="D1902"/>
      <c r="E1902"/>
      <c r="F1902"/>
      <c r="G1902"/>
      <c r="H1902"/>
      <c r="I1902"/>
      <c r="J1902"/>
      <c r="Z1902"/>
    </row>
    <row r="1903">
      <c r="A1903"/>
      <c r="B1903"/>
      <c r="C1903"/>
      <c r="D1903"/>
      <c r="E1903"/>
      <c r="F1903"/>
      <c r="G1903"/>
      <c r="H1903"/>
      <c r="I1903"/>
      <c r="J1903"/>
      <c r="Z1903"/>
    </row>
    <row r="1904">
      <c r="A1904"/>
      <c r="B1904"/>
      <c r="C1904"/>
      <c r="D1904"/>
      <c r="E1904"/>
      <c r="F1904"/>
      <c r="G1904"/>
      <c r="H1904"/>
      <c r="I1904"/>
      <c r="J1904"/>
      <c r="Z1904"/>
    </row>
    <row r="1905">
      <c r="A1905"/>
      <c r="B1905"/>
      <c r="C1905"/>
      <c r="D1905"/>
      <c r="E1905"/>
      <c r="F1905"/>
      <c r="G1905"/>
      <c r="H1905"/>
      <c r="I1905"/>
      <c r="J1905"/>
      <c r="Z1905"/>
    </row>
    <row r="1906">
      <c r="A1906"/>
      <c r="B1906"/>
      <c r="C1906"/>
      <c r="D1906"/>
      <c r="E1906"/>
      <c r="F1906"/>
      <c r="G1906"/>
      <c r="H1906"/>
      <c r="I1906"/>
      <c r="J1906"/>
      <c r="Z1906"/>
    </row>
    <row r="1907">
      <c r="A1907"/>
      <c r="B1907"/>
      <c r="C1907"/>
      <c r="D1907"/>
      <c r="E1907"/>
      <c r="F1907"/>
      <c r="G1907"/>
      <c r="H1907"/>
      <c r="I1907"/>
      <c r="J1907"/>
      <c r="Z1907"/>
    </row>
    <row r="1908">
      <c r="A1908"/>
      <c r="B1908"/>
      <c r="C1908"/>
      <c r="D1908"/>
      <c r="E1908"/>
      <c r="F1908"/>
      <c r="G1908"/>
      <c r="H1908"/>
      <c r="I1908"/>
      <c r="J1908"/>
      <c r="Z1908"/>
    </row>
    <row r="1909">
      <c r="A1909"/>
      <c r="B1909"/>
      <c r="C1909"/>
      <c r="D1909"/>
      <c r="E1909"/>
      <c r="F1909"/>
      <c r="G1909"/>
      <c r="H1909"/>
      <c r="I1909"/>
      <c r="J1909"/>
      <c r="Z1909"/>
    </row>
    <row r="1910">
      <c r="A1910"/>
      <c r="B1910"/>
      <c r="C1910"/>
      <c r="D1910"/>
      <c r="E1910"/>
      <c r="F1910"/>
      <c r="G1910"/>
      <c r="H1910"/>
      <c r="I1910"/>
      <c r="J1910"/>
      <c r="Z1910"/>
    </row>
    <row r="1911">
      <c r="A1911"/>
      <c r="B1911"/>
      <c r="C1911"/>
      <c r="D1911"/>
      <c r="E1911"/>
      <c r="F1911"/>
      <c r="G1911"/>
      <c r="H1911"/>
      <c r="I1911"/>
      <c r="J1911"/>
      <c r="Z1911"/>
    </row>
    <row r="1912">
      <c r="A1912"/>
      <c r="B1912"/>
      <c r="C1912"/>
      <c r="D1912"/>
      <c r="E1912"/>
      <c r="F1912"/>
      <c r="G1912"/>
      <c r="H1912"/>
      <c r="I1912"/>
      <c r="J1912"/>
      <c r="Z1912"/>
    </row>
    <row r="1913">
      <c r="A1913"/>
      <c r="B1913"/>
      <c r="C1913"/>
      <c r="D1913"/>
      <c r="E1913"/>
      <c r="F1913"/>
      <c r="G1913"/>
      <c r="H1913"/>
      <c r="I1913"/>
      <c r="J1913"/>
      <c r="Z1913"/>
    </row>
    <row r="1914">
      <c r="A1914"/>
      <c r="B1914"/>
      <c r="C1914"/>
      <c r="D1914"/>
      <c r="E1914"/>
      <c r="F1914"/>
      <c r="G1914"/>
      <c r="H1914"/>
      <c r="I1914"/>
      <c r="J1914"/>
      <c r="Z1914"/>
    </row>
    <row r="1915">
      <c r="A1915"/>
      <c r="B1915"/>
      <c r="C1915"/>
      <c r="D1915"/>
      <c r="E1915"/>
      <c r="F1915"/>
      <c r="G1915"/>
      <c r="H1915"/>
      <c r="I1915"/>
      <c r="J1915"/>
      <c r="Z1915"/>
    </row>
    <row r="1916">
      <c r="A1916"/>
      <c r="B1916"/>
      <c r="C1916"/>
      <c r="D1916"/>
      <c r="E1916"/>
      <c r="F1916"/>
      <c r="G1916"/>
      <c r="H1916"/>
      <c r="I1916"/>
      <c r="J1916"/>
      <c r="Z1916"/>
    </row>
    <row r="1917">
      <c r="A1917"/>
      <c r="B1917"/>
      <c r="C1917"/>
      <c r="D1917"/>
      <c r="E1917"/>
      <c r="F1917"/>
      <c r="G1917"/>
      <c r="H1917"/>
      <c r="I1917"/>
      <c r="J1917"/>
      <c r="Z1917"/>
    </row>
    <row r="1918">
      <c r="A1918"/>
      <c r="B1918"/>
      <c r="C1918"/>
      <c r="D1918"/>
      <c r="E1918"/>
      <c r="F1918"/>
      <c r="G1918"/>
      <c r="H1918"/>
      <c r="I1918"/>
      <c r="J1918"/>
      <c r="Z1918"/>
    </row>
    <row r="1919">
      <c r="A1919"/>
      <c r="B1919"/>
      <c r="C1919"/>
      <c r="D1919"/>
      <c r="E1919"/>
      <c r="F1919"/>
      <c r="G1919"/>
      <c r="H1919"/>
      <c r="I1919"/>
      <c r="J1919"/>
      <c r="Z1919"/>
    </row>
    <row r="1920">
      <c r="A1920"/>
      <c r="B1920"/>
      <c r="C1920"/>
      <c r="D1920"/>
      <c r="E1920"/>
      <c r="F1920"/>
      <c r="G1920"/>
      <c r="H1920"/>
      <c r="I1920"/>
      <c r="J1920"/>
      <c r="Z1920"/>
    </row>
    <row r="1921">
      <c r="A1921"/>
      <c r="B1921"/>
      <c r="C1921"/>
      <c r="D1921"/>
      <c r="E1921"/>
      <c r="F1921"/>
      <c r="G1921"/>
      <c r="H1921"/>
      <c r="I1921"/>
      <c r="J1921"/>
      <c r="Z1921"/>
    </row>
    <row r="1922">
      <c r="A1922"/>
      <c r="B1922"/>
      <c r="C1922"/>
      <c r="D1922"/>
      <c r="E1922"/>
      <c r="F1922"/>
      <c r="G1922"/>
      <c r="H1922"/>
      <c r="I1922"/>
      <c r="J1922"/>
      <c r="Z1922"/>
    </row>
    <row r="1923">
      <c r="A1923"/>
      <c r="B1923"/>
      <c r="C1923"/>
      <c r="D1923"/>
      <c r="E1923"/>
      <c r="F1923"/>
      <c r="G1923"/>
      <c r="H1923"/>
      <c r="I1923"/>
      <c r="J1923"/>
      <c r="Z1923"/>
    </row>
    <row r="1924">
      <c r="A1924"/>
      <c r="B1924"/>
      <c r="C1924"/>
      <c r="D1924"/>
      <c r="E1924"/>
      <c r="F1924"/>
      <c r="G1924"/>
      <c r="H1924"/>
      <c r="I1924"/>
      <c r="J1924"/>
      <c r="Z1924"/>
    </row>
    <row r="1925">
      <c r="A1925"/>
      <c r="B1925"/>
      <c r="C1925"/>
      <c r="D1925"/>
      <c r="E1925"/>
      <c r="F1925"/>
      <c r="G1925"/>
      <c r="H1925"/>
      <c r="I1925"/>
      <c r="J1925"/>
      <c r="Z1925"/>
    </row>
    <row r="1926">
      <c r="A1926"/>
      <c r="B1926"/>
      <c r="C1926"/>
      <c r="D1926"/>
      <c r="E1926"/>
      <c r="F1926"/>
      <c r="G1926"/>
      <c r="H1926"/>
      <c r="I1926"/>
      <c r="J1926"/>
      <c r="Z1926"/>
    </row>
    <row r="1927">
      <c r="A1927"/>
      <c r="B1927"/>
      <c r="C1927"/>
      <c r="D1927"/>
      <c r="E1927"/>
      <c r="F1927"/>
      <c r="G1927"/>
      <c r="H1927"/>
      <c r="I1927"/>
      <c r="J1927"/>
      <c r="Z1927"/>
    </row>
    <row r="1928">
      <c r="A1928"/>
      <c r="B1928"/>
      <c r="C1928"/>
      <c r="D1928"/>
      <c r="E1928"/>
      <c r="F1928"/>
      <c r="G1928"/>
      <c r="H1928"/>
      <c r="I1928"/>
      <c r="J1928"/>
      <c r="Z1928"/>
    </row>
    <row r="1929">
      <c r="A1929"/>
      <c r="B1929"/>
      <c r="C1929"/>
      <c r="D1929"/>
      <c r="E1929"/>
      <c r="F1929"/>
      <c r="G1929"/>
      <c r="H1929"/>
      <c r="I1929"/>
      <c r="J1929"/>
      <c r="Z1929"/>
    </row>
    <row r="1930">
      <c r="A1930"/>
      <c r="B1930"/>
      <c r="C1930"/>
      <c r="D1930"/>
      <c r="E1930"/>
      <c r="F1930"/>
      <c r="G1930"/>
      <c r="H1930"/>
      <c r="I1930"/>
      <c r="J1930"/>
      <c r="Z1930"/>
    </row>
    <row r="1931">
      <c r="A1931"/>
      <c r="B1931"/>
      <c r="C1931"/>
      <c r="D1931"/>
      <c r="E1931"/>
      <c r="F1931"/>
      <c r="G1931"/>
      <c r="H1931"/>
      <c r="I1931"/>
      <c r="J1931"/>
      <c r="Z1931"/>
    </row>
    <row r="1932">
      <c r="A1932"/>
      <c r="B1932"/>
      <c r="C1932"/>
      <c r="D1932"/>
      <c r="E1932"/>
      <c r="F1932"/>
      <c r="G1932"/>
      <c r="H1932"/>
      <c r="I1932"/>
      <c r="J1932"/>
      <c r="Z1932"/>
    </row>
    <row r="1933">
      <c r="A1933"/>
      <c r="B1933"/>
      <c r="C1933"/>
      <c r="D1933"/>
      <c r="E1933"/>
      <c r="F1933"/>
      <c r="G1933"/>
      <c r="H1933"/>
      <c r="I1933"/>
      <c r="J1933"/>
      <c r="Z1933"/>
    </row>
    <row r="1934">
      <c r="A1934"/>
      <c r="B1934"/>
      <c r="C1934"/>
      <c r="D1934"/>
      <c r="E1934"/>
      <c r="F1934"/>
      <c r="G1934"/>
      <c r="H1934"/>
      <c r="I1934"/>
      <c r="J1934"/>
      <c r="Z1934"/>
    </row>
    <row r="1935">
      <c r="A1935"/>
      <c r="B1935"/>
      <c r="C1935"/>
      <c r="D1935"/>
      <c r="E1935"/>
      <c r="F1935"/>
      <c r="G1935"/>
      <c r="H1935"/>
      <c r="I1935"/>
      <c r="J1935"/>
      <c r="Z1935"/>
    </row>
    <row r="1936">
      <c r="A1936"/>
      <c r="B1936"/>
      <c r="C1936"/>
      <c r="D1936"/>
      <c r="E1936"/>
      <c r="F1936"/>
      <c r="G1936"/>
      <c r="H1936"/>
      <c r="I1936"/>
      <c r="J1936"/>
      <c r="Z1936"/>
    </row>
    <row r="1937">
      <c r="A1937"/>
      <c r="B1937"/>
      <c r="C1937"/>
      <c r="D1937"/>
      <c r="E1937"/>
      <c r="F1937"/>
      <c r="G1937"/>
      <c r="H1937"/>
      <c r="I1937"/>
      <c r="J1937"/>
      <c r="Z1937"/>
    </row>
    <row r="1938">
      <c r="A1938"/>
      <c r="B1938"/>
      <c r="C1938"/>
      <c r="D1938"/>
      <c r="E1938"/>
      <c r="F1938"/>
      <c r="G1938"/>
      <c r="H1938"/>
      <c r="I1938"/>
      <c r="J1938"/>
      <c r="Z1938"/>
    </row>
    <row r="1939">
      <c r="A1939"/>
      <c r="B1939"/>
      <c r="C1939"/>
      <c r="D1939"/>
      <c r="E1939"/>
      <c r="F1939"/>
      <c r="G1939"/>
      <c r="H1939"/>
      <c r="I1939"/>
      <c r="J1939"/>
      <c r="Z1939"/>
    </row>
    <row r="1940">
      <c r="A1940"/>
      <c r="B1940"/>
      <c r="C1940"/>
      <c r="D1940"/>
      <c r="E1940"/>
      <c r="F1940"/>
      <c r="G1940"/>
      <c r="H1940"/>
      <c r="I1940"/>
      <c r="J1940"/>
      <c r="Z1940"/>
    </row>
    <row r="1941">
      <c r="A1941"/>
      <c r="B1941"/>
      <c r="C1941"/>
      <c r="D1941"/>
      <c r="E1941"/>
      <c r="F1941"/>
      <c r="G1941"/>
      <c r="H1941"/>
      <c r="I1941"/>
      <c r="J1941"/>
      <c r="Z1941"/>
    </row>
    <row r="1942">
      <c r="A1942"/>
      <c r="B1942"/>
      <c r="C1942"/>
      <c r="D1942"/>
      <c r="E1942"/>
      <c r="F1942"/>
      <c r="G1942"/>
      <c r="H1942"/>
      <c r="I1942"/>
      <c r="J1942"/>
      <c r="Z1942"/>
    </row>
    <row r="1943">
      <c r="A1943"/>
      <c r="B1943"/>
      <c r="C1943"/>
      <c r="D1943"/>
      <c r="E1943"/>
      <c r="F1943"/>
      <c r="G1943"/>
      <c r="H1943"/>
      <c r="I1943"/>
      <c r="J1943"/>
      <c r="Z1943"/>
    </row>
    <row r="1944">
      <c r="A1944"/>
      <c r="B1944"/>
      <c r="C1944"/>
      <c r="D1944"/>
      <c r="E1944"/>
      <c r="F1944"/>
      <c r="G1944"/>
      <c r="H1944"/>
      <c r="I1944"/>
      <c r="J1944"/>
      <c r="Z1944"/>
    </row>
    <row r="1945">
      <c r="A1945"/>
      <c r="B1945"/>
      <c r="C1945"/>
      <c r="D1945"/>
      <c r="E1945"/>
      <c r="F1945"/>
      <c r="G1945"/>
      <c r="H1945"/>
      <c r="I1945"/>
      <c r="J1945"/>
      <c r="Z1945"/>
    </row>
    <row r="1946">
      <c r="A1946"/>
      <c r="B1946"/>
      <c r="C1946"/>
      <c r="D1946"/>
      <c r="E1946"/>
      <c r="F1946"/>
      <c r="G1946"/>
      <c r="H1946"/>
      <c r="I1946"/>
      <c r="J1946"/>
      <c r="Z1946"/>
    </row>
    <row r="1947">
      <c r="A1947"/>
      <c r="B1947"/>
      <c r="C1947"/>
      <c r="D1947"/>
      <c r="E1947"/>
      <c r="F1947"/>
      <c r="G1947"/>
      <c r="H1947"/>
      <c r="I1947"/>
      <c r="J1947"/>
      <c r="Z1947"/>
    </row>
    <row r="1948">
      <c r="A1948"/>
      <c r="B1948"/>
      <c r="C1948"/>
      <c r="D1948"/>
      <c r="E1948"/>
      <c r="F1948"/>
      <c r="G1948"/>
      <c r="H1948"/>
      <c r="I1948"/>
      <c r="J1948"/>
      <c r="Z1948"/>
    </row>
    <row r="1949">
      <c r="A1949"/>
      <c r="B1949"/>
      <c r="C1949"/>
      <c r="D1949"/>
      <c r="E1949"/>
      <c r="F1949"/>
      <c r="G1949"/>
      <c r="H1949"/>
      <c r="I1949"/>
      <c r="J1949"/>
      <c r="Z1949"/>
    </row>
    <row r="1950">
      <c r="A1950"/>
      <c r="B1950"/>
      <c r="C1950"/>
      <c r="D1950"/>
      <c r="E1950"/>
      <c r="F1950"/>
      <c r="G1950"/>
      <c r="H1950"/>
      <c r="I1950"/>
      <c r="J1950"/>
      <c r="Z1950"/>
    </row>
    <row r="1951">
      <c r="A1951"/>
      <c r="B1951"/>
      <c r="C1951"/>
      <c r="D1951"/>
      <c r="E1951"/>
      <c r="F1951"/>
      <c r="G1951"/>
      <c r="H1951"/>
      <c r="I1951"/>
      <c r="J1951"/>
      <c r="Z1951"/>
    </row>
    <row r="1952">
      <c r="A1952"/>
      <c r="B1952"/>
      <c r="C1952"/>
      <c r="D1952"/>
      <c r="E1952"/>
      <c r="F1952"/>
      <c r="G1952"/>
      <c r="H1952"/>
      <c r="I1952"/>
      <c r="J1952"/>
      <c r="Z1952"/>
    </row>
    <row r="1953">
      <c r="A1953"/>
      <c r="B1953"/>
      <c r="C1953"/>
      <c r="D1953"/>
      <c r="E1953"/>
      <c r="F1953"/>
      <c r="G1953"/>
      <c r="H1953"/>
      <c r="I1953"/>
      <c r="J1953"/>
      <c r="Z1953"/>
    </row>
    <row r="1954">
      <c r="A1954"/>
      <c r="B1954"/>
      <c r="C1954"/>
      <c r="D1954"/>
      <c r="E1954"/>
      <c r="F1954"/>
      <c r="G1954"/>
      <c r="H1954"/>
      <c r="I1954"/>
      <c r="J1954"/>
      <c r="Z1954"/>
    </row>
    <row r="1955">
      <c r="A1955"/>
      <c r="B1955"/>
      <c r="C1955"/>
      <c r="D1955"/>
      <c r="E1955"/>
      <c r="F1955"/>
      <c r="G1955"/>
      <c r="H1955"/>
      <c r="I1955"/>
      <c r="J1955"/>
      <c r="Z1955"/>
    </row>
    <row r="1956">
      <c r="A1956"/>
      <c r="B1956"/>
      <c r="C1956"/>
      <c r="D1956"/>
      <c r="E1956"/>
      <c r="F1956"/>
      <c r="G1956"/>
      <c r="H1956"/>
      <c r="I1956"/>
      <c r="J1956"/>
      <c r="Z1956"/>
    </row>
    <row r="1957">
      <c r="A1957"/>
      <c r="B1957"/>
      <c r="C1957"/>
      <c r="D1957"/>
      <c r="E1957"/>
      <c r="F1957"/>
      <c r="G1957"/>
      <c r="H1957"/>
      <c r="I1957"/>
      <c r="J1957"/>
      <c r="Z1957"/>
    </row>
    <row r="1958">
      <c r="A1958"/>
      <c r="B1958"/>
      <c r="C1958"/>
      <c r="D1958"/>
      <c r="E1958"/>
      <c r="F1958"/>
      <c r="G1958"/>
      <c r="H1958"/>
      <c r="I1958"/>
      <c r="J1958"/>
      <c r="Z1958"/>
    </row>
    <row r="1959">
      <c r="A1959"/>
      <c r="B1959"/>
      <c r="C1959"/>
      <c r="D1959"/>
      <c r="E1959"/>
      <c r="F1959"/>
      <c r="G1959"/>
      <c r="H1959"/>
      <c r="I1959"/>
      <c r="J1959"/>
      <c r="Z1959"/>
    </row>
    <row r="1960">
      <c r="A1960"/>
      <c r="B1960"/>
      <c r="C1960"/>
      <c r="D1960"/>
      <c r="E1960"/>
      <c r="F1960"/>
      <c r="G1960"/>
      <c r="H1960"/>
      <c r="I1960"/>
      <c r="J1960"/>
      <c r="Z1960"/>
    </row>
    <row r="1961">
      <c r="A1961"/>
      <c r="B1961"/>
      <c r="C1961"/>
      <c r="D1961"/>
      <c r="E1961"/>
      <c r="F1961"/>
      <c r="G1961"/>
      <c r="H1961"/>
      <c r="I1961"/>
      <c r="J1961"/>
      <c r="Z1961"/>
    </row>
    <row r="1962">
      <c r="A1962"/>
      <c r="B1962"/>
      <c r="C1962"/>
      <c r="D1962"/>
      <c r="E1962"/>
      <c r="F1962"/>
      <c r="G1962"/>
      <c r="H1962"/>
      <c r="I1962"/>
      <c r="J1962"/>
      <c r="Z1962"/>
    </row>
    <row r="1963">
      <c r="A1963"/>
      <c r="B1963"/>
      <c r="C1963"/>
      <c r="D1963"/>
      <c r="E1963"/>
      <c r="F1963"/>
      <c r="G1963"/>
      <c r="H1963"/>
      <c r="I1963"/>
      <c r="J1963"/>
      <c r="Z1963"/>
    </row>
    <row r="1964">
      <c r="A1964"/>
      <c r="B1964"/>
      <c r="C1964"/>
      <c r="D1964"/>
      <c r="E1964"/>
      <c r="F1964"/>
      <c r="G1964"/>
      <c r="H1964"/>
      <c r="I1964"/>
      <c r="J1964"/>
      <c r="Z1964"/>
    </row>
    <row r="1965">
      <c r="A1965"/>
      <c r="B1965"/>
      <c r="C1965"/>
      <c r="D1965"/>
      <c r="E1965"/>
      <c r="F1965"/>
      <c r="G1965"/>
      <c r="H1965"/>
      <c r="I1965"/>
      <c r="J1965"/>
      <c r="Z1965"/>
    </row>
    <row r="1966">
      <c r="A1966"/>
      <c r="B1966"/>
      <c r="C1966"/>
      <c r="D1966"/>
      <c r="E1966"/>
      <c r="F1966"/>
      <c r="G1966"/>
      <c r="H1966"/>
      <c r="I1966"/>
      <c r="J1966"/>
      <c r="Z1966"/>
    </row>
    <row r="1967">
      <c r="A1967"/>
      <c r="B1967"/>
      <c r="C1967"/>
      <c r="D1967"/>
      <c r="E1967"/>
      <c r="F1967"/>
      <c r="G1967"/>
      <c r="H1967"/>
      <c r="I1967"/>
      <c r="J1967"/>
      <c r="Z1967"/>
    </row>
    <row r="1968">
      <c r="A1968"/>
      <c r="B1968"/>
      <c r="C1968"/>
      <c r="D1968"/>
      <c r="E1968"/>
      <c r="F1968"/>
      <c r="G1968"/>
      <c r="H1968"/>
      <c r="I1968"/>
      <c r="J1968"/>
      <c r="Z1968"/>
    </row>
    <row r="1969">
      <c r="A1969"/>
      <c r="B1969"/>
      <c r="C1969"/>
      <c r="D1969"/>
      <c r="E1969"/>
      <c r="F1969"/>
      <c r="G1969"/>
      <c r="H1969"/>
      <c r="I1969"/>
      <c r="J1969"/>
      <c r="Z1969"/>
    </row>
    <row r="1970">
      <c r="A1970"/>
      <c r="B1970"/>
      <c r="C1970"/>
      <c r="D1970"/>
      <c r="E1970"/>
      <c r="F1970"/>
      <c r="G1970"/>
      <c r="H1970"/>
      <c r="I1970"/>
      <c r="J1970"/>
      <c r="Z1970"/>
    </row>
    <row r="1971">
      <c r="A1971"/>
      <c r="B1971"/>
      <c r="C1971"/>
      <c r="D1971"/>
      <c r="E1971"/>
      <c r="F1971"/>
      <c r="G1971"/>
      <c r="H1971"/>
      <c r="I1971"/>
      <c r="J1971"/>
      <c r="Z1971"/>
    </row>
    <row r="1972">
      <c r="A1972"/>
      <c r="B1972"/>
      <c r="C1972"/>
      <c r="D1972"/>
      <c r="E1972"/>
      <c r="F1972"/>
      <c r="G1972"/>
      <c r="H1972"/>
      <c r="I1972"/>
      <c r="J1972"/>
      <c r="Z1972"/>
    </row>
    <row r="1973">
      <c r="A1973"/>
      <c r="B1973"/>
      <c r="C1973"/>
      <c r="D1973"/>
      <c r="E1973"/>
      <c r="F1973"/>
      <c r="G1973"/>
      <c r="H1973"/>
      <c r="I1973"/>
      <c r="J1973"/>
      <c r="Z1973"/>
    </row>
    <row r="1974">
      <c r="A1974"/>
      <c r="B1974"/>
      <c r="C1974"/>
      <c r="D1974"/>
      <c r="E1974"/>
      <c r="F1974"/>
      <c r="G1974"/>
      <c r="H1974"/>
      <c r="I1974"/>
      <c r="J1974"/>
      <c r="Z1974"/>
    </row>
    <row r="1975">
      <c r="A1975"/>
      <c r="B1975"/>
      <c r="C1975"/>
      <c r="D1975"/>
      <c r="E1975"/>
      <c r="F1975"/>
      <c r="G1975"/>
      <c r="H1975"/>
      <c r="I1975"/>
      <c r="J1975"/>
      <c r="Z1975"/>
    </row>
    <row r="1976">
      <c r="A1976"/>
      <c r="B1976"/>
      <c r="C1976"/>
      <c r="D1976"/>
      <c r="E1976"/>
      <c r="F1976"/>
      <c r="G1976"/>
      <c r="H1976"/>
      <c r="I1976"/>
      <c r="J1976"/>
      <c r="Z1976"/>
    </row>
    <row r="1977">
      <c r="A1977"/>
      <c r="B1977"/>
      <c r="C1977"/>
      <c r="D1977"/>
      <c r="E1977"/>
      <c r="F1977"/>
      <c r="G1977"/>
      <c r="H1977"/>
      <c r="I1977"/>
      <c r="J1977"/>
      <c r="Z1977"/>
    </row>
    <row r="1978">
      <c r="A1978"/>
      <c r="B1978"/>
      <c r="C1978"/>
      <c r="D1978"/>
      <c r="E1978"/>
      <c r="F1978"/>
      <c r="G1978"/>
      <c r="H1978"/>
      <c r="I1978"/>
      <c r="J1978"/>
      <c r="Z1978"/>
    </row>
    <row r="1979">
      <c r="A1979"/>
      <c r="B1979"/>
      <c r="C1979"/>
      <c r="D1979"/>
      <c r="E1979"/>
      <c r="F1979"/>
      <c r="G1979"/>
      <c r="H1979"/>
      <c r="I1979"/>
      <c r="J1979"/>
      <c r="Z1979"/>
    </row>
    <row r="1980">
      <c r="A1980"/>
      <c r="B1980"/>
      <c r="C1980"/>
      <c r="D1980"/>
      <c r="E1980"/>
      <c r="F1980"/>
      <c r="G1980"/>
      <c r="H1980"/>
      <c r="I1980"/>
      <c r="J1980"/>
      <c r="Z1980"/>
    </row>
    <row r="1981">
      <c r="A1981"/>
      <c r="B1981"/>
      <c r="C1981"/>
      <c r="D1981"/>
      <c r="E1981"/>
      <c r="F1981"/>
      <c r="G1981"/>
      <c r="H1981"/>
      <c r="I1981"/>
      <c r="J1981"/>
      <c r="Z1981"/>
    </row>
    <row r="1982">
      <c r="A1982"/>
      <c r="B1982"/>
      <c r="C1982"/>
      <c r="D1982"/>
      <c r="E1982"/>
      <c r="F1982"/>
      <c r="G1982"/>
      <c r="H1982"/>
      <c r="I1982"/>
      <c r="J1982"/>
      <c r="Z1982"/>
    </row>
    <row r="1983">
      <c r="A1983"/>
      <c r="B1983"/>
      <c r="C1983"/>
      <c r="D1983"/>
      <c r="E1983"/>
      <c r="F1983"/>
      <c r="G1983"/>
      <c r="H1983"/>
      <c r="I1983"/>
      <c r="J1983"/>
      <c r="Z1983"/>
    </row>
    <row r="1984">
      <c r="A1984"/>
      <c r="B1984"/>
      <c r="C1984"/>
      <c r="D1984"/>
      <c r="E1984"/>
      <c r="F1984"/>
      <c r="G1984"/>
      <c r="H1984"/>
      <c r="I1984"/>
      <c r="J1984"/>
      <c r="Z1984"/>
    </row>
    <row r="1985">
      <c r="A1985"/>
      <c r="B1985"/>
      <c r="C1985"/>
      <c r="D1985"/>
      <c r="E1985"/>
      <c r="F1985"/>
      <c r="G1985"/>
      <c r="H1985"/>
      <c r="I1985"/>
      <c r="J1985"/>
      <c r="Z1985"/>
    </row>
    <row r="1986">
      <c r="A1986"/>
      <c r="B1986"/>
      <c r="C1986"/>
      <c r="D1986"/>
      <c r="E1986"/>
      <c r="F1986"/>
      <c r="G1986"/>
      <c r="H1986"/>
      <c r="I1986"/>
      <c r="J1986"/>
      <c r="Z1986"/>
    </row>
    <row r="1987">
      <c r="A1987"/>
      <c r="B1987"/>
      <c r="C1987"/>
      <c r="D1987"/>
      <c r="E1987"/>
      <c r="F1987"/>
      <c r="G1987"/>
      <c r="H1987"/>
      <c r="I1987"/>
      <c r="J1987"/>
      <c r="Z1987"/>
    </row>
    <row r="1988">
      <c r="A1988"/>
      <c r="B1988"/>
      <c r="C1988"/>
      <c r="D1988"/>
      <c r="E1988"/>
      <c r="F1988"/>
      <c r="G1988"/>
      <c r="H1988"/>
      <c r="I1988"/>
      <c r="J1988"/>
      <c r="Z1988"/>
    </row>
    <row r="1989">
      <c r="A1989"/>
      <c r="B1989"/>
      <c r="C1989"/>
      <c r="D1989"/>
      <c r="E1989"/>
      <c r="F1989"/>
      <c r="G1989"/>
      <c r="H1989"/>
      <c r="I1989"/>
      <c r="J1989"/>
      <c r="Z1989"/>
    </row>
    <row r="1990">
      <c r="A1990"/>
      <c r="B1990"/>
      <c r="C1990"/>
      <c r="D1990"/>
      <c r="E1990"/>
      <c r="F1990"/>
      <c r="G1990"/>
      <c r="H1990"/>
      <c r="I1990"/>
      <c r="J1990"/>
      <c r="Z1990"/>
    </row>
    <row r="1991">
      <c r="A1991"/>
      <c r="B1991"/>
      <c r="C1991"/>
      <c r="D1991"/>
      <c r="E1991"/>
      <c r="F1991"/>
      <c r="G1991"/>
      <c r="H1991"/>
      <c r="I1991"/>
      <c r="J1991"/>
      <c r="Z1991"/>
    </row>
    <row r="1992">
      <c r="A1992"/>
      <c r="B1992"/>
      <c r="C1992"/>
      <c r="D1992"/>
      <c r="E1992"/>
      <c r="F1992"/>
      <c r="G1992"/>
      <c r="H1992"/>
      <c r="I1992"/>
      <c r="J1992"/>
      <c r="Z1992"/>
    </row>
    <row r="1993">
      <c r="A1993"/>
      <c r="B1993"/>
      <c r="C1993"/>
      <c r="D1993"/>
      <c r="E1993"/>
      <c r="F1993"/>
      <c r="G1993"/>
      <c r="H1993"/>
      <c r="I1993"/>
      <c r="J1993"/>
      <c r="Z1993"/>
    </row>
    <row r="1994">
      <c r="A1994"/>
      <c r="B1994"/>
      <c r="C1994"/>
      <c r="D1994"/>
      <c r="E1994"/>
      <c r="F1994"/>
      <c r="G1994"/>
      <c r="H1994"/>
      <c r="I1994"/>
      <c r="J1994"/>
      <c r="Z1994"/>
    </row>
    <row r="1995">
      <c r="A1995"/>
      <c r="B1995"/>
      <c r="C1995"/>
      <c r="D1995"/>
      <c r="E1995"/>
      <c r="F1995"/>
      <c r="G1995"/>
      <c r="H1995"/>
      <c r="I1995"/>
      <c r="J1995"/>
      <c r="Z1995"/>
    </row>
    <row r="1996">
      <c r="A1996"/>
      <c r="B1996"/>
      <c r="C1996"/>
      <c r="D1996"/>
      <c r="E1996"/>
      <c r="F1996"/>
      <c r="G1996"/>
      <c r="H1996"/>
      <c r="I1996"/>
      <c r="J1996"/>
      <c r="Z1996"/>
    </row>
    <row r="1997">
      <c r="A1997"/>
      <c r="B1997"/>
      <c r="C1997"/>
      <c r="D1997"/>
      <c r="E1997"/>
      <c r="F1997"/>
      <c r="G1997"/>
      <c r="H1997"/>
      <c r="I1997"/>
      <c r="J1997"/>
      <c r="Z1997"/>
    </row>
    <row r="1998">
      <c r="A1998"/>
      <c r="B1998"/>
      <c r="C1998"/>
      <c r="D1998"/>
      <c r="E1998"/>
      <c r="F1998"/>
      <c r="G1998"/>
      <c r="H1998"/>
      <c r="I1998"/>
      <c r="J1998"/>
      <c r="Z1998"/>
    </row>
    <row r="1999">
      <c r="A1999"/>
      <c r="B1999"/>
      <c r="C1999"/>
      <c r="D1999"/>
      <c r="E1999"/>
      <c r="F1999"/>
      <c r="G1999"/>
      <c r="H1999"/>
      <c r="I1999"/>
      <c r="J1999"/>
      <c r="Z1999"/>
    </row>
    <row r="2000">
      <c r="A2000"/>
      <c r="B2000"/>
      <c r="C2000"/>
      <c r="D2000"/>
      <c r="E2000"/>
      <c r="F2000"/>
      <c r="G2000"/>
      <c r="H2000"/>
      <c r="I2000"/>
      <c r="J2000"/>
      <c r="Z2000"/>
    </row>
    <row r="2001">
      <c r="A2001"/>
      <c r="B2001"/>
      <c r="C2001"/>
      <c r="D2001"/>
      <c r="E2001"/>
      <c r="F2001"/>
      <c r="G2001"/>
      <c r="H2001"/>
      <c r="I2001"/>
      <c r="J2001"/>
      <c r="Z2001"/>
    </row>
    <row r="2002">
      <c r="A2002"/>
      <c r="B2002"/>
      <c r="C2002"/>
      <c r="D2002"/>
      <c r="E2002"/>
      <c r="F2002"/>
      <c r="G2002"/>
      <c r="H2002"/>
      <c r="I2002"/>
      <c r="J2002"/>
      <c r="Z2002"/>
    </row>
    <row r="2003">
      <c r="A2003"/>
      <c r="B2003"/>
      <c r="C2003"/>
      <c r="D2003"/>
      <c r="E2003"/>
      <c r="F2003"/>
      <c r="G2003"/>
      <c r="H2003"/>
      <c r="I2003"/>
      <c r="J2003"/>
      <c r="Z2003"/>
    </row>
    <row r="2004">
      <c r="A2004"/>
      <c r="B2004"/>
      <c r="C2004"/>
      <c r="D2004"/>
      <c r="E2004"/>
      <c r="F2004"/>
      <c r="G2004"/>
      <c r="H2004"/>
      <c r="I2004"/>
      <c r="J2004"/>
      <c r="Z2004"/>
    </row>
    <row r="2005">
      <c r="A2005"/>
      <c r="B2005"/>
      <c r="C2005"/>
      <c r="D2005"/>
      <c r="E2005"/>
      <c r="F2005"/>
      <c r="G2005"/>
      <c r="H2005"/>
      <c r="I2005"/>
      <c r="J2005"/>
      <c r="Z2005"/>
    </row>
    <row r="2006">
      <c r="A2006"/>
      <c r="B2006"/>
      <c r="C2006"/>
      <c r="D2006"/>
      <c r="E2006"/>
      <c r="F2006"/>
      <c r="G2006"/>
      <c r="H2006"/>
      <c r="I2006"/>
      <c r="J2006"/>
      <c r="Z2006"/>
    </row>
    <row r="2007">
      <c r="A2007"/>
      <c r="B2007"/>
      <c r="C2007"/>
      <c r="D2007"/>
      <c r="E2007"/>
      <c r="F2007"/>
      <c r="G2007"/>
      <c r="H2007"/>
      <c r="I2007"/>
      <c r="J2007"/>
      <c r="Z2007"/>
    </row>
    <row r="2008">
      <c r="A2008"/>
      <c r="B2008"/>
      <c r="C2008"/>
      <c r="D2008"/>
      <c r="E2008"/>
      <c r="F2008"/>
      <c r="G2008"/>
      <c r="H2008"/>
      <c r="I2008"/>
      <c r="J2008"/>
      <c r="Z2008"/>
    </row>
    <row r="2009">
      <c r="A2009"/>
      <c r="B2009"/>
      <c r="C2009"/>
      <c r="D2009"/>
      <c r="E2009"/>
      <c r="F2009"/>
      <c r="G2009"/>
      <c r="H2009"/>
      <c r="I2009"/>
      <c r="J2009"/>
      <c r="Z2009"/>
    </row>
    <row r="2010">
      <c r="A2010"/>
      <c r="B2010"/>
      <c r="C2010"/>
      <c r="D2010"/>
      <c r="E2010"/>
      <c r="F2010"/>
      <c r="G2010"/>
      <c r="H2010"/>
      <c r="I2010"/>
      <c r="J2010"/>
      <c r="Z2010"/>
    </row>
    <row r="2011">
      <c r="A2011"/>
      <c r="B2011"/>
      <c r="C2011"/>
      <c r="D2011"/>
      <c r="E2011"/>
      <c r="F2011"/>
      <c r="G2011"/>
      <c r="H2011"/>
      <c r="I2011"/>
      <c r="J2011"/>
      <c r="Z2011"/>
    </row>
    <row r="2012">
      <c r="A2012"/>
      <c r="B2012"/>
      <c r="C2012"/>
      <c r="D2012"/>
      <c r="E2012"/>
      <c r="F2012"/>
      <c r="G2012"/>
      <c r="H2012"/>
      <c r="I2012"/>
      <c r="J2012"/>
      <c r="Z2012"/>
    </row>
    <row r="2013">
      <c r="A2013"/>
      <c r="B2013"/>
      <c r="C2013"/>
      <c r="D2013"/>
      <c r="E2013"/>
      <c r="F2013"/>
      <c r="G2013"/>
      <c r="H2013"/>
      <c r="I2013"/>
      <c r="J2013"/>
      <c r="Z2013"/>
    </row>
    <row r="2014">
      <c r="A2014"/>
      <c r="B2014"/>
      <c r="C2014"/>
      <c r="D2014"/>
      <c r="E2014"/>
      <c r="F2014"/>
      <c r="G2014"/>
      <c r="H2014"/>
      <c r="I2014"/>
      <c r="J2014"/>
      <c r="Z2014"/>
    </row>
    <row r="2015">
      <c r="A2015"/>
      <c r="B2015"/>
      <c r="C2015"/>
      <c r="D2015"/>
      <c r="E2015"/>
      <c r="F2015"/>
      <c r="G2015"/>
      <c r="H2015"/>
      <c r="I2015"/>
      <c r="J2015"/>
      <c r="Z2015"/>
    </row>
    <row r="2016">
      <c r="A2016"/>
      <c r="B2016"/>
      <c r="C2016"/>
      <c r="D2016"/>
      <c r="E2016"/>
      <c r="F2016"/>
      <c r="G2016"/>
      <c r="H2016"/>
      <c r="I2016"/>
      <c r="J2016"/>
      <c r="Z2016"/>
    </row>
    <row r="2017">
      <c r="A2017"/>
      <c r="B2017"/>
      <c r="C2017"/>
      <c r="D2017"/>
      <c r="E2017"/>
      <c r="F2017"/>
      <c r="G2017"/>
      <c r="H2017"/>
      <c r="I2017"/>
      <c r="J2017"/>
      <c r="Z2017"/>
    </row>
    <row r="2018">
      <c r="A2018"/>
      <c r="B2018"/>
      <c r="C2018"/>
      <c r="D2018"/>
      <c r="E2018"/>
      <c r="F2018"/>
      <c r="G2018"/>
      <c r="H2018"/>
      <c r="I2018"/>
      <c r="J2018"/>
      <c r="Z2018"/>
    </row>
    <row r="2019">
      <c r="A2019"/>
      <c r="B2019"/>
      <c r="C2019"/>
      <c r="D2019"/>
      <c r="E2019"/>
      <c r="F2019"/>
      <c r="G2019"/>
      <c r="H2019"/>
      <c r="I2019"/>
      <c r="J2019"/>
      <c r="Z2019"/>
    </row>
    <row r="2020">
      <c r="A2020"/>
      <c r="B2020"/>
      <c r="C2020"/>
      <c r="D2020"/>
      <c r="E2020"/>
      <c r="F2020"/>
      <c r="G2020"/>
      <c r="H2020"/>
      <c r="I2020"/>
      <c r="J2020"/>
      <c r="Z2020"/>
    </row>
    <row r="2021">
      <c r="A2021"/>
      <c r="B2021"/>
      <c r="C2021"/>
      <c r="D2021"/>
      <c r="E2021"/>
      <c r="F2021"/>
      <c r="G2021"/>
      <c r="H2021"/>
      <c r="I2021"/>
      <c r="J2021"/>
      <c r="Z2021"/>
    </row>
    <row r="2022">
      <c r="A2022"/>
      <c r="B2022"/>
      <c r="C2022"/>
      <c r="D2022"/>
      <c r="E2022"/>
      <c r="F2022"/>
      <c r="G2022"/>
      <c r="H2022"/>
      <c r="I2022"/>
      <c r="J2022"/>
      <c r="Z2022"/>
    </row>
    <row r="2023">
      <c r="A2023"/>
      <c r="B2023"/>
      <c r="C2023"/>
      <c r="D2023"/>
      <c r="E2023"/>
      <c r="F2023"/>
      <c r="G2023"/>
      <c r="H2023"/>
      <c r="I2023"/>
      <c r="J2023"/>
      <c r="Z2023"/>
    </row>
    <row r="2024">
      <c r="A2024"/>
      <c r="B2024"/>
      <c r="C2024"/>
      <c r="D2024"/>
      <c r="E2024"/>
      <c r="F2024"/>
      <c r="G2024"/>
      <c r="H2024"/>
      <c r="I2024"/>
      <c r="J2024"/>
      <c r="Z2024"/>
    </row>
    <row r="2025">
      <c r="A2025"/>
      <c r="B2025"/>
      <c r="C2025"/>
      <c r="D2025"/>
      <c r="E2025"/>
      <c r="F2025"/>
      <c r="G2025"/>
      <c r="H2025"/>
      <c r="I2025"/>
      <c r="J2025"/>
      <c r="Z2025"/>
    </row>
    <row r="2026">
      <c r="A2026"/>
      <c r="B2026"/>
      <c r="C2026"/>
      <c r="D2026"/>
      <c r="E2026"/>
      <c r="F2026"/>
      <c r="G2026"/>
      <c r="H2026"/>
      <c r="I2026"/>
      <c r="J2026"/>
      <c r="Z2026"/>
    </row>
    <row r="2027">
      <c r="A2027"/>
      <c r="B2027"/>
      <c r="C2027"/>
      <c r="D2027"/>
      <c r="E2027"/>
      <c r="F2027"/>
      <c r="G2027"/>
      <c r="H2027"/>
      <c r="I2027"/>
      <c r="J2027"/>
      <c r="Z2027"/>
    </row>
    <row r="2028">
      <c r="A2028"/>
      <c r="B2028"/>
      <c r="C2028"/>
      <c r="D2028"/>
      <c r="E2028"/>
      <c r="F2028"/>
      <c r="G2028"/>
      <c r="H2028"/>
      <c r="I2028"/>
      <c r="J2028"/>
      <c r="Z2028"/>
    </row>
    <row r="2029">
      <c r="A2029"/>
      <c r="B2029"/>
      <c r="C2029"/>
      <c r="D2029"/>
      <c r="E2029"/>
      <c r="F2029"/>
      <c r="G2029"/>
      <c r="H2029"/>
      <c r="I2029"/>
      <c r="J2029"/>
      <c r="Z2029"/>
    </row>
    <row r="2030">
      <c r="A2030"/>
      <c r="B2030"/>
      <c r="C2030"/>
      <c r="D2030"/>
      <c r="E2030"/>
      <c r="F2030"/>
      <c r="G2030"/>
      <c r="H2030"/>
      <c r="I2030"/>
      <c r="J2030"/>
      <c r="Z2030"/>
    </row>
    <row r="2031">
      <c r="A2031"/>
      <c r="B2031"/>
      <c r="C2031"/>
      <c r="D2031"/>
      <c r="E2031"/>
      <c r="F2031"/>
      <c r="G2031"/>
      <c r="H2031"/>
      <c r="I2031"/>
      <c r="J2031"/>
      <c r="Z2031"/>
    </row>
    <row r="2032">
      <c r="A2032"/>
      <c r="B2032"/>
      <c r="C2032"/>
      <c r="D2032"/>
      <c r="E2032"/>
      <c r="F2032"/>
      <c r="G2032"/>
      <c r="H2032"/>
      <c r="I2032"/>
      <c r="J2032"/>
      <c r="Z2032"/>
    </row>
    <row r="2033">
      <c r="A2033"/>
      <c r="B2033"/>
      <c r="C2033"/>
      <c r="D2033"/>
      <c r="E2033"/>
      <c r="F2033"/>
      <c r="G2033"/>
      <c r="H2033"/>
      <c r="I2033"/>
      <c r="J2033"/>
      <c r="Z2033"/>
    </row>
    <row r="2034">
      <c r="A2034"/>
      <c r="B2034"/>
      <c r="C2034"/>
      <c r="D2034"/>
      <c r="E2034"/>
      <c r="F2034"/>
      <c r="G2034"/>
      <c r="H2034"/>
      <c r="I2034"/>
      <c r="J2034"/>
      <c r="Z2034"/>
    </row>
    <row r="2035">
      <c r="A2035"/>
      <c r="B2035"/>
      <c r="C2035"/>
      <c r="D2035"/>
      <c r="E2035"/>
      <c r="F2035"/>
      <c r="G2035"/>
      <c r="H2035"/>
      <c r="I2035"/>
      <c r="J2035"/>
      <c r="Z2035"/>
    </row>
    <row r="2036">
      <c r="A2036"/>
      <c r="B2036"/>
      <c r="C2036"/>
      <c r="D2036"/>
      <c r="E2036"/>
      <c r="F2036"/>
      <c r="G2036"/>
      <c r="H2036"/>
      <c r="I2036"/>
      <c r="J2036"/>
      <c r="Z2036"/>
    </row>
    <row r="2037">
      <c r="A2037"/>
      <c r="B2037"/>
      <c r="C2037"/>
      <c r="D2037"/>
      <c r="E2037"/>
      <c r="F2037"/>
      <c r="G2037"/>
      <c r="H2037"/>
      <c r="I2037"/>
      <c r="J2037"/>
      <c r="Z2037"/>
    </row>
    <row r="2038">
      <c r="A2038"/>
      <c r="B2038"/>
      <c r="C2038"/>
      <c r="D2038"/>
      <c r="E2038"/>
      <c r="F2038"/>
      <c r="G2038"/>
      <c r="H2038"/>
      <c r="I2038"/>
      <c r="J2038"/>
      <c r="Z2038"/>
    </row>
    <row r="2039">
      <c r="A2039"/>
      <c r="B2039"/>
      <c r="C2039"/>
      <c r="D2039"/>
      <c r="E2039"/>
      <c r="F2039"/>
      <c r="G2039"/>
      <c r="H2039"/>
      <c r="I2039"/>
      <c r="J2039"/>
      <c r="Z2039"/>
    </row>
    <row r="2040">
      <c r="A2040"/>
      <c r="B2040"/>
      <c r="C2040"/>
      <c r="D2040"/>
      <c r="E2040"/>
      <c r="F2040"/>
      <c r="G2040"/>
      <c r="H2040"/>
      <c r="I2040"/>
      <c r="J2040"/>
      <c r="Z2040"/>
    </row>
    <row r="2041">
      <c r="A2041"/>
      <c r="B2041"/>
      <c r="C2041"/>
      <c r="D2041"/>
      <c r="E2041"/>
      <c r="F2041"/>
      <c r="G2041"/>
      <c r="H2041"/>
      <c r="I2041"/>
      <c r="J2041"/>
      <c r="Z2041"/>
    </row>
    <row r="2042">
      <c r="A2042"/>
      <c r="B2042"/>
      <c r="C2042"/>
      <c r="D2042"/>
      <c r="E2042"/>
      <c r="F2042"/>
      <c r="G2042"/>
      <c r="H2042"/>
      <c r="I2042"/>
      <c r="J2042"/>
      <c r="Z2042"/>
    </row>
    <row r="2043">
      <c r="A2043"/>
      <c r="B2043"/>
      <c r="C2043"/>
      <c r="D2043"/>
      <c r="E2043"/>
      <c r="F2043"/>
      <c r="G2043"/>
      <c r="H2043"/>
      <c r="I2043"/>
      <c r="J2043"/>
      <c r="Z2043"/>
    </row>
    <row r="2044">
      <c r="A2044"/>
      <c r="B2044"/>
      <c r="C2044"/>
      <c r="D2044"/>
      <c r="E2044"/>
      <c r="F2044"/>
      <c r="G2044"/>
      <c r="H2044"/>
      <c r="I2044"/>
      <c r="J2044"/>
      <c r="Z2044"/>
    </row>
    <row r="2045">
      <c r="A2045"/>
      <c r="B2045"/>
      <c r="C2045"/>
      <c r="D2045"/>
      <c r="E2045"/>
      <c r="F2045"/>
      <c r="G2045"/>
      <c r="H2045"/>
      <c r="I2045"/>
      <c r="J2045"/>
      <c r="Z2045"/>
    </row>
    <row r="2046">
      <c r="A2046"/>
      <c r="B2046"/>
      <c r="C2046"/>
      <c r="D2046"/>
      <c r="E2046"/>
      <c r="F2046"/>
      <c r="G2046"/>
      <c r="H2046"/>
      <c r="I2046"/>
      <c r="J2046"/>
      <c r="Z2046"/>
    </row>
    <row r="2047">
      <c r="A2047"/>
      <c r="B2047"/>
      <c r="C2047"/>
      <c r="D2047"/>
      <c r="E2047"/>
      <c r="F2047"/>
      <c r="G2047"/>
      <c r="H2047"/>
      <c r="I2047"/>
      <c r="J2047"/>
      <c r="Z2047"/>
    </row>
    <row r="2048">
      <c r="A2048"/>
      <c r="B2048"/>
      <c r="C2048"/>
      <c r="D2048"/>
      <c r="E2048"/>
      <c r="F2048"/>
      <c r="G2048"/>
      <c r="H2048"/>
      <c r="I2048"/>
      <c r="J2048"/>
      <c r="Z2048"/>
    </row>
    <row r="2049">
      <c r="A2049"/>
      <c r="B2049"/>
      <c r="C2049"/>
      <c r="D2049"/>
      <c r="E2049"/>
      <c r="F2049"/>
      <c r="G2049"/>
      <c r="H2049"/>
      <c r="I2049"/>
      <c r="J2049"/>
      <c r="Z2049"/>
    </row>
    <row r="2050">
      <c r="A2050"/>
      <c r="B2050"/>
      <c r="C2050"/>
      <c r="D2050"/>
      <c r="E2050"/>
      <c r="F2050"/>
      <c r="G2050"/>
      <c r="H2050"/>
      <c r="I2050"/>
      <c r="J2050"/>
      <c r="Z2050"/>
    </row>
    <row r="2051">
      <c r="A2051"/>
      <c r="B2051"/>
      <c r="C2051"/>
      <c r="D2051"/>
      <c r="E2051"/>
      <c r="F2051"/>
      <c r="G2051"/>
      <c r="H2051"/>
      <c r="I2051"/>
      <c r="J2051"/>
      <c r="Z2051"/>
    </row>
    <row r="2052">
      <c r="A2052"/>
      <c r="B2052"/>
      <c r="C2052"/>
      <c r="D2052"/>
      <c r="E2052"/>
      <c r="F2052"/>
      <c r="G2052"/>
      <c r="H2052"/>
      <c r="I2052"/>
      <c r="J2052"/>
      <c r="Z2052"/>
    </row>
    <row r="2053">
      <c r="A2053"/>
      <c r="B2053"/>
      <c r="C2053"/>
      <c r="D2053"/>
      <c r="E2053"/>
      <c r="F2053"/>
      <c r="G2053"/>
      <c r="H2053"/>
      <c r="I2053"/>
      <c r="J2053"/>
      <c r="Z2053"/>
    </row>
    <row r="2054">
      <c r="A2054"/>
      <c r="B2054"/>
      <c r="C2054"/>
      <c r="D2054"/>
      <c r="E2054"/>
      <c r="F2054"/>
      <c r="G2054"/>
      <c r="H2054"/>
      <c r="I2054"/>
      <c r="J2054"/>
      <c r="Z2054"/>
    </row>
    <row r="2055">
      <c r="A2055"/>
      <c r="B2055"/>
      <c r="C2055"/>
      <c r="D2055"/>
      <c r="E2055"/>
      <c r="F2055"/>
      <c r="G2055"/>
      <c r="H2055"/>
      <c r="I2055"/>
      <c r="J2055"/>
      <c r="Z2055"/>
    </row>
    <row r="2056">
      <c r="A2056"/>
      <c r="B2056"/>
      <c r="C2056"/>
      <c r="D2056"/>
      <c r="E2056"/>
      <c r="F2056"/>
      <c r="G2056"/>
      <c r="H2056"/>
      <c r="I2056"/>
      <c r="J2056"/>
      <c r="Z2056"/>
    </row>
    <row r="2057">
      <c r="A2057"/>
      <c r="B2057"/>
      <c r="C2057"/>
      <c r="D2057"/>
      <c r="E2057"/>
      <c r="F2057"/>
      <c r="G2057"/>
      <c r="H2057"/>
      <c r="I2057"/>
      <c r="J2057"/>
      <c r="Z2057"/>
    </row>
    <row r="2058">
      <c r="A2058"/>
      <c r="B2058"/>
      <c r="C2058"/>
      <c r="D2058"/>
      <c r="E2058"/>
      <c r="F2058"/>
      <c r="G2058"/>
      <c r="H2058"/>
      <c r="I2058"/>
      <c r="J2058"/>
      <c r="Z2058"/>
    </row>
    <row r="2059">
      <c r="A2059"/>
      <c r="B2059"/>
      <c r="C2059"/>
      <c r="D2059"/>
      <c r="E2059"/>
      <c r="F2059"/>
      <c r="G2059"/>
      <c r="H2059"/>
      <c r="I2059"/>
      <c r="J2059"/>
      <c r="Z2059"/>
    </row>
    <row r="2060">
      <c r="A2060"/>
      <c r="B2060"/>
      <c r="C2060"/>
      <c r="D2060"/>
      <c r="E2060"/>
      <c r="F2060"/>
      <c r="G2060"/>
      <c r="H2060"/>
      <c r="I2060"/>
      <c r="J2060"/>
      <c r="Z2060"/>
    </row>
    <row r="2061">
      <c r="A2061"/>
      <c r="B2061"/>
      <c r="C2061"/>
      <c r="D2061"/>
      <c r="E2061"/>
      <c r="F2061"/>
      <c r="G2061"/>
      <c r="H2061"/>
      <c r="I2061"/>
      <c r="J2061"/>
      <c r="Z2061"/>
    </row>
    <row r="2062">
      <c r="A2062"/>
      <c r="B2062"/>
      <c r="C2062"/>
      <c r="D2062"/>
      <c r="E2062"/>
      <c r="F2062"/>
      <c r="G2062"/>
      <c r="H2062"/>
      <c r="I2062"/>
      <c r="J2062"/>
      <c r="Z2062"/>
    </row>
    <row r="2063">
      <c r="A2063"/>
      <c r="B2063"/>
      <c r="C2063"/>
      <c r="D2063"/>
      <c r="E2063"/>
      <c r="F2063"/>
      <c r="G2063"/>
      <c r="H2063"/>
      <c r="I2063"/>
      <c r="J2063"/>
      <c r="Z2063"/>
    </row>
    <row r="2064">
      <c r="A2064"/>
      <c r="B2064"/>
      <c r="C2064"/>
      <c r="D2064"/>
      <c r="E2064"/>
      <c r="F2064"/>
      <c r="G2064"/>
      <c r="H2064"/>
      <c r="I2064"/>
      <c r="J2064"/>
      <c r="Z2064"/>
    </row>
    <row r="2065">
      <c r="A2065"/>
      <c r="B2065"/>
      <c r="C2065"/>
      <c r="D2065"/>
      <c r="E2065"/>
      <c r="F2065"/>
      <c r="G2065"/>
      <c r="H2065"/>
      <c r="I2065"/>
      <c r="J2065"/>
      <c r="Z2065"/>
    </row>
    <row r="2066">
      <c r="A2066"/>
      <c r="B2066"/>
      <c r="C2066"/>
      <c r="D2066"/>
      <c r="E2066"/>
      <c r="F2066"/>
      <c r="G2066"/>
      <c r="H2066"/>
      <c r="I2066"/>
      <c r="J2066"/>
      <c r="Z2066"/>
    </row>
    <row r="2067">
      <c r="A2067"/>
      <c r="B2067"/>
      <c r="C2067"/>
      <c r="D2067"/>
      <c r="E2067"/>
      <c r="F2067"/>
      <c r="G2067"/>
      <c r="H2067"/>
      <c r="I2067"/>
      <c r="J2067"/>
      <c r="Z2067"/>
    </row>
    <row r="2068">
      <c r="A2068"/>
      <c r="B2068"/>
      <c r="C2068"/>
      <c r="D2068"/>
      <c r="E2068"/>
      <c r="F2068"/>
      <c r="G2068"/>
      <c r="H2068"/>
      <c r="I2068"/>
      <c r="J2068"/>
      <c r="Z2068"/>
    </row>
    <row r="2069">
      <c r="A2069"/>
      <c r="B2069"/>
      <c r="C2069"/>
      <c r="D2069"/>
      <c r="E2069"/>
      <c r="F2069"/>
      <c r="G2069"/>
      <c r="H2069"/>
      <c r="I2069"/>
      <c r="J2069"/>
      <c r="Z2069"/>
    </row>
    <row r="2070">
      <c r="A2070"/>
      <c r="B2070"/>
      <c r="C2070"/>
      <c r="D2070"/>
      <c r="E2070"/>
      <c r="F2070"/>
      <c r="G2070"/>
      <c r="H2070"/>
      <c r="I2070"/>
      <c r="J2070"/>
      <c r="Z2070"/>
    </row>
    <row r="2071">
      <c r="A2071"/>
      <c r="B2071"/>
      <c r="C2071"/>
      <c r="D2071"/>
      <c r="E2071"/>
      <c r="F2071"/>
      <c r="G2071"/>
      <c r="H2071"/>
      <c r="I2071"/>
      <c r="J2071"/>
      <c r="Z2071"/>
    </row>
    <row r="2072">
      <c r="A2072"/>
      <c r="B2072"/>
      <c r="C2072"/>
      <c r="D2072"/>
      <c r="E2072"/>
      <c r="F2072"/>
      <c r="G2072"/>
      <c r="H2072"/>
      <c r="I2072"/>
      <c r="J2072"/>
      <c r="Z2072"/>
    </row>
    <row r="2073">
      <c r="A2073"/>
      <c r="B2073"/>
      <c r="C2073"/>
      <c r="D2073"/>
      <c r="E2073"/>
      <c r="F2073"/>
      <c r="G2073"/>
      <c r="H2073"/>
      <c r="I2073"/>
      <c r="J2073"/>
      <c r="Z2073"/>
    </row>
    <row r="2074">
      <c r="A2074"/>
      <c r="B2074"/>
      <c r="C2074"/>
      <c r="D2074"/>
      <c r="E2074"/>
      <c r="F2074"/>
      <c r="G2074"/>
      <c r="H2074"/>
      <c r="I2074"/>
      <c r="J2074"/>
      <c r="Z2074"/>
    </row>
    <row r="2075">
      <c r="A2075"/>
      <c r="B2075"/>
      <c r="C2075"/>
      <c r="D2075"/>
      <c r="E2075"/>
      <c r="F2075"/>
      <c r="G2075"/>
      <c r="H2075"/>
      <c r="I2075"/>
      <c r="J2075"/>
      <c r="Z2075"/>
    </row>
    <row r="2076">
      <c r="A2076"/>
      <c r="B2076"/>
      <c r="C2076"/>
      <c r="D2076"/>
      <c r="E2076"/>
      <c r="F2076"/>
      <c r="G2076"/>
      <c r="H2076"/>
      <c r="I2076"/>
      <c r="J2076"/>
      <c r="Z2076"/>
    </row>
    <row r="2077">
      <c r="A2077"/>
      <c r="B2077"/>
      <c r="C2077"/>
      <c r="D2077"/>
      <c r="E2077"/>
      <c r="F2077"/>
      <c r="G2077"/>
      <c r="H2077"/>
      <c r="I2077"/>
      <c r="J2077"/>
      <c r="Z2077"/>
    </row>
    <row r="2078">
      <c r="A2078"/>
      <c r="B2078"/>
      <c r="C2078"/>
      <c r="D2078"/>
      <c r="E2078"/>
      <c r="F2078"/>
      <c r="G2078"/>
      <c r="H2078"/>
      <c r="I2078"/>
      <c r="J2078"/>
      <c r="Z2078"/>
    </row>
    <row r="2079">
      <c r="A2079"/>
      <c r="B2079"/>
      <c r="C2079"/>
      <c r="D2079"/>
      <c r="E2079"/>
      <c r="F2079"/>
      <c r="G2079"/>
      <c r="H2079"/>
      <c r="I2079"/>
      <c r="J2079"/>
      <c r="Z2079"/>
    </row>
    <row r="2080">
      <c r="A2080"/>
      <c r="B2080"/>
      <c r="C2080"/>
      <c r="D2080"/>
      <c r="E2080"/>
      <c r="F2080"/>
      <c r="G2080"/>
      <c r="H2080"/>
      <c r="I2080"/>
      <c r="J2080"/>
      <c r="Z2080"/>
    </row>
    <row r="2081">
      <c r="A2081"/>
      <c r="B2081"/>
      <c r="C2081"/>
      <c r="D2081"/>
      <c r="E2081"/>
      <c r="F2081"/>
      <c r="G2081"/>
      <c r="H2081"/>
      <c r="I2081"/>
      <c r="J2081"/>
      <c r="Z2081"/>
    </row>
    <row r="2082">
      <c r="A2082"/>
      <c r="B2082"/>
      <c r="C2082"/>
      <c r="D2082"/>
      <c r="E2082"/>
      <c r="F2082"/>
      <c r="G2082"/>
      <c r="H2082"/>
      <c r="I2082"/>
      <c r="J2082"/>
      <c r="Z2082"/>
    </row>
    <row r="2083">
      <c r="A2083"/>
      <c r="B2083"/>
      <c r="C2083"/>
      <c r="D2083"/>
      <c r="E2083"/>
      <c r="F2083"/>
      <c r="G2083"/>
      <c r="H2083"/>
      <c r="I2083"/>
      <c r="J2083"/>
      <c r="Z2083"/>
    </row>
    <row r="2084">
      <c r="A2084"/>
      <c r="B2084"/>
      <c r="C2084"/>
      <c r="D2084"/>
      <c r="E2084"/>
      <c r="F2084"/>
      <c r="G2084"/>
      <c r="H2084"/>
      <c r="I2084"/>
      <c r="J2084"/>
      <c r="Z2084"/>
    </row>
    <row r="2085">
      <c r="A2085"/>
      <c r="B2085"/>
      <c r="C2085"/>
      <c r="D2085"/>
      <c r="E2085"/>
      <c r="F2085"/>
      <c r="G2085"/>
      <c r="H2085"/>
      <c r="I2085"/>
      <c r="J2085"/>
      <c r="Z2085"/>
    </row>
    <row r="2086">
      <c r="A2086"/>
      <c r="B2086"/>
      <c r="C2086"/>
      <c r="D2086"/>
      <c r="E2086"/>
      <c r="F2086"/>
      <c r="G2086"/>
      <c r="H2086"/>
      <c r="I2086"/>
      <c r="J2086"/>
      <c r="Z2086"/>
    </row>
    <row r="2087">
      <c r="A2087"/>
      <c r="B2087"/>
      <c r="C2087"/>
      <c r="D2087"/>
      <c r="E2087"/>
      <c r="F2087"/>
      <c r="G2087"/>
      <c r="H2087"/>
      <c r="I2087"/>
      <c r="J2087"/>
      <c r="Z2087"/>
    </row>
    <row r="2088">
      <c r="A2088"/>
      <c r="B2088"/>
      <c r="C2088"/>
      <c r="D2088"/>
      <c r="E2088"/>
      <c r="F2088"/>
      <c r="G2088"/>
      <c r="H2088"/>
      <c r="I2088"/>
      <c r="J2088"/>
      <c r="Z2088"/>
    </row>
    <row r="2089">
      <c r="A2089"/>
      <c r="B2089"/>
      <c r="C2089"/>
      <c r="D2089"/>
      <c r="E2089"/>
      <c r="F2089"/>
      <c r="G2089"/>
      <c r="H2089"/>
      <c r="I2089"/>
      <c r="J2089"/>
      <c r="Z2089"/>
    </row>
    <row r="2090">
      <c r="A2090"/>
      <c r="B2090"/>
      <c r="C2090"/>
      <c r="D2090"/>
      <c r="E2090"/>
      <c r="F2090"/>
      <c r="G2090"/>
      <c r="H2090"/>
      <c r="I2090"/>
      <c r="J2090"/>
      <c r="Z2090"/>
    </row>
    <row r="2091">
      <c r="A2091"/>
      <c r="B2091"/>
      <c r="C2091"/>
      <c r="D2091"/>
      <c r="E2091"/>
      <c r="F2091"/>
      <c r="G2091"/>
      <c r="H2091"/>
      <c r="I2091"/>
      <c r="J2091"/>
      <c r="Z2091"/>
    </row>
    <row r="2092">
      <c r="A2092"/>
      <c r="B2092"/>
      <c r="C2092"/>
      <c r="D2092"/>
      <c r="E2092"/>
      <c r="F2092"/>
      <c r="G2092"/>
      <c r="H2092"/>
      <c r="I2092"/>
      <c r="J2092"/>
      <c r="Z2092"/>
    </row>
    <row r="2093">
      <c r="A2093"/>
      <c r="B2093"/>
      <c r="C2093"/>
      <c r="D2093"/>
      <c r="E2093"/>
      <c r="F2093"/>
      <c r="G2093"/>
      <c r="H2093"/>
      <c r="I2093"/>
      <c r="J2093"/>
      <c r="Z2093"/>
    </row>
    <row r="2094">
      <c r="A2094"/>
      <c r="B2094"/>
      <c r="C2094"/>
      <c r="D2094"/>
      <c r="E2094"/>
      <c r="F2094"/>
      <c r="G2094"/>
      <c r="H2094"/>
      <c r="I2094"/>
      <c r="J2094"/>
      <c r="Z2094"/>
    </row>
    <row r="2095">
      <c r="A2095"/>
      <c r="B2095"/>
      <c r="C2095"/>
      <c r="D2095"/>
      <c r="E2095"/>
      <c r="F2095"/>
      <c r="G2095"/>
      <c r="H2095"/>
      <c r="I2095"/>
      <c r="J2095"/>
      <c r="Z2095"/>
    </row>
    <row r="2096">
      <c r="A2096"/>
      <c r="B2096"/>
      <c r="C2096"/>
      <c r="D2096"/>
      <c r="E2096"/>
      <c r="F2096"/>
      <c r="G2096"/>
      <c r="H2096"/>
      <c r="I2096"/>
      <c r="J2096"/>
      <c r="Z2096"/>
    </row>
    <row r="2097">
      <c r="A2097"/>
      <c r="B2097"/>
      <c r="C2097"/>
      <c r="D2097"/>
      <c r="E2097"/>
      <c r="F2097"/>
      <c r="G2097"/>
      <c r="H2097"/>
      <c r="I2097"/>
      <c r="J2097"/>
      <c r="Z2097"/>
    </row>
    <row r="2098">
      <c r="A2098"/>
      <c r="B2098"/>
      <c r="C2098"/>
      <c r="D2098"/>
      <c r="E2098"/>
      <c r="F2098"/>
      <c r="G2098"/>
      <c r="H2098"/>
      <c r="I2098"/>
      <c r="J2098"/>
      <c r="Z2098"/>
    </row>
    <row r="2099">
      <c r="A2099"/>
      <c r="B2099"/>
      <c r="C2099"/>
      <c r="D2099"/>
      <c r="E2099"/>
      <c r="F2099"/>
      <c r="G2099"/>
      <c r="H2099"/>
      <c r="I2099"/>
      <c r="J2099"/>
      <c r="Z2099"/>
    </row>
    <row r="2100">
      <c r="A2100"/>
      <c r="B2100"/>
      <c r="C2100"/>
      <c r="D2100"/>
      <c r="E2100"/>
      <c r="F2100"/>
      <c r="G2100"/>
      <c r="H2100"/>
      <c r="I2100"/>
      <c r="J2100"/>
      <c r="Z2100"/>
    </row>
    <row r="2101">
      <c r="A2101"/>
      <c r="B2101"/>
      <c r="C2101"/>
      <c r="D2101"/>
      <c r="E2101"/>
      <c r="F2101"/>
      <c r="G2101"/>
      <c r="H2101"/>
      <c r="I2101"/>
      <c r="J2101"/>
      <c r="Z2101"/>
    </row>
    <row r="2102">
      <c r="A2102"/>
      <c r="B2102"/>
      <c r="C2102"/>
      <c r="D2102"/>
      <c r="E2102"/>
      <c r="F2102"/>
      <c r="G2102"/>
      <c r="H2102"/>
      <c r="I2102"/>
      <c r="J2102"/>
      <c r="Z2102"/>
    </row>
    <row r="2103">
      <c r="A2103"/>
      <c r="B2103"/>
      <c r="C2103"/>
      <c r="D2103"/>
      <c r="E2103"/>
      <c r="F2103"/>
      <c r="G2103"/>
      <c r="H2103"/>
      <c r="I2103"/>
      <c r="J2103"/>
      <c r="Z2103"/>
    </row>
    <row r="2104">
      <c r="A2104"/>
      <c r="B2104"/>
      <c r="C2104"/>
      <c r="D2104"/>
      <c r="E2104"/>
      <c r="F2104"/>
      <c r="G2104"/>
      <c r="H2104"/>
      <c r="I2104"/>
      <c r="J2104"/>
      <c r="Z2104"/>
    </row>
    <row r="2105">
      <c r="A2105"/>
      <c r="B2105"/>
      <c r="C2105"/>
      <c r="D2105"/>
      <c r="E2105"/>
      <c r="F2105"/>
      <c r="G2105"/>
      <c r="H2105"/>
      <c r="I2105"/>
      <c r="J2105"/>
      <c r="Z2105"/>
    </row>
    <row r="2106">
      <c r="A2106"/>
      <c r="B2106"/>
      <c r="C2106"/>
      <c r="D2106"/>
      <c r="E2106"/>
      <c r="F2106"/>
      <c r="G2106"/>
      <c r="H2106"/>
      <c r="I2106"/>
      <c r="J2106"/>
      <c r="Z2106"/>
    </row>
    <row r="2107">
      <c r="A2107"/>
      <c r="B2107"/>
      <c r="C2107"/>
      <c r="D2107"/>
      <c r="E2107"/>
      <c r="F2107"/>
      <c r="G2107"/>
      <c r="H2107"/>
      <c r="I2107"/>
      <c r="J2107"/>
      <c r="Z2107"/>
    </row>
    <row r="2108">
      <c r="A2108"/>
      <c r="B2108"/>
      <c r="C2108"/>
      <c r="D2108"/>
      <c r="E2108"/>
      <c r="F2108"/>
      <c r="G2108"/>
      <c r="H2108"/>
      <c r="I2108"/>
      <c r="J2108"/>
      <c r="Z2108"/>
    </row>
    <row r="2109">
      <c r="A2109"/>
      <c r="B2109"/>
      <c r="C2109"/>
      <c r="D2109"/>
      <c r="E2109"/>
      <c r="F2109"/>
      <c r="G2109"/>
      <c r="H2109"/>
      <c r="I2109"/>
      <c r="J2109"/>
      <c r="Z2109"/>
    </row>
    <row r="2110">
      <c r="A2110"/>
      <c r="B2110"/>
      <c r="C2110"/>
      <c r="D2110"/>
      <c r="E2110"/>
      <c r="F2110"/>
      <c r="G2110"/>
      <c r="H2110"/>
      <c r="I2110"/>
      <c r="J2110"/>
      <c r="Z2110"/>
    </row>
    <row r="2111">
      <c r="A2111"/>
      <c r="B2111"/>
      <c r="C2111"/>
      <c r="D2111"/>
      <c r="E2111"/>
      <c r="F2111"/>
      <c r="G2111"/>
      <c r="H2111"/>
      <c r="I2111"/>
      <c r="J2111"/>
      <c r="Z2111"/>
    </row>
    <row r="2112">
      <c r="A2112"/>
      <c r="B2112"/>
      <c r="C2112"/>
      <c r="D2112"/>
      <c r="E2112"/>
      <c r="F2112"/>
      <c r="G2112"/>
      <c r="H2112"/>
      <c r="I2112"/>
      <c r="J2112"/>
      <c r="Z2112"/>
    </row>
    <row r="2113">
      <c r="A2113"/>
      <c r="B2113"/>
      <c r="C2113"/>
      <c r="D2113"/>
      <c r="E2113"/>
      <c r="F2113"/>
      <c r="G2113"/>
      <c r="H2113"/>
      <c r="I2113"/>
      <c r="J2113"/>
      <c r="Z2113"/>
    </row>
    <row r="2114">
      <c r="A2114"/>
      <c r="B2114"/>
      <c r="C2114"/>
      <c r="D2114"/>
      <c r="E2114"/>
      <c r="F2114"/>
      <c r="G2114"/>
      <c r="H2114"/>
      <c r="I2114"/>
      <c r="J2114"/>
      <c r="Z2114"/>
    </row>
    <row r="2115">
      <c r="A2115"/>
      <c r="B2115"/>
      <c r="C2115"/>
      <c r="D2115"/>
      <c r="E2115"/>
      <c r="F2115"/>
      <c r="G2115"/>
      <c r="H2115"/>
      <c r="I2115"/>
      <c r="J2115"/>
      <c r="Z2115"/>
    </row>
    <row r="2116">
      <c r="A2116"/>
      <c r="B2116"/>
      <c r="C2116"/>
      <c r="D2116"/>
      <c r="E2116"/>
      <c r="F2116"/>
      <c r="G2116"/>
      <c r="H2116"/>
      <c r="I2116"/>
      <c r="J2116"/>
      <c r="Z2116"/>
    </row>
    <row r="2117">
      <c r="A2117"/>
      <c r="B2117"/>
      <c r="C2117"/>
      <c r="D2117"/>
      <c r="E2117"/>
      <c r="F2117"/>
      <c r="G2117"/>
      <c r="H2117"/>
      <c r="I2117"/>
      <c r="J2117"/>
      <c r="Z2117"/>
    </row>
    <row r="2118">
      <c r="A2118"/>
      <c r="B2118"/>
      <c r="C2118"/>
      <c r="D2118"/>
      <c r="E2118"/>
      <c r="F2118"/>
      <c r="G2118"/>
      <c r="H2118"/>
      <c r="I2118"/>
      <c r="J2118"/>
      <c r="Z2118"/>
    </row>
    <row r="2119">
      <c r="A2119"/>
      <c r="B2119"/>
      <c r="C2119"/>
      <c r="D2119"/>
      <c r="E2119"/>
      <c r="F2119"/>
      <c r="G2119"/>
      <c r="H2119"/>
      <c r="I2119"/>
      <c r="J2119"/>
      <c r="Z2119"/>
    </row>
    <row r="2120">
      <c r="A2120"/>
      <c r="B2120"/>
      <c r="C2120"/>
      <c r="D2120"/>
      <c r="E2120"/>
      <c r="F2120"/>
      <c r="G2120"/>
      <c r="H2120"/>
      <c r="I2120"/>
      <c r="J2120"/>
      <c r="Z2120"/>
    </row>
    <row r="2121">
      <c r="A2121"/>
      <c r="B2121"/>
      <c r="C2121"/>
      <c r="D2121"/>
      <c r="E2121"/>
      <c r="F2121"/>
      <c r="G2121"/>
      <c r="H2121"/>
      <c r="I2121"/>
      <c r="J2121"/>
      <c r="Z2121"/>
    </row>
    <row r="2122">
      <c r="A2122"/>
      <c r="B2122"/>
      <c r="C2122"/>
      <c r="D2122"/>
      <c r="E2122"/>
      <c r="F2122"/>
      <c r="G2122"/>
      <c r="H2122"/>
      <c r="I2122"/>
      <c r="J2122"/>
      <c r="Z2122"/>
    </row>
    <row r="2123">
      <c r="A2123"/>
      <c r="B2123"/>
      <c r="C2123"/>
      <c r="D2123"/>
      <c r="E2123"/>
      <c r="F2123"/>
      <c r="G2123"/>
      <c r="H2123"/>
      <c r="I2123"/>
      <c r="J2123"/>
      <c r="Z2123"/>
    </row>
    <row r="2124">
      <c r="A2124"/>
      <c r="B2124"/>
      <c r="C2124"/>
      <c r="D2124"/>
      <c r="E2124"/>
      <c r="F2124"/>
      <c r="G2124"/>
      <c r="H2124"/>
      <c r="I2124"/>
      <c r="J2124"/>
      <c r="Z2124"/>
    </row>
    <row r="2125">
      <c r="A2125"/>
      <c r="B2125"/>
      <c r="C2125"/>
      <c r="D2125"/>
      <c r="E2125"/>
      <c r="F2125"/>
      <c r="G2125"/>
      <c r="H2125"/>
      <c r="I2125"/>
      <c r="J2125"/>
      <c r="Z2125"/>
    </row>
    <row r="2126">
      <c r="A2126"/>
      <c r="B2126"/>
      <c r="C2126"/>
      <c r="D2126"/>
      <c r="E2126"/>
      <c r="F2126"/>
      <c r="G2126"/>
      <c r="H2126"/>
      <c r="I2126"/>
      <c r="J2126"/>
      <c r="Z2126"/>
    </row>
    <row r="2127">
      <c r="A2127"/>
      <c r="B2127"/>
      <c r="C2127"/>
      <c r="D2127"/>
      <c r="E2127"/>
      <c r="F2127"/>
      <c r="G2127"/>
      <c r="H2127"/>
      <c r="I2127"/>
      <c r="J2127"/>
      <c r="Z2127"/>
    </row>
    <row r="2128">
      <c r="A2128"/>
      <c r="B2128"/>
      <c r="C2128"/>
      <c r="D2128"/>
      <c r="E2128"/>
      <c r="F2128"/>
      <c r="G2128"/>
      <c r="H2128"/>
      <c r="I2128"/>
      <c r="J2128"/>
      <c r="Z2128"/>
    </row>
    <row r="2129">
      <c r="A2129"/>
      <c r="B2129"/>
      <c r="C2129"/>
      <c r="D2129"/>
      <c r="E2129"/>
      <c r="F2129"/>
      <c r="G2129"/>
      <c r="H2129"/>
      <c r="I2129"/>
      <c r="J2129"/>
      <c r="Z2129"/>
    </row>
    <row r="2130">
      <c r="A2130"/>
      <c r="B2130"/>
      <c r="C2130"/>
      <c r="D2130"/>
      <c r="E2130"/>
      <c r="F2130"/>
      <c r="G2130"/>
      <c r="H2130"/>
      <c r="I2130"/>
      <c r="J2130"/>
      <c r="Z2130"/>
    </row>
    <row r="2131">
      <c r="A2131"/>
      <c r="B2131"/>
      <c r="C2131"/>
      <c r="D2131"/>
      <c r="E2131"/>
      <c r="F2131"/>
      <c r="G2131"/>
      <c r="H2131"/>
      <c r="I2131"/>
      <c r="J2131"/>
      <c r="Z2131"/>
    </row>
    <row r="2132">
      <c r="A2132"/>
      <c r="B2132"/>
      <c r="C2132"/>
      <c r="D2132"/>
      <c r="E2132"/>
      <c r="F2132"/>
      <c r="G2132"/>
      <c r="H2132"/>
      <c r="I2132"/>
      <c r="J2132"/>
      <c r="Z2132"/>
    </row>
    <row r="2133">
      <c r="A2133"/>
      <c r="B2133"/>
      <c r="C2133"/>
      <c r="D2133"/>
      <c r="E2133"/>
      <c r="F2133"/>
      <c r="G2133"/>
      <c r="H2133"/>
      <c r="I2133"/>
      <c r="J2133"/>
      <c r="Z2133"/>
    </row>
    <row r="2134">
      <c r="A2134"/>
      <c r="B2134"/>
      <c r="C2134"/>
      <c r="D2134"/>
      <c r="E2134"/>
      <c r="F2134"/>
      <c r="G2134"/>
      <c r="H2134"/>
      <c r="I2134"/>
      <c r="J2134"/>
      <c r="Z2134"/>
    </row>
    <row r="2135">
      <c r="A2135"/>
      <c r="B2135"/>
      <c r="C2135"/>
      <c r="D2135"/>
      <c r="E2135"/>
      <c r="F2135"/>
      <c r="G2135"/>
      <c r="H2135"/>
      <c r="I2135"/>
      <c r="J2135"/>
      <c r="Z2135"/>
    </row>
    <row r="2136">
      <c r="A2136"/>
      <c r="B2136"/>
      <c r="C2136"/>
      <c r="D2136"/>
      <c r="E2136"/>
      <c r="F2136"/>
      <c r="G2136"/>
      <c r="H2136"/>
      <c r="I2136"/>
      <c r="J2136"/>
      <c r="Z2136"/>
    </row>
    <row r="2137">
      <c r="A2137"/>
      <c r="B2137"/>
      <c r="C2137"/>
      <c r="D2137"/>
      <c r="E2137"/>
      <c r="F2137"/>
      <c r="G2137"/>
      <c r="H2137"/>
      <c r="I2137"/>
      <c r="J2137"/>
      <c r="Z2137"/>
    </row>
    <row r="2138">
      <c r="A2138"/>
      <c r="B2138"/>
      <c r="C2138"/>
      <c r="D2138"/>
      <c r="E2138"/>
      <c r="F2138"/>
      <c r="G2138"/>
      <c r="H2138"/>
      <c r="I2138"/>
      <c r="J2138"/>
      <c r="Z2138"/>
    </row>
    <row r="2139">
      <c r="A2139"/>
      <c r="B2139"/>
      <c r="C2139"/>
      <c r="D2139"/>
      <c r="E2139"/>
      <c r="F2139"/>
      <c r="G2139"/>
      <c r="H2139"/>
      <c r="I2139"/>
      <c r="J2139"/>
      <c r="Z2139"/>
    </row>
    <row r="2140">
      <c r="A2140"/>
      <c r="B2140"/>
      <c r="C2140"/>
      <c r="D2140"/>
      <c r="E2140"/>
      <c r="F2140"/>
      <c r="G2140"/>
      <c r="H2140"/>
      <c r="I2140"/>
      <c r="J2140"/>
      <c r="Z2140"/>
    </row>
    <row r="2141">
      <c r="A2141"/>
      <c r="B2141"/>
      <c r="C2141"/>
      <c r="D2141"/>
      <c r="E2141"/>
      <c r="F2141"/>
      <c r="G2141"/>
      <c r="H2141"/>
      <c r="I2141"/>
      <c r="J2141"/>
      <c r="Z2141"/>
    </row>
    <row r="2142">
      <c r="A2142"/>
      <c r="B2142"/>
      <c r="C2142"/>
      <c r="D2142"/>
      <c r="E2142"/>
      <c r="F2142"/>
      <c r="G2142"/>
      <c r="H2142"/>
      <c r="I2142"/>
      <c r="J2142"/>
      <c r="Z2142"/>
    </row>
    <row r="2143">
      <c r="A2143"/>
      <c r="B2143"/>
      <c r="C2143"/>
      <c r="D2143"/>
      <c r="E2143"/>
      <c r="F2143"/>
      <c r="G2143"/>
      <c r="H2143"/>
      <c r="I2143"/>
      <c r="J2143"/>
      <c r="Z2143"/>
    </row>
    <row r="2144">
      <c r="A2144"/>
      <c r="B2144"/>
      <c r="C2144"/>
      <c r="D2144"/>
      <c r="E2144"/>
      <c r="F2144"/>
      <c r="G2144"/>
      <c r="H2144"/>
      <c r="I2144"/>
      <c r="J2144"/>
      <c r="Z2144"/>
    </row>
    <row r="2145">
      <c r="A2145"/>
      <c r="B2145"/>
      <c r="C2145"/>
      <c r="D2145"/>
      <c r="E2145"/>
      <c r="F2145"/>
      <c r="G2145"/>
      <c r="H2145"/>
      <c r="I2145"/>
      <c r="J2145"/>
      <c r="Z2145"/>
    </row>
    <row r="2146">
      <c r="A2146"/>
      <c r="B2146"/>
      <c r="C2146"/>
      <c r="D2146"/>
      <c r="E2146"/>
      <c r="F2146"/>
      <c r="G2146"/>
      <c r="H2146"/>
      <c r="I2146"/>
      <c r="J2146"/>
      <c r="Z2146"/>
    </row>
    <row r="2147">
      <c r="A2147"/>
      <c r="B2147"/>
      <c r="C2147"/>
      <c r="D2147"/>
      <c r="E2147"/>
      <c r="F2147"/>
      <c r="G2147"/>
      <c r="H2147"/>
      <c r="I2147"/>
      <c r="J2147"/>
      <c r="Z2147"/>
    </row>
    <row r="2148">
      <c r="A2148"/>
      <c r="B2148"/>
      <c r="C2148"/>
      <c r="D2148"/>
      <c r="E2148"/>
      <c r="F2148"/>
      <c r="G2148"/>
      <c r="H2148"/>
      <c r="I2148"/>
      <c r="J2148"/>
      <c r="Z2148"/>
    </row>
    <row r="2149">
      <c r="A2149"/>
      <c r="B2149"/>
      <c r="C2149"/>
      <c r="D2149"/>
      <c r="E2149"/>
      <c r="F2149"/>
      <c r="G2149"/>
      <c r="H2149"/>
      <c r="I2149"/>
      <c r="J2149"/>
      <c r="Z2149"/>
    </row>
    <row r="2150">
      <c r="A2150"/>
      <c r="B2150"/>
      <c r="C2150"/>
      <c r="D2150"/>
      <c r="E2150"/>
      <c r="F2150"/>
      <c r="G2150"/>
      <c r="H2150"/>
      <c r="I2150"/>
      <c r="J2150"/>
      <c r="Z2150"/>
    </row>
    <row r="2151">
      <c r="A2151"/>
      <c r="B2151"/>
      <c r="C2151"/>
      <c r="D2151"/>
      <c r="E2151"/>
      <c r="F2151"/>
      <c r="G2151"/>
      <c r="H2151"/>
      <c r="I2151"/>
      <c r="J2151"/>
      <c r="Z2151"/>
    </row>
    <row r="2152">
      <c r="A2152"/>
      <c r="B2152"/>
      <c r="C2152"/>
      <c r="D2152"/>
      <c r="E2152"/>
      <c r="F2152"/>
      <c r="G2152"/>
      <c r="H2152"/>
      <c r="I2152"/>
      <c r="J2152"/>
      <c r="Z2152"/>
    </row>
    <row r="2153">
      <c r="A2153"/>
      <c r="B2153"/>
      <c r="C2153"/>
      <c r="D2153"/>
      <c r="E2153"/>
      <c r="F2153"/>
      <c r="G2153"/>
      <c r="H2153"/>
      <c r="I2153"/>
      <c r="J2153"/>
      <c r="Z2153"/>
    </row>
    <row r="2154">
      <c r="A2154"/>
      <c r="B2154"/>
      <c r="C2154"/>
      <c r="D2154"/>
      <c r="E2154"/>
      <c r="F2154"/>
      <c r="G2154"/>
      <c r="H2154"/>
      <c r="I2154"/>
      <c r="J2154"/>
      <c r="Z2154"/>
    </row>
    <row r="2155">
      <c r="A2155"/>
      <c r="B2155"/>
      <c r="C2155"/>
      <c r="D2155"/>
      <c r="E2155"/>
      <c r="F2155"/>
      <c r="G2155"/>
      <c r="H2155"/>
      <c r="I2155"/>
      <c r="J2155"/>
      <c r="Z2155"/>
    </row>
    <row r="2156">
      <c r="A2156"/>
      <c r="B2156"/>
      <c r="C2156"/>
      <c r="D2156"/>
      <c r="E2156"/>
      <c r="F2156"/>
      <c r="G2156"/>
      <c r="H2156"/>
      <c r="I2156"/>
      <c r="J2156"/>
      <c r="Z2156"/>
    </row>
    <row r="2157">
      <c r="A2157"/>
      <c r="B2157"/>
      <c r="C2157"/>
      <c r="D2157"/>
      <c r="E2157"/>
      <c r="F2157"/>
      <c r="G2157"/>
      <c r="H2157"/>
      <c r="I2157"/>
      <c r="J2157"/>
      <c r="Z2157"/>
    </row>
    <row r="2158">
      <c r="A2158"/>
      <c r="B2158"/>
      <c r="C2158"/>
      <c r="D2158"/>
      <c r="E2158"/>
      <c r="F2158"/>
      <c r="G2158"/>
      <c r="H2158"/>
      <c r="I2158"/>
      <c r="J2158"/>
      <c r="Z2158"/>
    </row>
    <row r="2159">
      <c r="A2159"/>
      <c r="B2159"/>
      <c r="C2159"/>
      <c r="D2159"/>
      <c r="E2159"/>
      <c r="F2159"/>
      <c r="G2159"/>
      <c r="H2159"/>
      <c r="I2159"/>
      <c r="J2159"/>
      <c r="Z2159"/>
    </row>
    <row r="2160">
      <c r="A2160"/>
      <c r="B2160"/>
      <c r="C2160"/>
      <c r="D2160"/>
      <c r="E2160"/>
      <c r="F2160"/>
      <c r="G2160"/>
      <c r="H2160"/>
      <c r="I2160"/>
      <c r="J2160"/>
      <c r="Z2160"/>
    </row>
    <row r="2161">
      <c r="A2161"/>
      <c r="B2161"/>
      <c r="C2161"/>
      <c r="D2161"/>
      <c r="E2161"/>
      <c r="F2161"/>
      <c r="G2161"/>
      <c r="H2161"/>
      <c r="I2161"/>
      <c r="J2161"/>
      <c r="Z2161"/>
    </row>
    <row r="2162">
      <c r="A2162"/>
      <c r="B2162"/>
      <c r="C2162"/>
      <c r="D2162"/>
      <c r="E2162"/>
      <c r="F2162"/>
      <c r="G2162"/>
      <c r="H2162"/>
      <c r="I2162"/>
      <c r="J2162"/>
      <c r="Z2162"/>
    </row>
    <row r="2163">
      <c r="A2163"/>
      <c r="B2163"/>
      <c r="C2163"/>
      <c r="D2163"/>
      <c r="E2163"/>
      <c r="F2163"/>
      <c r="G2163"/>
      <c r="H2163"/>
      <c r="I2163"/>
      <c r="J2163"/>
      <c r="Z2163"/>
    </row>
    <row r="2164">
      <c r="A2164"/>
      <c r="B2164"/>
      <c r="C2164"/>
      <c r="D2164"/>
      <c r="E2164"/>
      <c r="F2164"/>
      <c r="G2164"/>
      <c r="H2164"/>
      <c r="I2164"/>
      <c r="J2164"/>
      <c r="Z2164"/>
    </row>
    <row r="2165">
      <c r="A2165"/>
      <c r="B2165"/>
      <c r="C2165"/>
      <c r="D2165"/>
      <c r="E2165"/>
      <c r="F2165"/>
      <c r="G2165"/>
      <c r="H2165"/>
      <c r="I2165"/>
      <c r="J2165"/>
      <c r="Z2165"/>
    </row>
    <row r="2166">
      <c r="A2166"/>
      <c r="B2166"/>
      <c r="C2166"/>
      <c r="D2166"/>
      <c r="E2166"/>
      <c r="F2166"/>
      <c r="G2166"/>
      <c r="H2166"/>
      <c r="I2166"/>
      <c r="J2166"/>
      <c r="Z2166"/>
    </row>
    <row r="2167">
      <c r="A2167"/>
      <c r="B2167"/>
      <c r="C2167"/>
      <c r="D2167"/>
      <c r="E2167"/>
      <c r="F2167"/>
      <c r="G2167"/>
      <c r="H2167"/>
      <c r="I2167"/>
      <c r="J2167"/>
      <c r="Z2167"/>
    </row>
    <row r="2168">
      <c r="A2168"/>
      <c r="B2168"/>
      <c r="C2168"/>
      <c r="D2168"/>
      <c r="E2168"/>
      <c r="F2168"/>
      <c r="G2168"/>
      <c r="H2168"/>
      <c r="I2168"/>
      <c r="J2168"/>
      <c r="Z2168"/>
    </row>
    <row r="2169">
      <c r="A2169"/>
      <c r="B2169"/>
      <c r="C2169"/>
      <c r="D2169"/>
      <c r="E2169"/>
      <c r="F2169"/>
      <c r="G2169"/>
      <c r="H2169"/>
      <c r="I2169"/>
      <c r="J2169"/>
      <c r="Z2169"/>
    </row>
    <row r="2170">
      <c r="A2170"/>
      <c r="B2170"/>
      <c r="C2170"/>
      <c r="D2170"/>
      <c r="E2170"/>
      <c r="F2170"/>
      <c r="G2170"/>
      <c r="H2170"/>
      <c r="I2170"/>
      <c r="J2170"/>
      <c r="Z2170"/>
    </row>
    <row r="2171">
      <c r="A2171"/>
      <c r="B2171"/>
      <c r="C2171"/>
      <c r="D2171"/>
      <c r="E2171"/>
      <c r="F2171"/>
      <c r="G2171"/>
      <c r="H2171"/>
      <c r="I2171"/>
      <c r="J2171"/>
      <c r="Z2171"/>
    </row>
    <row r="2172">
      <c r="A2172"/>
      <c r="B2172"/>
      <c r="C2172"/>
      <c r="D2172"/>
      <c r="E2172"/>
      <c r="F2172"/>
      <c r="G2172"/>
      <c r="H2172"/>
      <c r="I2172"/>
      <c r="J2172"/>
      <c r="Z2172"/>
    </row>
    <row r="2173">
      <c r="A2173"/>
      <c r="B2173"/>
      <c r="C2173"/>
      <c r="D2173"/>
      <c r="E2173"/>
      <c r="F2173"/>
      <c r="G2173"/>
      <c r="H2173"/>
      <c r="I2173"/>
      <c r="J2173"/>
      <c r="Z2173"/>
    </row>
    <row r="2174">
      <c r="A2174"/>
      <c r="B2174"/>
      <c r="C2174"/>
      <c r="D2174"/>
      <c r="E2174"/>
      <c r="F2174"/>
      <c r="G2174"/>
      <c r="H2174"/>
      <c r="I2174"/>
      <c r="J2174"/>
      <c r="Z2174"/>
    </row>
    <row r="2175">
      <c r="A2175"/>
      <c r="B2175"/>
      <c r="C2175"/>
      <c r="D2175"/>
      <c r="E2175"/>
      <c r="F2175"/>
      <c r="G2175"/>
      <c r="H2175"/>
      <c r="I2175"/>
      <c r="J2175"/>
      <c r="Z2175"/>
    </row>
    <row r="2176">
      <c r="A2176"/>
      <c r="B2176"/>
      <c r="C2176"/>
      <c r="D2176"/>
      <c r="E2176"/>
      <c r="F2176"/>
      <c r="G2176"/>
      <c r="H2176"/>
      <c r="I2176"/>
      <c r="J2176"/>
      <c r="Z2176"/>
    </row>
    <row r="2177">
      <c r="A2177"/>
      <c r="B2177"/>
      <c r="C2177"/>
      <c r="D2177"/>
      <c r="E2177"/>
      <c r="F2177"/>
      <c r="G2177"/>
      <c r="H2177"/>
      <c r="I2177"/>
      <c r="J2177"/>
      <c r="Z2177"/>
    </row>
    <row r="2178">
      <c r="A2178"/>
      <c r="B2178"/>
      <c r="C2178"/>
      <c r="D2178"/>
      <c r="E2178"/>
      <c r="F2178"/>
      <c r="G2178"/>
      <c r="H2178"/>
      <c r="I2178"/>
      <c r="J2178"/>
      <c r="Z2178"/>
    </row>
    <row r="2179">
      <c r="A2179"/>
      <c r="B2179"/>
      <c r="C2179"/>
      <c r="D2179"/>
      <c r="E2179"/>
      <c r="F2179"/>
      <c r="G2179"/>
      <c r="H2179"/>
      <c r="I2179"/>
      <c r="J2179"/>
      <c r="Z2179"/>
    </row>
    <row r="2180">
      <c r="A2180"/>
      <c r="B2180"/>
      <c r="C2180"/>
      <c r="D2180"/>
      <c r="E2180"/>
      <c r="F2180"/>
      <c r="G2180"/>
      <c r="H2180"/>
      <c r="I2180"/>
      <c r="J2180"/>
      <c r="Z2180"/>
    </row>
    <row r="2181">
      <c r="A2181"/>
      <c r="B2181"/>
      <c r="C2181"/>
      <c r="D2181"/>
      <c r="E2181"/>
      <c r="F2181"/>
      <c r="G2181"/>
      <c r="H2181"/>
      <c r="I2181"/>
      <c r="J2181"/>
      <c r="Z2181"/>
    </row>
    <row r="2182">
      <c r="A2182"/>
      <c r="B2182"/>
      <c r="C2182"/>
      <c r="D2182"/>
      <c r="E2182"/>
      <c r="F2182"/>
      <c r="G2182"/>
      <c r="H2182"/>
      <c r="I2182"/>
      <c r="J2182"/>
      <c r="Z2182"/>
    </row>
    <row r="2183">
      <c r="A2183"/>
      <c r="B2183"/>
      <c r="C2183"/>
      <c r="D2183"/>
      <c r="E2183"/>
      <c r="F2183"/>
      <c r="G2183"/>
      <c r="H2183"/>
      <c r="I2183"/>
      <c r="J2183"/>
      <c r="Z2183"/>
    </row>
    <row r="2184">
      <c r="A2184"/>
      <c r="B2184"/>
      <c r="C2184"/>
      <c r="D2184"/>
      <c r="E2184"/>
      <c r="F2184"/>
      <c r="G2184"/>
      <c r="H2184"/>
      <c r="I2184"/>
      <c r="J2184"/>
      <c r="Z2184"/>
    </row>
    <row r="2185">
      <c r="A2185"/>
      <c r="B2185"/>
      <c r="C2185"/>
      <c r="D2185"/>
      <c r="E2185"/>
      <c r="F2185"/>
      <c r="G2185"/>
      <c r="H2185"/>
      <c r="I2185"/>
      <c r="J2185"/>
      <c r="Z2185"/>
    </row>
    <row r="2186">
      <c r="A2186"/>
      <c r="B2186"/>
      <c r="C2186"/>
      <c r="D2186"/>
      <c r="E2186"/>
      <c r="F2186"/>
      <c r="G2186"/>
      <c r="H2186"/>
      <c r="I2186"/>
      <c r="J2186"/>
      <c r="Z2186"/>
    </row>
    <row r="2187">
      <c r="A2187"/>
      <c r="B2187"/>
      <c r="C2187"/>
      <c r="D2187"/>
      <c r="E2187"/>
      <c r="F2187"/>
      <c r="G2187"/>
      <c r="H2187"/>
      <c r="I2187"/>
      <c r="J2187"/>
      <c r="Z2187"/>
    </row>
    <row r="2188">
      <c r="A2188"/>
      <c r="B2188"/>
      <c r="C2188"/>
      <c r="D2188"/>
      <c r="E2188"/>
      <c r="F2188"/>
      <c r="G2188"/>
      <c r="H2188"/>
      <c r="I2188"/>
      <c r="J2188"/>
      <c r="Z2188"/>
    </row>
    <row r="2189">
      <c r="A2189"/>
      <c r="B2189"/>
      <c r="C2189"/>
      <c r="D2189"/>
      <c r="E2189"/>
      <c r="F2189"/>
      <c r="G2189"/>
      <c r="H2189"/>
      <c r="I2189"/>
      <c r="J2189"/>
      <c r="Z2189"/>
    </row>
    <row r="2190">
      <c r="A2190"/>
      <c r="B2190"/>
      <c r="C2190"/>
      <c r="D2190"/>
      <c r="E2190"/>
      <c r="F2190"/>
      <c r="G2190"/>
      <c r="H2190"/>
      <c r="I2190"/>
      <c r="J2190"/>
      <c r="Z2190"/>
    </row>
    <row r="2191">
      <c r="A2191"/>
      <c r="B2191"/>
      <c r="C2191"/>
      <c r="D2191"/>
      <c r="E2191"/>
      <c r="F2191"/>
      <c r="G2191"/>
      <c r="H2191"/>
      <c r="I2191"/>
      <c r="J2191"/>
      <c r="Z2191"/>
    </row>
    <row r="2192">
      <c r="A2192"/>
      <c r="B2192"/>
      <c r="C2192"/>
      <c r="D2192"/>
      <c r="E2192"/>
      <c r="F2192"/>
      <c r="G2192"/>
      <c r="H2192"/>
      <c r="I2192"/>
      <c r="J2192"/>
      <c r="Z2192"/>
    </row>
    <row r="2193">
      <c r="A2193"/>
      <c r="B2193"/>
      <c r="C2193"/>
      <c r="D2193"/>
      <c r="E2193"/>
      <c r="F2193"/>
      <c r="G2193"/>
      <c r="H2193"/>
      <c r="I2193"/>
      <c r="J2193"/>
      <c r="Z2193"/>
    </row>
    <row r="2194">
      <c r="A2194"/>
      <c r="B2194"/>
      <c r="C2194"/>
      <c r="D2194"/>
      <c r="E2194"/>
      <c r="F2194"/>
      <c r="G2194"/>
      <c r="H2194"/>
      <c r="I2194"/>
      <c r="J2194"/>
      <c r="Z2194"/>
    </row>
    <row r="2195">
      <c r="A2195"/>
      <c r="B2195"/>
      <c r="C2195"/>
      <c r="D2195"/>
      <c r="E2195"/>
      <c r="F2195"/>
      <c r="G2195"/>
      <c r="H2195"/>
      <c r="I2195"/>
      <c r="J2195"/>
      <c r="Z2195"/>
    </row>
    <row r="2196">
      <c r="A2196"/>
      <c r="B2196"/>
      <c r="C2196"/>
      <c r="D2196"/>
      <c r="E2196"/>
      <c r="F2196"/>
      <c r="G2196"/>
      <c r="H2196"/>
      <c r="I2196"/>
      <c r="J2196"/>
      <c r="Z2196"/>
    </row>
    <row r="2197">
      <c r="A2197"/>
      <c r="B2197"/>
      <c r="C2197"/>
      <c r="D2197"/>
      <c r="E2197"/>
      <c r="F2197"/>
      <c r="G2197"/>
      <c r="H2197"/>
      <c r="I2197"/>
      <c r="J2197"/>
      <c r="Z2197"/>
    </row>
    <row r="2198">
      <c r="A2198"/>
      <c r="B2198"/>
      <c r="C2198"/>
      <c r="D2198"/>
      <c r="E2198"/>
      <c r="F2198"/>
      <c r="G2198"/>
      <c r="H2198"/>
      <c r="I2198"/>
      <c r="J2198"/>
      <c r="Z2198"/>
    </row>
    <row r="2199">
      <c r="A2199"/>
      <c r="B2199"/>
      <c r="C2199"/>
      <c r="D2199"/>
      <c r="E2199"/>
      <c r="F2199"/>
      <c r="G2199"/>
      <c r="H2199"/>
      <c r="I2199"/>
      <c r="J2199"/>
      <c r="Z2199"/>
    </row>
    <row r="2200">
      <c r="A2200"/>
      <c r="B2200"/>
      <c r="C2200"/>
      <c r="D2200"/>
      <c r="E2200"/>
      <c r="F2200"/>
      <c r="G2200"/>
      <c r="H2200"/>
      <c r="I2200"/>
      <c r="J2200"/>
      <c r="Z2200"/>
    </row>
    <row r="2201">
      <c r="A2201"/>
      <c r="B2201"/>
      <c r="C2201"/>
      <c r="D2201"/>
      <c r="E2201"/>
      <c r="F2201"/>
      <c r="G2201"/>
      <c r="H2201"/>
      <c r="I2201"/>
      <c r="J2201"/>
      <c r="Z2201"/>
    </row>
    <row r="2202">
      <c r="A2202"/>
      <c r="B2202"/>
      <c r="C2202"/>
      <c r="D2202"/>
      <c r="E2202"/>
      <c r="F2202"/>
      <c r="G2202"/>
      <c r="H2202"/>
      <c r="I2202"/>
      <c r="J2202"/>
      <c r="Z2202"/>
    </row>
    <row r="2203">
      <c r="A2203"/>
      <c r="B2203"/>
      <c r="C2203"/>
      <c r="D2203"/>
      <c r="E2203"/>
      <c r="F2203"/>
      <c r="G2203"/>
      <c r="H2203"/>
      <c r="I2203"/>
      <c r="J2203"/>
      <c r="Z2203"/>
    </row>
    <row r="2204">
      <c r="A2204"/>
      <c r="B2204"/>
      <c r="C2204"/>
      <c r="D2204"/>
      <c r="E2204"/>
      <c r="F2204"/>
      <c r="G2204"/>
      <c r="H2204"/>
      <c r="I2204"/>
      <c r="J2204"/>
      <c r="Z2204"/>
    </row>
    <row r="2205">
      <c r="A2205"/>
      <c r="B2205"/>
      <c r="C2205"/>
      <c r="D2205"/>
      <c r="E2205"/>
      <c r="F2205"/>
      <c r="G2205"/>
      <c r="H2205"/>
      <c r="I2205"/>
      <c r="J2205"/>
      <c r="Z2205"/>
    </row>
    <row r="2206">
      <c r="A2206"/>
      <c r="B2206"/>
      <c r="C2206"/>
      <c r="D2206"/>
      <c r="E2206"/>
      <c r="F2206"/>
      <c r="G2206"/>
      <c r="H2206"/>
      <c r="I2206"/>
      <c r="J2206"/>
      <c r="Z2206"/>
    </row>
    <row r="2207">
      <c r="A2207"/>
      <c r="B2207"/>
      <c r="C2207"/>
      <c r="D2207"/>
      <c r="E2207"/>
      <c r="F2207"/>
      <c r="G2207"/>
      <c r="H2207"/>
      <c r="I2207"/>
      <c r="J2207"/>
      <c r="Z2207"/>
    </row>
    <row r="2208">
      <c r="A2208"/>
      <c r="B2208"/>
      <c r="C2208"/>
      <c r="D2208"/>
      <c r="E2208"/>
      <c r="F2208"/>
      <c r="G2208"/>
      <c r="H2208"/>
      <c r="I2208"/>
      <c r="J2208"/>
      <c r="Z2208"/>
    </row>
    <row r="2209">
      <c r="A2209"/>
      <c r="B2209"/>
      <c r="C2209"/>
      <c r="D2209"/>
      <c r="E2209"/>
      <c r="F2209"/>
      <c r="G2209"/>
      <c r="H2209"/>
      <c r="I2209"/>
      <c r="J2209"/>
      <c r="Z2209"/>
    </row>
    <row r="2210">
      <c r="A2210"/>
      <c r="B2210"/>
      <c r="C2210"/>
      <c r="D2210"/>
      <c r="E2210"/>
      <c r="F2210"/>
      <c r="G2210"/>
      <c r="H2210"/>
      <c r="I2210"/>
      <c r="J2210"/>
      <c r="Z2210"/>
    </row>
    <row r="2211">
      <c r="A2211"/>
      <c r="B2211"/>
      <c r="C2211"/>
      <c r="D2211"/>
      <c r="E2211"/>
      <c r="F2211"/>
      <c r="G2211"/>
      <c r="H2211"/>
      <c r="I2211"/>
      <c r="J2211"/>
      <c r="Z2211"/>
    </row>
    <row r="2212">
      <c r="A2212"/>
      <c r="B2212"/>
      <c r="C2212"/>
      <c r="D2212"/>
      <c r="E2212"/>
      <c r="F2212"/>
      <c r="G2212"/>
      <c r="H2212"/>
      <c r="I2212"/>
      <c r="J2212"/>
      <c r="Z2212"/>
    </row>
    <row r="2213">
      <c r="A2213"/>
      <c r="B2213"/>
      <c r="C2213"/>
      <c r="D2213"/>
      <c r="E2213"/>
      <c r="F2213"/>
      <c r="G2213"/>
      <c r="H2213"/>
      <c r="I2213"/>
      <c r="J2213"/>
      <c r="Z2213"/>
    </row>
    <row r="2214">
      <c r="A2214"/>
      <c r="B2214"/>
      <c r="C2214"/>
      <c r="D2214"/>
      <c r="E2214"/>
      <c r="F2214"/>
      <c r="G2214"/>
      <c r="H2214"/>
      <c r="I2214"/>
      <c r="J2214"/>
      <c r="Z2214"/>
    </row>
    <row r="2215">
      <c r="A2215"/>
      <c r="B2215"/>
      <c r="C2215"/>
      <c r="D2215"/>
      <c r="E2215"/>
      <c r="F2215"/>
      <c r="G2215"/>
      <c r="H2215"/>
      <c r="I2215"/>
      <c r="J2215"/>
      <c r="Z2215"/>
    </row>
    <row r="2216">
      <c r="A2216"/>
      <c r="B2216"/>
      <c r="C2216"/>
      <c r="D2216"/>
      <c r="E2216"/>
      <c r="F2216"/>
      <c r="G2216"/>
      <c r="H2216"/>
      <c r="I2216"/>
      <c r="J2216"/>
      <c r="Z2216"/>
    </row>
    <row r="2217">
      <c r="A2217"/>
      <c r="B2217"/>
      <c r="C2217"/>
      <c r="D2217"/>
      <c r="E2217"/>
      <c r="F2217"/>
      <c r="G2217"/>
      <c r="H2217"/>
      <c r="I2217"/>
      <c r="J2217"/>
      <c r="Z2217"/>
    </row>
    <row r="2218">
      <c r="A2218"/>
      <c r="B2218"/>
      <c r="C2218"/>
      <c r="D2218"/>
      <c r="E2218"/>
      <c r="F2218"/>
      <c r="G2218"/>
      <c r="H2218"/>
      <c r="I2218"/>
      <c r="J2218"/>
      <c r="Z2218"/>
    </row>
    <row r="2219">
      <c r="A2219"/>
      <c r="B2219"/>
      <c r="C2219"/>
      <c r="D2219"/>
      <c r="E2219"/>
      <c r="F2219"/>
      <c r="G2219"/>
      <c r="H2219"/>
      <c r="I2219"/>
      <c r="J2219"/>
      <c r="Z2219"/>
    </row>
    <row r="2220">
      <c r="A2220"/>
      <c r="B2220"/>
      <c r="C2220"/>
      <c r="D2220"/>
      <c r="E2220"/>
      <c r="F2220"/>
      <c r="G2220"/>
      <c r="H2220"/>
      <c r="I2220"/>
      <c r="J2220"/>
      <c r="Z2220"/>
    </row>
    <row r="2221">
      <c r="A2221"/>
      <c r="B2221"/>
      <c r="C2221"/>
      <c r="D2221"/>
      <c r="E2221"/>
      <c r="F2221"/>
      <c r="G2221"/>
      <c r="H2221"/>
      <c r="I2221"/>
      <c r="J2221"/>
      <c r="Z2221"/>
    </row>
    <row r="2222">
      <c r="A2222"/>
      <c r="B2222"/>
      <c r="C2222"/>
      <c r="D2222"/>
      <c r="E2222"/>
      <c r="F2222"/>
      <c r="G2222"/>
      <c r="H2222"/>
      <c r="I2222"/>
      <c r="J2222"/>
      <c r="Z2222"/>
    </row>
    <row r="2223">
      <c r="A2223"/>
      <c r="B2223"/>
      <c r="C2223"/>
      <c r="D2223"/>
      <c r="E2223"/>
      <c r="F2223"/>
      <c r="G2223"/>
      <c r="H2223"/>
      <c r="I2223"/>
      <c r="J2223"/>
      <c r="Z2223"/>
    </row>
    <row r="2224">
      <c r="A2224"/>
      <c r="B2224"/>
      <c r="C2224"/>
      <c r="D2224"/>
      <c r="E2224"/>
      <c r="F2224"/>
      <c r="G2224"/>
      <c r="H2224"/>
      <c r="I2224"/>
      <c r="J2224"/>
      <c r="Z2224"/>
    </row>
    <row r="2225">
      <c r="A2225"/>
      <c r="B2225"/>
      <c r="C2225"/>
      <c r="D2225"/>
      <c r="E2225"/>
      <c r="F2225"/>
      <c r="G2225"/>
      <c r="H2225"/>
      <c r="I2225"/>
      <c r="J2225"/>
      <c r="Z2225"/>
    </row>
    <row r="2226">
      <c r="A2226"/>
      <c r="B2226"/>
      <c r="C2226"/>
      <c r="D2226"/>
      <c r="E2226"/>
      <c r="F2226"/>
      <c r="G2226"/>
      <c r="H2226"/>
      <c r="I2226"/>
      <c r="J2226"/>
      <c r="Z2226"/>
    </row>
    <row r="2227">
      <c r="A2227"/>
      <c r="B2227"/>
      <c r="C2227"/>
      <c r="D2227"/>
      <c r="E2227"/>
      <c r="F2227"/>
      <c r="G2227"/>
      <c r="H2227"/>
      <c r="I2227"/>
      <c r="J2227"/>
      <c r="Z2227"/>
    </row>
    <row r="2228">
      <c r="A2228"/>
      <c r="B2228"/>
      <c r="C2228"/>
      <c r="D2228"/>
      <c r="E2228"/>
      <c r="F2228"/>
      <c r="G2228"/>
      <c r="H2228"/>
      <c r="I2228"/>
      <c r="J2228"/>
      <c r="Z2228"/>
    </row>
    <row r="2229">
      <c r="A2229"/>
      <c r="B2229"/>
      <c r="C2229"/>
      <c r="D2229"/>
      <c r="E2229"/>
      <c r="F2229"/>
      <c r="G2229"/>
      <c r="H2229"/>
      <c r="I2229"/>
      <c r="J2229"/>
      <c r="Z2229"/>
    </row>
    <row r="2230">
      <c r="A2230"/>
      <c r="B2230"/>
      <c r="C2230"/>
      <c r="D2230"/>
      <c r="E2230"/>
      <c r="F2230"/>
      <c r="G2230"/>
      <c r="H2230"/>
      <c r="I2230"/>
      <c r="J2230"/>
      <c r="Z2230"/>
    </row>
    <row r="2231">
      <c r="A2231"/>
      <c r="B2231"/>
      <c r="C2231"/>
      <c r="D2231"/>
      <c r="E2231"/>
      <c r="F2231"/>
      <c r="G2231"/>
      <c r="H2231"/>
      <c r="I2231"/>
      <c r="J2231"/>
      <c r="Z2231"/>
    </row>
    <row r="2232">
      <c r="A2232"/>
      <c r="B2232"/>
      <c r="C2232"/>
      <c r="D2232"/>
      <c r="E2232"/>
      <c r="F2232"/>
      <c r="G2232"/>
      <c r="H2232"/>
      <c r="I2232"/>
      <c r="J2232"/>
      <c r="Z2232"/>
    </row>
    <row r="2233">
      <c r="A2233"/>
      <c r="B2233"/>
      <c r="C2233"/>
      <c r="D2233"/>
      <c r="E2233"/>
      <c r="F2233"/>
      <c r="G2233"/>
      <c r="H2233"/>
      <c r="I2233"/>
      <c r="J2233"/>
      <c r="Z2233"/>
    </row>
    <row r="2234">
      <c r="A2234"/>
      <c r="B2234"/>
      <c r="C2234"/>
      <c r="D2234"/>
      <c r="E2234"/>
      <c r="F2234"/>
      <c r="G2234"/>
      <c r="H2234"/>
      <c r="I2234"/>
      <c r="J2234"/>
      <c r="Z2234"/>
    </row>
    <row r="2235">
      <c r="A2235"/>
      <c r="B2235"/>
      <c r="C2235"/>
      <c r="D2235"/>
      <c r="E2235"/>
      <c r="F2235"/>
      <c r="G2235"/>
      <c r="H2235"/>
      <c r="I2235"/>
      <c r="J2235"/>
      <c r="Z2235"/>
    </row>
    <row r="2236">
      <c r="A2236"/>
      <c r="B2236"/>
      <c r="C2236"/>
      <c r="D2236"/>
      <c r="E2236"/>
      <c r="F2236"/>
      <c r="G2236"/>
      <c r="H2236"/>
      <c r="I2236"/>
      <c r="J2236"/>
      <c r="Z2236"/>
    </row>
    <row r="2237">
      <c r="A2237"/>
      <c r="B2237"/>
      <c r="C2237"/>
      <c r="D2237"/>
      <c r="E2237"/>
      <c r="F2237"/>
      <c r="G2237"/>
      <c r="H2237"/>
      <c r="I2237"/>
      <c r="J2237"/>
      <c r="Z2237"/>
    </row>
    <row r="2238">
      <c r="A2238"/>
      <c r="B2238"/>
      <c r="C2238"/>
      <c r="D2238"/>
      <c r="E2238"/>
      <c r="F2238"/>
      <c r="G2238"/>
      <c r="H2238"/>
      <c r="I2238"/>
      <c r="J2238"/>
      <c r="Z2238"/>
    </row>
    <row r="2239">
      <c r="A2239"/>
      <c r="B2239"/>
      <c r="C2239"/>
      <c r="D2239"/>
      <c r="E2239"/>
      <c r="F2239"/>
      <c r="G2239"/>
      <c r="H2239"/>
      <c r="I2239"/>
      <c r="J2239"/>
      <c r="Z2239"/>
    </row>
    <row r="2240">
      <c r="A2240"/>
      <c r="B2240"/>
      <c r="C2240"/>
      <c r="D2240"/>
      <c r="E2240"/>
      <c r="F2240"/>
      <c r="G2240"/>
      <c r="H2240"/>
      <c r="I2240"/>
      <c r="J2240"/>
      <c r="Z2240"/>
    </row>
    <row r="2241">
      <c r="A2241"/>
      <c r="B2241"/>
      <c r="C2241"/>
      <c r="D2241"/>
      <c r="E2241"/>
      <c r="F2241"/>
      <c r="G2241"/>
      <c r="H2241"/>
      <c r="I2241"/>
      <c r="J2241"/>
      <c r="Z2241"/>
    </row>
    <row r="2242">
      <c r="A2242"/>
      <c r="B2242"/>
      <c r="C2242"/>
      <c r="D2242"/>
      <c r="E2242"/>
      <c r="F2242"/>
      <c r="G2242"/>
      <c r="H2242"/>
      <c r="I2242"/>
      <c r="J2242"/>
      <c r="Z2242"/>
    </row>
    <row r="2243">
      <c r="A2243"/>
      <c r="B2243"/>
      <c r="C2243"/>
      <c r="D2243"/>
      <c r="E2243"/>
      <c r="F2243"/>
      <c r="G2243"/>
      <c r="H2243"/>
      <c r="I2243"/>
      <c r="J2243"/>
      <c r="Z2243"/>
    </row>
    <row r="2244">
      <c r="A2244"/>
      <c r="B2244"/>
      <c r="C2244"/>
      <c r="D2244"/>
      <c r="E2244"/>
      <c r="F2244"/>
      <c r="G2244"/>
      <c r="H2244"/>
      <c r="I2244"/>
      <c r="J2244"/>
      <c r="Z2244"/>
    </row>
    <row r="2245">
      <c r="A2245"/>
      <c r="B2245"/>
      <c r="C2245"/>
      <c r="D2245"/>
      <c r="E2245"/>
      <c r="F2245"/>
      <c r="G2245"/>
      <c r="H2245"/>
      <c r="I2245"/>
      <c r="J2245"/>
      <c r="Z2245"/>
    </row>
    <row r="2246">
      <c r="A2246"/>
      <c r="B2246"/>
      <c r="C2246"/>
      <c r="D2246"/>
      <c r="E2246"/>
      <c r="F2246"/>
      <c r="G2246"/>
      <c r="H2246"/>
      <c r="I2246"/>
      <c r="J2246"/>
      <c r="Z2246"/>
    </row>
    <row r="2247">
      <c r="A2247"/>
      <c r="B2247"/>
      <c r="C2247"/>
      <c r="D2247"/>
      <c r="E2247"/>
      <c r="F2247"/>
      <c r="G2247"/>
      <c r="H2247"/>
      <c r="I2247"/>
      <c r="J2247"/>
      <c r="Z2247"/>
    </row>
    <row r="2248">
      <c r="A2248"/>
      <c r="B2248"/>
      <c r="C2248"/>
      <c r="D2248"/>
      <c r="E2248"/>
      <c r="F2248"/>
      <c r="G2248"/>
      <c r="H2248"/>
      <c r="I2248"/>
      <c r="J2248"/>
      <c r="Z2248"/>
    </row>
    <row r="2249">
      <c r="A2249"/>
      <c r="B2249"/>
      <c r="C2249"/>
      <c r="D2249"/>
      <c r="E2249"/>
      <c r="F2249"/>
      <c r="G2249"/>
      <c r="H2249"/>
      <c r="I2249"/>
      <c r="J2249"/>
      <c r="Z2249"/>
    </row>
    <row r="2250">
      <c r="A2250"/>
      <c r="B2250"/>
      <c r="C2250"/>
      <c r="D2250"/>
      <c r="E2250"/>
      <c r="F2250"/>
      <c r="G2250"/>
      <c r="H2250"/>
      <c r="I2250"/>
      <c r="J2250"/>
      <c r="Z2250"/>
    </row>
    <row r="2251">
      <c r="A2251"/>
      <c r="B2251"/>
      <c r="C2251"/>
      <c r="D2251"/>
      <c r="E2251"/>
      <c r="F2251"/>
      <c r="G2251"/>
      <c r="H2251"/>
      <c r="I2251"/>
      <c r="J2251"/>
      <c r="Z2251"/>
    </row>
    <row r="2252">
      <c r="A2252"/>
      <c r="B2252"/>
      <c r="C2252"/>
      <c r="D2252"/>
      <c r="E2252"/>
      <c r="F2252"/>
      <c r="G2252"/>
      <c r="H2252"/>
      <c r="I2252"/>
      <c r="J2252"/>
      <c r="Z2252"/>
    </row>
    <row r="2253">
      <c r="A2253"/>
      <c r="B2253"/>
      <c r="C2253"/>
      <c r="D2253"/>
      <c r="E2253"/>
      <c r="F2253"/>
      <c r="G2253"/>
      <c r="H2253"/>
      <c r="I2253"/>
      <c r="J2253"/>
      <c r="Z2253"/>
    </row>
    <row r="2254">
      <c r="A2254"/>
      <c r="B2254"/>
      <c r="C2254"/>
      <c r="D2254"/>
      <c r="E2254"/>
      <c r="F2254"/>
      <c r="G2254"/>
      <c r="H2254"/>
      <c r="I2254"/>
      <c r="J2254"/>
      <c r="Z2254"/>
    </row>
    <row r="2255">
      <c r="A2255"/>
      <c r="B2255"/>
      <c r="C2255"/>
      <c r="D2255"/>
      <c r="E2255"/>
      <c r="F2255"/>
      <c r="G2255"/>
      <c r="H2255"/>
      <c r="I2255"/>
      <c r="J2255"/>
      <c r="Z2255"/>
    </row>
    <row r="2256">
      <c r="A2256"/>
      <c r="B2256"/>
      <c r="C2256"/>
      <c r="D2256"/>
      <c r="E2256"/>
      <c r="F2256"/>
      <c r="G2256"/>
      <c r="H2256"/>
      <c r="I2256"/>
      <c r="J2256"/>
      <c r="Z2256"/>
    </row>
    <row r="2257">
      <c r="A2257"/>
      <c r="B2257"/>
      <c r="C2257"/>
      <c r="D2257"/>
      <c r="E2257"/>
      <c r="F2257"/>
      <c r="G2257"/>
      <c r="H2257"/>
      <c r="I2257"/>
      <c r="J2257"/>
      <c r="Z2257"/>
    </row>
    <row r="2258">
      <c r="A2258"/>
      <c r="B2258"/>
      <c r="C2258"/>
      <c r="D2258"/>
      <c r="E2258"/>
      <c r="F2258"/>
      <c r="G2258"/>
      <c r="H2258"/>
      <c r="I2258"/>
      <c r="J2258"/>
      <c r="Z2258"/>
    </row>
    <row r="2259">
      <c r="A2259"/>
      <c r="B2259"/>
      <c r="C2259"/>
      <c r="D2259"/>
      <c r="E2259"/>
      <c r="F2259"/>
      <c r="G2259"/>
      <c r="H2259"/>
      <c r="I2259"/>
      <c r="J2259"/>
      <c r="Z2259"/>
    </row>
    <row r="2260">
      <c r="A2260"/>
      <c r="B2260"/>
      <c r="C2260"/>
      <c r="D2260"/>
      <c r="E2260"/>
      <c r="F2260"/>
      <c r="G2260"/>
      <c r="H2260"/>
      <c r="I2260"/>
      <c r="J2260"/>
      <c r="Z2260"/>
    </row>
    <row r="2261">
      <c r="A2261"/>
      <c r="B2261"/>
      <c r="C2261"/>
      <c r="D2261"/>
      <c r="E2261"/>
      <c r="F2261"/>
      <c r="G2261"/>
      <c r="H2261"/>
      <c r="I2261"/>
      <c r="J2261"/>
      <c r="Z2261"/>
    </row>
    <row r="2262">
      <c r="A2262"/>
      <c r="B2262"/>
      <c r="C2262"/>
      <c r="D2262"/>
      <c r="E2262"/>
      <c r="F2262"/>
      <c r="G2262"/>
      <c r="H2262"/>
      <c r="I2262"/>
      <c r="J2262"/>
      <c r="Z2262"/>
    </row>
    <row r="2263">
      <c r="A2263"/>
      <c r="B2263"/>
      <c r="C2263"/>
      <c r="D2263"/>
      <c r="E2263"/>
      <c r="F2263"/>
      <c r="G2263"/>
      <c r="H2263"/>
      <c r="I2263"/>
      <c r="J2263"/>
      <c r="Z2263"/>
    </row>
    <row r="2264">
      <c r="A2264"/>
      <c r="B2264"/>
      <c r="C2264"/>
      <c r="D2264"/>
      <c r="E2264"/>
      <c r="F2264"/>
      <c r="G2264"/>
      <c r="H2264"/>
      <c r="I2264"/>
      <c r="J2264"/>
      <c r="Z2264"/>
    </row>
    <row r="2265">
      <c r="A2265"/>
      <c r="B2265"/>
      <c r="C2265"/>
      <c r="D2265"/>
      <c r="E2265"/>
      <c r="F2265"/>
      <c r="G2265"/>
      <c r="H2265"/>
      <c r="I2265"/>
      <c r="J2265"/>
      <c r="Z2265"/>
    </row>
    <row r="2266">
      <c r="A2266"/>
      <c r="B2266"/>
      <c r="C2266"/>
      <c r="D2266"/>
      <c r="E2266"/>
      <c r="F2266"/>
      <c r="G2266"/>
      <c r="H2266"/>
      <c r="I2266"/>
      <c r="J2266"/>
      <c r="Z2266"/>
    </row>
    <row r="2267">
      <c r="A2267"/>
      <c r="B2267"/>
      <c r="C2267"/>
      <c r="D2267"/>
      <c r="E2267"/>
      <c r="F2267"/>
      <c r="G2267"/>
      <c r="H2267"/>
      <c r="I2267"/>
      <c r="J2267"/>
      <c r="Z2267"/>
    </row>
    <row r="2268">
      <c r="A2268"/>
      <c r="B2268"/>
      <c r="C2268"/>
      <c r="D2268"/>
      <c r="E2268"/>
      <c r="F2268"/>
      <c r="G2268"/>
      <c r="H2268"/>
      <c r="I2268"/>
      <c r="J2268"/>
      <c r="Z2268"/>
    </row>
    <row r="2269">
      <c r="A2269"/>
      <c r="B2269"/>
      <c r="C2269"/>
      <c r="D2269"/>
      <c r="E2269"/>
      <c r="F2269"/>
      <c r="G2269"/>
      <c r="H2269"/>
      <c r="I2269"/>
      <c r="J2269"/>
      <c r="Z2269"/>
    </row>
    <row r="2270">
      <c r="A2270"/>
      <c r="B2270"/>
      <c r="C2270"/>
      <c r="D2270"/>
      <c r="E2270"/>
      <c r="F2270"/>
      <c r="G2270"/>
      <c r="H2270"/>
      <c r="I2270"/>
      <c r="J2270"/>
      <c r="Z2270"/>
    </row>
    <row r="2271">
      <c r="A2271"/>
      <c r="B2271"/>
      <c r="C2271"/>
      <c r="D2271"/>
      <c r="E2271"/>
      <c r="F2271"/>
      <c r="G2271"/>
      <c r="H2271"/>
      <c r="I2271"/>
      <c r="J2271"/>
      <c r="Z2271"/>
    </row>
    <row r="2272">
      <c r="A2272"/>
      <c r="B2272"/>
      <c r="C2272"/>
      <c r="D2272"/>
      <c r="E2272"/>
      <c r="F2272"/>
      <c r="G2272"/>
      <c r="H2272"/>
      <c r="I2272"/>
      <c r="J2272"/>
      <c r="Z2272"/>
    </row>
    <row r="2273">
      <c r="A2273"/>
      <c r="B2273"/>
      <c r="C2273"/>
      <c r="D2273"/>
      <c r="E2273"/>
      <c r="F2273"/>
      <c r="G2273"/>
      <c r="H2273"/>
      <c r="I2273"/>
      <c r="J2273"/>
      <c r="Z2273"/>
    </row>
    <row r="2274">
      <c r="A2274"/>
      <c r="B2274"/>
      <c r="C2274"/>
      <c r="D2274"/>
      <c r="E2274"/>
      <c r="F2274"/>
      <c r="G2274"/>
      <c r="H2274"/>
      <c r="I2274"/>
      <c r="J2274"/>
      <c r="Z2274"/>
    </row>
    <row r="2275">
      <c r="A2275"/>
      <c r="B2275"/>
      <c r="C2275"/>
      <c r="D2275"/>
      <c r="E2275"/>
      <c r="F2275"/>
      <c r="G2275"/>
      <c r="H2275"/>
      <c r="I2275"/>
      <c r="J2275"/>
      <c r="Z2275"/>
    </row>
    <row r="2276">
      <c r="A2276"/>
      <c r="B2276"/>
      <c r="C2276"/>
      <c r="D2276"/>
      <c r="E2276"/>
      <c r="F2276"/>
      <c r="G2276"/>
      <c r="H2276"/>
      <c r="I2276"/>
      <c r="J2276"/>
      <c r="Z2276"/>
    </row>
    <row r="2277">
      <c r="A2277"/>
      <c r="B2277"/>
      <c r="C2277"/>
      <c r="D2277"/>
      <c r="E2277"/>
      <c r="F2277"/>
      <c r="G2277"/>
      <c r="H2277"/>
      <c r="I2277"/>
      <c r="J2277"/>
      <c r="Z2277"/>
    </row>
    <row r="2278">
      <c r="A2278"/>
      <c r="B2278"/>
      <c r="C2278"/>
      <c r="D2278"/>
      <c r="E2278"/>
      <c r="F2278"/>
      <c r="G2278"/>
      <c r="H2278"/>
      <c r="I2278"/>
      <c r="J2278"/>
      <c r="Z2278"/>
    </row>
    <row r="2279">
      <c r="A2279"/>
      <c r="B2279"/>
      <c r="C2279"/>
      <c r="D2279"/>
      <c r="E2279"/>
      <c r="F2279"/>
      <c r="G2279"/>
      <c r="H2279"/>
      <c r="I2279"/>
      <c r="J2279"/>
      <c r="Z2279"/>
    </row>
    <row r="2280">
      <c r="A2280"/>
      <c r="B2280"/>
      <c r="C2280"/>
      <c r="D2280"/>
      <c r="E2280"/>
      <c r="F2280"/>
      <c r="G2280"/>
      <c r="H2280"/>
      <c r="I2280"/>
      <c r="J2280"/>
      <c r="Z2280"/>
    </row>
    <row r="2281">
      <c r="A2281"/>
      <c r="B2281"/>
      <c r="C2281"/>
      <c r="D2281"/>
      <c r="E2281"/>
      <c r="F2281"/>
      <c r="G2281"/>
      <c r="H2281"/>
      <c r="I2281"/>
      <c r="J2281"/>
      <c r="Z2281"/>
    </row>
    <row r="2282">
      <c r="A2282"/>
      <c r="B2282"/>
      <c r="C2282"/>
      <c r="D2282"/>
      <c r="E2282"/>
      <c r="F2282"/>
      <c r="G2282"/>
      <c r="H2282"/>
      <c r="I2282"/>
      <c r="J2282"/>
      <c r="Z2282"/>
    </row>
    <row r="2283">
      <c r="A2283"/>
      <c r="B2283"/>
      <c r="C2283"/>
      <c r="D2283"/>
      <c r="E2283"/>
      <c r="F2283"/>
      <c r="G2283"/>
      <c r="H2283"/>
      <c r="I2283"/>
      <c r="J2283"/>
      <c r="Z2283"/>
    </row>
    <row r="2284">
      <c r="A2284"/>
      <c r="B2284"/>
      <c r="C2284"/>
      <c r="D2284"/>
      <c r="E2284"/>
      <c r="F2284"/>
      <c r="G2284"/>
      <c r="H2284"/>
      <c r="I2284"/>
      <c r="J2284"/>
      <c r="Z2284"/>
    </row>
    <row r="2285">
      <c r="A2285"/>
      <c r="B2285"/>
      <c r="C2285"/>
      <c r="D2285"/>
      <c r="E2285"/>
      <c r="F2285"/>
      <c r="G2285"/>
      <c r="H2285"/>
      <c r="I2285"/>
      <c r="J2285"/>
      <c r="Z2285"/>
    </row>
    <row r="2286">
      <c r="A2286"/>
      <c r="B2286"/>
      <c r="C2286"/>
      <c r="D2286"/>
      <c r="E2286"/>
      <c r="F2286"/>
      <c r="G2286"/>
      <c r="H2286"/>
      <c r="I2286"/>
      <c r="J2286"/>
      <c r="Z2286"/>
    </row>
    <row r="2287">
      <c r="A2287"/>
      <c r="B2287"/>
      <c r="C2287"/>
      <c r="D2287"/>
      <c r="E2287"/>
      <c r="F2287"/>
      <c r="G2287"/>
      <c r="H2287"/>
      <c r="I2287"/>
      <c r="J2287"/>
      <c r="Z2287"/>
    </row>
    <row r="2288">
      <c r="A2288"/>
      <c r="B2288"/>
      <c r="C2288"/>
      <c r="D2288"/>
      <c r="E2288"/>
      <c r="F2288"/>
      <c r="G2288"/>
      <c r="H2288"/>
      <c r="I2288"/>
      <c r="J2288"/>
      <c r="Z2288"/>
    </row>
    <row r="2289">
      <c r="A2289"/>
      <c r="B2289"/>
      <c r="C2289"/>
      <c r="D2289"/>
      <c r="E2289"/>
      <c r="F2289"/>
      <c r="G2289"/>
      <c r="H2289"/>
      <c r="I2289"/>
      <c r="J2289"/>
      <c r="Z2289"/>
    </row>
    <row r="2290">
      <c r="A2290"/>
      <c r="B2290"/>
      <c r="C2290"/>
      <c r="D2290"/>
      <c r="E2290"/>
      <c r="F2290"/>
      <c r="G2290"/>
      <c r="H2290"/>
      <c r="I2290"/>
      <c r="J2290"/>
      <c r="Z2290"/>
    </row>
    <row r="2291">
      <c r="A2291"/>
      <c r="B2291"/>
      <c r="C2291"/>
      <c r="D2291"/>
      <c r="E2291"/>
      <c r="F2291"/>
      <c r="G2291"/>
      <c r="H2291"/>
      <c r="I2291"/>
      <c r="J2291"/>
      <c r="Z2291"/>
    </row>
    <row r="2292">
      <c r="A2292"/>
      <c r="B2292"/>
      <c r="C2292"/>
      <c r="D2292"/>
      <c r="E2292"/>
      <c r="F2292"/>
      <c r="G2292"/>
      <c r="H2292"/>
      <c r="I2292"/>
      <c r="J2292"/>
      <c r="Z2292"/>
    </row>
    <row r="2293">
      <c r="A2293"/>
      <c r="B2293"/>
      <c r="C2293"/>
      <c r="D2293"/>
      <c r="E2293"/>
      <c r="F2293"/>
      <c r="G2293"/>
      <c r="H2293"/>
      <c r="I2293"/>
      <c r="J2293"/>
      <c r="Z2293"/>
    </row>
    <row r="2294">
      <c r="A2294"/>
      <c r="B2294"/>
      <c r="C2294"/>
      <c r="D2294"/>
      <c r="E2294"/>
      <c r="F2294"/>
      <c r="G2294"/>
      <c r="H2294"/>
      <c r="I2294"/>
      <c r="J2294"/>
      <c r="Z2294"/>
    </row>
    <row r="2295">
      <c r="A2295"/>
      <c r="B2295"/>
      <c r="C2295"/>
      <c r="D2295"/>
      <c r="E2295"/>
      <c r="F2295"/>
      <c r="G2295"/>
      <c r="H2295"/>
      <c r="I2295"/>
      <c r="J2295"/>
      <c r="Z2295"/>
    </row>
    <row r="2296">
      <c r="A2296"/>
      <c r="B2296"/>
      <c r="C2296"/>
      <c r="D2296"/>
      <c r="E2296"/>
      <c r="F2296"/>
      <c r="G2296"/>
      <c r="H2296"/>
      <c r="I2296"/>
      <c r="J2296"/>
      <c r="Z2296"/>
    </row>
    <row r="2297">
      <c r="A2297"/>
      <c r="B2297"/>
      <c r="C2297"/>
      <c r="D2297"/>
      <c r="E2297"/>
      <c r="F2297"/>
      <c r="G2297"/>
      <c r="H2297"/>
      <c r="I2297"/>
      <c r="J2297"/>
      <c r="Z2297"/>
    </row>
    <row r="2298">
      <c r="A2298"/>
      <c r="B2298"/>
      <c r="C2298"/>
      <c r="D2298"/>
      <c r="E2298"/>
      <c r="F2298"/>
      <c r="G2298"/>
      <c r="H2298"/>
      <c r="I2298"/>
      <c r="J2298"/>
      <c r="Z2298"/>
    </row>
    <row r="2299">
      <c r="A2299"/>
      <c r="B2299"/>
      <c r="C2299"/>
      <c r="D2299"/>
      <c r="E2299"/>
      <c r="F2299"/>
      <c r="G2299"/>
      <c r="H2299"/>
      <c r="I2299"/>
      <c r="J2299"/>
      <c r="Z2299"/>
    </row>
    <row r="2300">
      <c r="A2300"/>
      <c r="B2300"/>
      <c r="C2300"/>
      <c r="D2300"/>
      <c r="E2300"/>
      <c r="F2300"/>
      <c r="G2300"/>
      <c r="H2300"/>
      <c r="I2300"/>
      <c r="J2300"/>
      <c r="Z2300"/>
    </row>
    <row r="2301">
      <c r="A2301"/>
      <c r="B2301"/>
      <c r="C2301"/>
      <c r="D2301"/>
      <c r="E2301"/>
      <c r="F2301"/>
      <c r="G2301"/>
      <c r="H2301"/>
      <c r="I2301"/>
      <c r="J2301"/>
      <c r="Z2301"/>
    </row>
    <row r="2302">
      <c r="A2302"/>
      <c r="B2302"/>
      <c r="C2302"/>
      <c r="D2302"/>
      <c r="E2302"/>
      <c r="F2302"/>
      <c r="G2302"/>
      <c r="H2302"/>
      <c r="I2302"/>
      <c r="J2302"/>
      <c r="Z2302"/>
    </row>
    <row r="2303">
      <c r="A2303"/>
      <c r="B2303"/>
      <c r="C2303"/>
      <c r="D2303"/>
      <c r="E2303"/>
      <c r="F2303"/>
      <c r="G2303"/>
      <c r="H2303"/>
      <c r="I2303"/>
      <c r="J2303"/>
      <c r="Z2303"/>
    </row>
    <row r="2304">
      <c r="A2304"/>
      <c r="B2304"/>
      <c r="C2304"/>
      <c r="D2304"/>
      <c r="E2304"/>
      <c r="F2304"/>
      <c r="G2304"/>
      <c r="H2304"/>
      <c r="I2304"/>
      <c r="J2304"/>
      <c r="Z2304"/>
    </row>
    <row r="2305">
      <c r="A2305"/>
      <c r="B2305"/>
      <c r="C2305"/>
      <c r="D2305"/>
      <c r="E2305"/>
      <c r="F2305"/>
      <c r="G2305"/>
      <c r="H2305"/>
      <c r="I2305"/>
      <c r="J2305"/>
      <c r="Z2305"/>
    </row>
    <row r="2306">
      <c r="A2306"/>
      <c r="B2306"/>
      <c r="C2306"/>
      <c r="D2306"/>
      <c r="E2306"/>
      <c r="F2306"/>
      <c r="G2306"/>
      <c r="H2306"/>
      <c r="I2306"/>
      <c r="J2306"/>
      <c r="Z2306"/>
    </row>
    <row r="2307">
      <c r="A2307"/>
      <c r="B2307"/>
      <c r="C2307"/>
      <c r="D2307"/>
      <c r="E2307"/>
      <c r="F2307"/>
      <c r="G2307"/>
      <c r="H2307"/>
      <c r="I2307"/>
      <c r="J2307"/>
      <c r="Z2307"/>
    </row>
    <row r="2308">
      <c r="A2308"/>
      <c r="B2308"/>
      <c r="C2308"/>
      <c r="D2308"/>
      <c r="E2308"/>
      <c r="F2308"/>
      <c r="G2308"/>
      <c r="H2308"/>
      <c r="I2308"/>
      <c r="J2308"/>
      <c r="Z2308"/>
    </row>
    <row r="2309">
      <c r="A2309"/>
      <c r="B2309"/>
      <c r="C2309"/>
      <c r="D2309"/>
      <c r="E2309"/>
      <c r="F2309"/>
      <c r="G2309"/>
      <c r="H2309"/>
      <c r="I2309"/>
      <c r="J2309"/>
      <c r="Z2309"/>
    </row>
    <row r="2310">
      <c r="A2310"/>
      <c r="B2310"/>
      <c r="C2310"/>
      <c r="D2310"/>
      <c r="E2310"/>
      <c r="F2310"/>
      <c r="G2310"/>
      <c r="H2310"/>
      <c r="I2310"/>
      <c r="J2310"/>
      <c r="Z2310"/>
    </row>
    <row r="2311">
      <c r="A2311"/>
      <c r="B2311"/>
      <c r="C2311"/>
      <c r="D2311"/>
      <c r="E2311"/>
      <c r="F2311"/>
      <c r="G2311"/>
      <c r="H2311"/>
      <c r="I2311"/>
      <c r="J2311"/>
      <c r="Z2311"/>
    </row>
    <row r="2312">
      <c r="A2312"/>
      <c r="B2312"/>
      <c r="C2312"/>
      <c r="D2312"/>
      <c r="E2312"/>
      <c r="F2312"/>
      <c r="G2312"/>
      <c r="H2312"/>
      <c r="I2312"/>
      <c r="J2312"/>
      <c r="Z2312"/>
    </row>
    <row r="2313">
      <c r="A2313"/>
      <c r="B2313"/>
      <c r="C2313"/>
      <c r="D2313"/>
      <c r="E2313"/>
      <c r="F2313"/>
      <c r="G2313"/>
      <c r="H2313"/>
      <c r="I2313"/>
      <c r="J2313"/>
      <c r="Z2313"/>
    </row>
    <row r="2314">
      <c r="A2314"/>
      <c r="B2314"/>
      <c r="C2314"/>
      <c r="D2314"/>
      <c r="E2314"/>
      <c r="F2314"/>
      <c r="G2314"/>
      <c r="H2314"/>
      <c r="I2314"/>
      <c r="J2314"/>
      <c r="Z2314"/>
    </row>
    <row r="2315">
      <c r="A2315"/>
      <c r="B2315"/>
      <c r="C2315"/>
      <c r="D2315"/>
      <c r="E2315"/>
      <c r="F2315"/>
      <c r="G2315"/>
      <c r="H2315"/>
      <c r="I2315"/>
      <c r="J2315"/>
      <c r="Z2315"/>
    </row>
    <row r="2316">
      <c r="A2316"/>
      <c r="B2316"/>
      <c r="C2316"/>
      <c r="D2316"/>
      <c r="E2316"/>
      <c r="F2316"/>
      <c r="G2316"/>
      <c r="H2316"/>
      <c r="I2316"/>
      <c r="J2316"/>
      <c r="Z2316"/>
    </row>
    <row r="2317">
      <c r="A2317"/>
      <c r="B2317"/>
      <c r="C2317"/>
      <c r="D2317"/>
      <c r="E2317"/>
      <c r="F2317"/>
      <c r="G2317"/>
      <c r="H2317"/>
      <c r="I2317"/>
      <c r="J2317"/>
      <c r="Z2317"/>
    </row>
    <row r="2318">
      <c r="A2318"/>
      <c r="B2318"/>
      <c r="C2318"/>
      <c r="D2318"/>
      <c r="E2318"/>
      <c r="F2318"/>
      <c r="G2318"/>
      <c r="H2318"/>
      <c r="I2318"/>
      <c r="J2318"/>
      <c r="Z2318"/>
    </row>
    <row r="2319">
      <c r="A2319"/>
      <c r="B2319"/>
      <c r="C2319"/>
      <c r="D2319"/>
      <c r="E2319"/>
      <c r="F2319"/>
      <c r="G2319"/>
      <c r="H2319"/>
      <c r="I2319"/>
      <c r="J2319"/>
      <c r="Z2319"/>
    </row>
    <row r="2320">
      <c r="A2320"/>
      <c r="B2320"/>
      <c r="C2320"/>
      <c r="D2320"/>
      <c r="E2320"/>
      <c r="F2320"/>
      <c r="G2320"/>
      <c r="H2320"/>
      <c r="I2320"/>
      <c r="J2320"/>
      <c r="Z2320"/>
    </row>
    <row r="2321">
      <c r="A2321"/>
      <c r="B2321"/>
      <c r="C2321"/>
      <c r="D2321"/>
      <c r="E2321"/>
      <c r="F2321"/>
      <c r="G2321"/>
      <c r="H2321"/>
      <c r="I2321"/>
      <c r="J2321"/>
      <c r="Z2321"/>
    </row>
    <row r="2322">
      <c r="A2322"/>
      <c r="B2322"/>
      <c r="C2322"/>
      <c r="D2322"/>
      <c r="E2322"/>
      <c r="F2322"/>
      <c r="G2322"/>
      <c r="H2322"/>
      <c r="I2322"/>
      <c r="J2322"/>
      <c r="Z2322"/>
    </row>
    <row r="2323">
      <c r="A2323"/>
      <c r="B2323"/>
      <c r="C2323"/>
      <c r="D2323"/>
      <c r="E2323"/>
      <c r="F2323"/>
      <c r="G2323"/>
      <c r="H2323"/>
      <c r="I2323"/>
      <c r="J2323"/>
      <c r="Z2323"/>
    </row>
    <row r="2324">
      <c r="A2324"/>
      <c r="B2324"/>
      <c r="C2324"/>
      <c r="D2324"/>
      <c r="E2324"/>
      <c r="F2324"/>
      <c r="G2324"/>
      <c r="H2324"/>
      <c r="I2324"/>
      <c r="J2324"/>
      <c r="Z2324"/>
    </row>
    <row r="2325">
      <c r="A2325"/>
      <c r="B2325"/>
      <c r="C2325"/>
      <c r="D2325"/>
      <c r="E2325"/>
      <c r="F2325"/>
      <c r="G2325"/>
      <c r="H2325"/>
      <c r="I2325"/>
      <c r="J2325"/>
      <c r="Z2325"/>
    </row>
    <row r="2326">
      <c r="A2326"/>
      <c r="B2326"/>
      <c r="C2326"/>
      <c r="D2326"/>
      <c r="E2326"/>
      <c r="F2326"/>
      <c r="G2326"/>
      <c r="H2326"/>
      <c r="I2326"/>
      <c r="J2326"/>
      <c r="Z2326"/>
    </row>
    <row r="2327">
      <c r="A2327"/>
      <c r="B2327"/>
      <c r="C2327"/>
      <c r="D2327"/>
      <c r="E2327"/>
      <c r="F2327"/>
      <c r="G2327"/>
      <c r="H2327"/>
      <c r="I2327"/>
      <c r="J2327"/>
      <c r="Z2327"/>
    </row>
    <row r="2328">
      <c r="A2328"/>
      <c r="B2328"/>
      <c r="C2328"/>
      <c r="D2328"/>
      <c r="E2328"/>
      <c r="F2328"/>
      <c r="G2328"/>
      <c r="H2328"/>
      <c r="I2328"/>
      <c r="J2328"/>
      <c r="Z2328"/>
    </row>
    <row r="2329">
      <c r="A2329"/>
      <c r="B2329"/>
      <c r="C2329"/>
      <c r="D2329"/>
      <c r="E2329"/>
      <c r="F2329"/>
      <c r="G2329"/>
      <c r="H2329"/>
      <c r="I2329"/>
      <c r="J2329"/>
      <c r="Z2329"/>
    </row>
    <row r="2330">
      <c r="A2330"/>
      <c r="B2330"/>
      <c r="C2330"/>
      <c r="D2330"/>
      <c r="E2330"/>
      <c r="F2330"/>
      <c r="G2330"/>
      <c r="H2330"/>
      <c r="I2330"/>
      <c r="J2330"/>
      <c r="Z2330"/>
    </row>
    <row r="2331">
      <c r="A2331"/>
      <c r="B2331"/>
      <c r="C2331"/>
      <c r="D2331"/>
      <c r="E2331"/>
      <c r="F2331"/>
      <c r="G2331"/>
      <c r="H2331"/>
      <c r="I2331"/>
      <c r="J2331"/>
      <c r="Z2331"/>
    </row>
    <row r="2332">
      <c r="A2332"/>
      <c r="B2332"/>
      <c r="C2332"/>
      <c r="D2332"/>
      <c r="E2332"/>
      <c r="F2332"/>
      <c r="G2332"/>
      <c r="H2332"/>
      <c r="I2332"/>
      <c r="J2332"/>
      <c r="Z2332"/>
    </row>
    <row r="2333">
      <c r="A2333"/>
      <c r="B2333"/>
      <c r="C2333"/>
      <c r="D2333"/>
      <c r="E2333"/>
      <c r="F2333"/>
      <c r="G2333"/>
      <c r="H2333"/>
      <c r="I2333"/>
      <c r="J2333"/>
      <c r="Z2333"/>
    </row>
    <row r="2334">
      <c r="A2334"/>
      <c r="B2334"/>
      <c r="C2334"/>
      <c r="D2334"/>
      <c r="E2334"/>
      <c r="F2334"/>
      <c r="G2334"/>
      <c r="H2334"/>
      <c r="I2334"/>
      <c r="J2334"/>
      <c r="Z2334"/>
    </row>
    <row r="2335">
      <c r="A2335"/>
      <c r="B2335"/>
      <c r="C2335"/>
      <c r="D2335"/>
      <c r="E2335"/>
      <c r="F2335"/>
      <c r="G2335"/>
      <c r="H2335"/>
      <c r="I2335"/>
      <c r="J2335"/>
      <c r="Z2335"/>
    </row>
    <row r="2336">
      <c r="A2336"/>
      <c r="B2336"/>
      <c r="C2336"/>
      <c r="D2336"/>
      <c r="E2336"/>
      <c r="F2336"/>
      <c r="G2336"/>
      <c r="H2336"/>
      <c r="I2336"/>
      <c r="J2336"/>
      <c r="Z2336"/>
    </row>
    <row r="2337">
      <c r="A2337"/>
      <c r="B2337"/>
      <c r="C2337"/>
      <c r="D2337"/>
      <c r="E2337"/>
      <c r="F2337"/>
      <c r="G2337"/>
      <c r="H2337"/>
      <c r="I2337"/>
      <c r="J2337"/>
      <c r="Z2337"/>
    </row>
    <row r="2338">
      <c r="A2338"/>
      <c r="B2338"/>
      <c r="C2338"/>
      <c r="D2338"/>
      <c r="E2338"/>
      <c r="F2338"/>
      <c r="G2338"/>
      <c r="H2338"/>
      <c r="I2338"/>
      <c r="J2338"/>
      <c r="Z2338"/>
    </row>
    <row r="2339">
      <c r="A2339"/>
      <c r="B2339"/>
      <c r="C2339"/>
      <c r="D2339"/>
      <c r="E2339"/>
      <c r="F2339"/>
      <c r="G2339"/>
      <c r="H2339"/>
      <c r="I2339"/>
      <c r="J2339"/>
      <c r="Z2339"/>
    </row>
    <row r="2340">
      <c r="A2340"/>
      <c r="B2340"/>
      <c r="C2340"/>
      <c r="D2340"/>
      <c r="E2340"/>
      <c r="F2340"/>
      <c r="G2340"/>
      <c r="H2340"/>
      <c r="I2340"/>
      <c r="J2340"/>
      <c r="Z2340"/>
    </row>
    <row r="2341">
      <c r="A2341"/>
      <c r="B2341"/>
      <c r="C2341"/>
      <c r="D2341"/>
      <c r="E2341"/>
      <c r="F2341"/>
      <c r="G2341"/>
      <c r="H2341"/>
      <c r="I2341"/>
      <c r="J2341"/>
      <c r="Z2341"/>
    </row>
    <row r="2342">
      <c r="A2342"/>
      <c r="B2342"/>
      <c r="C2342"/>
      <c r="D2342"/>
      <c r="E2342"/>
      <c r="F2342"/>
      <c r="G2342"/>
      <c r="H2342"/>
      <c r="I2342"/>
      <c r="J2342"/>
      <c r="Z2342"/>
    </row>
    <row r="2343">
      <c r="A2343"/>
      <c r="B2343"/>
      <c r="C2343"/>
      <c r="D2343"/>
      <c r="E2343"/>
      <c r="F2343"/>
      <c r="G2343"/>
      <c r="H2343"/>
      <c r="I2343"/>
      <c r="J2343"/>
      <c r="Z2343"/>
    </row>
    <row r="2344">
      <c r="A2344"/>
      <c r="B2344"/>
      <c r="C2344"/>
      <c r="D2344"/>
      <c r="E2344"/>
      <c r="F2344"/>
      <c r="G2344"/>
      <c r="H2344"/>
      <c r="I2344"/>
      <c r="J2344"/>
      <c r="Z2344"/>
    </row>
    <row r="2345">
      <c r="A2345"/>
      <c r="B2345"/>
      <c r="C2345"/>
      <c r="D2345"/>
      <c r="E2345"/>
      <c r="F2345"/>
      <c r="G2345"/>
      <c r="H2345"/>
      <c r="I2345"/>
      <c r="J2345"/>
      <c r="Z2345"/>
    </row>
    <row r="2346">
      <c r="A2346"/>
      <c r="B2346"/>
      <c r="C2346"/>
      <c r="D2346"/>
      <c r="E2346"/>
      <c r="F2346"/>
      <c r="G2346"/>
      <c r="H2346"/>
      <c r="I2346"/>
      <c r="J2346"/>
      <c r="Z2346"/>
    </row>
    <row r="2347">
      <c r="A2347"/>
      <c r="B2347"/>
      <c r="C2347"/>
      <c r="D2347"/>
      <c r="E2347"/>
      <c r="F2347"/>
      <c r="G2347"/>
      <c r="H2347"/>
      <c r="I2347"/>
      <c r="J2347"/>
      <c r="Z2347"/>
    </row>
    <row r="2348">
      <c r="A2348"/>
      <c r="B2348"/>
      <c r="C2348"/>
      <c r="D2348"/>
      <c r="E2348"/>
      <c r="F2348"/>
      <c r="G2348"/>
      <c r="H2348"/>
      <c r="I2348"/>
      <c r="J2348"/>
      <c r="Z2348"/>
    </row>
    <row r="2349">
      <c r="A2349"/>
      <c r="B2349"/>
      <c r="C2349"/>
      <c r="D2349"/>
      <c r="E2349"/>
      <c r="F2349"/>
      <c r="G2349"/>
      <c r="H2349"/>
      <c r="I2349"/>
      <c r="J2349"/>
      <c r="Z2349"/>
    </row>
    <row r="2350">
      <c r="A2350"/>
      <c r="B2350"/>
      <c r="C2350"/>
      <c r="D2350"/>
      <c r="E2350"/>
      <c r="F2350"/>
      <c r="G2350"/>
      <c r="H2350"/>
      <c r="I2350"/>
      <c r="J2350"/>
      <c r="Z2350"/>
    </row>
    <row r="2351">
      <c r="A2351"/>
      <c r="B2351"/>
      <c r="C2351"/>
      <c r="D2351"/>
      <c r="E2351"/>
      <c r="F2351"/>
      <c r="G2351"/>
      <c r="H2351"/>
      <c r="I2351"/>
      <c r="J2351"/>
      <c r="Z2351"/>
    </row>
    <row r="2352">
      <c r="A2352"/>
      <c r="B2352"/>
      <c r="C2352"/>
      <c r="D2352"/>
      <c r="E2352"/>
      <c r="F2352"/>
      <c r="G2352"/>
      <c r="H2352"/>
      <c r="I2352"/>
      <c r="J2352"/>
      <c r="Z2352"/>
    </row>
    <row r="2353">
      <c r="A2353"/>
      <c r="B2353"/>
      <c r="C2353"/>
      <c r="D2353"/>
      <c r="E2353"/>
      <c r="F2353"/>
      <c r="G2353"/>
      <c r="H2353"/>
      <c r="I2353"/>
      <c r="J2353"/>
      <c r="Z2353"/>
    </row>
    <row r="2354">
      <c r="A2354"/>
      <c r="B2354"/>
      <c r="C2354"/>
      <c r="D2354"/>
      <c r="E2354"/>
      <c r="F2354"/>
      <c r="G2354"/>
      <c r="H2354"/>
      <c r="I2354"/>
      <c r="J2354"/>
      <c r="Z2354"/>
    </row>
    <row r="2355">
      <c r="A2355"/>
      <c r="B2355"/>
      <c r="C2355"/>
      <c r="D2355"/>
      <c r="E2355"/>
      <c r="F2355"/>
      <c r="G2355"/>
      <c r="H2355"/>
      <c r="I2355"/>
      <c r="J2355"/>
      <c r="Z2355"/>
    </row>
    <row r="2356">
      <c r="A2356"/>
      <c r="B2356"/>
      <c r="C2356"/>
      <c r="D2356"/>
      <c r="E2356"/>
      <c r="F2356"/>
      <c r="G2356"/>
      <c r="H2356"/>
      <c r="I2356"/>
      <c r="J2356"/>
      <c r="Z2356"/>
    </row>
    <row r="2357">
      <c r="A2357"/>
      <c r="B2357"/>
      <c r="C2357"/>
      <c r="D2357"/>
      <c r="E2357"/>
      <c r="F2357"/>
      <c r="G2357"/>
      <c r="H2357"/>
      <c r="I2357"/>
      <c r="J2357"/>
      <c r="Z2357"/>
    </row>
    <row r="2358">
      <c r="A2358"/>
      <c r="B2358"/>
      <c r="C2358"/>
      <c r="D2358"/>
      <c r="E2358"/>
      <c r="F2358"/>
      <c r="G2358"/>
      <c r="H2358"/>
      <c r="I2358"/>
      <c r="J2358"/>
      <c r="Z2358"/>
    </row>
    <row r="2359">
      <c r="A2359"/>
      <c r="B2359"/>
      <c r="C2359"/>
      <c r="D2359"/>
      <c r="E2359"/>
      <c r="F2359"/>
      <c r="G2359"/>
      <c r="H2359"/>
      <c r="I2359"/>
      <c r="J2359"/>
      <c r="Z2359"/>
    </row>
    <row r="2360">
      <c r="A2360"/>
      <c r="B2360"/>
      <c r="C2360"/>
      <c r="D2360"/>
      <c r="E2360"/>
      <c r="F2360"/>
      <c r="G2360"/>
      <c r="H2360"/>
      <c r="I2360"/>
      <c r="J2360"/>
      <c r="Z2360"/>
    </row>
    <row r="2361">
      <c r="A2361"/>
      <c r="B2361"/>
      <c r="C2361"/>
      <c r="D2361"/>
      <c r="E2361"/>
      <c r="F2361"/>
      <c r="G2361"/>
      <c r="H2361"/>
      <c r="I2361"/>
      <c r="J2361"/>
      <c r="Z2361"/>
    </row>
    <row r="2362">
      <c r="A2362"/>
      <c r="B2362"/>
      <c r="C2362"/>
      <c r="D2362"/>
      <c r="E2362"/>
      <c r="F2362"/>
      <c r="G2362"/>
      <c r="H2362"/>
      <c r="I2362"/>
      <c r="J2362"/>
      <c r="Z2362"/>
    </row>
    <row r="2363">
      <c r="A2363"/>
      <c r="B2363"/>
      <c r="C2363"/>
      <c r="D2363"/>
      <c r="E2363"/>
      <c r="F2363"/>
      <c r="G2363"/>
      <c r="H2363"/>
      <c r="I2363"/>
      <c r="J2363"/>
      <c r="Z2363"/>
    </row>
    <row r="2364">
      <c r="A2364"/>
      <c r="B2364"/>
      <c r="C2364"/>
      <c r="D2364"/>
      <c r="E2364"/>
      <c r="F2364"/>
      <c r="G2364"/>
      <c r="H2364"/>
      <c r="I2364"/>
      <c r="J2364"/>
      <c r="Z2364"/>
    </row>
    <row r="2365">
      <c r="A2365"/>
      <c r="B2365"/>
      <c r="C2365"/>
      <c r="D2365"/>
      <c r="E2365"/>
      <c r="F2365"/>
      <c r="G2365"/>
      <c r="H2365"/>
      <c r="I2365"/>
      <c r="J2365"/>
      <c r="Z2365"/>
    </row>
    <row r="2366">
      <c r="A2366"/>
      <c r="B2366"/>
      <c r="C2366"/>
      <c r="D2366"/>
      <c r="E2366"/>
      <c r="F2366"/>
      <c r="G2366"/>
      <c r="H2366"/>
      <c r="I2366"/>
      <c r="J2366"/>
      <c r="Z2366"/>
    </row>
    <row r="2367">
      <c r="A2367"/>
      <c r="B2367"/>
      <c r="C2367"/>
      <c r="D2367"/>
      <c r="E2367"/>
      <c r="F2367"/>
      <c r="G2367"/>
      <c r="H2367"/>
      <c r="I2367"/>
      <c r="J2367"/>
      <c r="Z2367"/>
    </row>
    <row r="2368">
      <c r="A2368"/>
      <c r="B2368"/>
      <c r="C2368"/>
      <c r="D2368"/>
      <c r="E2368"/>
      <c r="F2368"/>
      <c r="G2368"/>
      <c r="H2368"/>
      <c r="I2368"/>
      <c r="J2368"/>
      <c r="Z2368"/>
    </row>
    <row r="2369">
      <c r="A2369"/>
      <c r="B2369"/>
      <c r="C2369"/>
      <c r="D2369"/>
      <c r="E2369"/>
      <c r="F2369"/>
      <c r="G2369"/>
      <c r="H2369"/>
      <c r="I2369"/>
      <c r="J2369"/>
      <c r="Z2369"/>
    </row>
    <row r="2370">
      <c r="A2370"/>
      <c r="B2370"/>
      <c r="C2370"/>
      <c r="D2370"/>
      <c r="E2370"/>
      <c r="F2370"/>
      <c r="G2370"/>
      <c r="H2370"/>
      <c r="I2370"/>
      <c r="J2370"/>
      <c r="Z2370"/>
    </row>
    <row r="2371">
      <c r="A2371"/>
      <c r="B2371"/>
      <c r="C2371"/>
      <c r="D2371"/>
      <c r="E2371"/>
      <c r="F2371"/>
      <c r="G2371"/>
      <c r="H2371"/>
      <c r="I2371"/>
      <c r="J2371"/>
      <c r="Z2371"/>
    </row>
    <row r="2372">
      <c r="A2372"/>
      <c r="B2372"/>
      <c r="C2372"/>
      <c r="D2372"/>
      <c r="E2372"/>
      <c r="F2372"/>
      <c r="G2372"/>
      <c r="H2372"/>
      <c r="I2372"/>
      <c r="J2372"/>
      <c r="Z2372"/>
    </row>
    <row r="2373">
      <c r="A2373"/>
      <c r="B2373"/>
      <c r="C2373"/>
      <c r="D2373"/>
      <c r="E2373"/>
      <c r="F2373"/>
      <c r="G2373"/>
      <c r="H2373"/>
      <c r="I2373"/>
      <c r="J2373"/>
      <c r="Z2373"/>
    </row>
    <row r="2374">
      <c r="A2374"/>
      <c r="B2374"/>
      <c r="C2374"/>
      <c r="D2374"/>
      <c r="E2374"/>
      <c r="F2374"/>
      <c r="G2374"/>
      <c r="H2374"/>
      <c r="I2374"/>
      <c r="J2374"/>
      <c r="Z2374"/>
    </row>
    <row r="2375">
      <c r="A2375"/>
      <c r="B2375"/>
      <c r="C2375"/>
      <c r="D2375"/>
      <c r="E2375"/>
      <c r="F2375"/>
      <c r="G2375"/>
      <c r="H2375"/>
      <c r="I2375"/>
      <c r="J2375"/>
      <c r="Z2375"/>
    </row>
    <row r="2376">
      <c r="A2376"/>
      <c r="B2376"/>
      <c r="C2376"/>
      <c r="D2376"/>
      <c r="E2376"/>
      <c r="F2376"/>
      <c r="G2376"/>
      <c r="H2376"/>
      <c r="I2376"/>
      <c r="J2376"/>
      <c r="Z2376"/>
    </row>
    <row r="2377">
      <c r="A2377"/>
      <c r="B2377"/>
      <c r="C2377"/>
      <c r="D2377"/>
      <c r="E2377"/>
      <c r="F2377"/>
      <c r="G2377"/>
      <c r="H2377"/>
      <c r="I2377"/>
      <c r="J2377"/>
      <c r="Z2377"/>
    </row>
    <row r="2378">
      <c r="A2378"/>
      <c r="B2378"/>
      <c r="C2378"/>
      <c r="D2378"/>
      <c r="E2378"/>
      <c r="F2378"/>
      <c r="G2378"/>
      <c r="H2378"/>
      <c r="I2378"/>
      <c r="J2378"/>
      <c r="Z2378"/>
    </row>
    <row r="2379">
      <c r="A2379"/>
      <c r="B2379"/>
      <c r="C2379"/>
      <c r="D2379"/>
      <c r="E2379"/>
      <c r="F2379"/>
      <c r="G2379"/>
      <c r="H2379"/>
      <c r="I2379"/>
      <c r="J2379"/>
      <c r="Z2379"/>
    </row>
    <row r="2380">
      <c r="A2380"/>
      <c r="B2380"/>
      <c r="C2380"/>
      <c r="D2380"/>
      <c r="E2380"/>
      <c r="F2380"/>
      <c r="G2380"/>
      <c r="H2380"/>
      <c r="I2380"/>
      <c r="J2380"/>
      <c r="Z2380"/>
    </row>
    <row r="2381">
      <c r="A2381"/>
      <c r="B2381"/>
      <c r="C2381"/>
      <c r="D2381"/>
      <c r="E2381"/>
      <c r="F2381"/>
      <c r="G2381"/>
      <c r="H2381"/>
      <c r="I2381"/>
      <c r="J2381"/>
      <c r="Z2381"/>
    </row>
    <row r="2382">
      <c r="A2382"/>
      <c r="B2382"/>
      <c r="C2382"/>
      <c r="D2382"/>
      <c r="E2382"/>
      <c r="F2382"/>
      <c r="G2382"/>
      <c r="H2382"/>
      <c r="I2382"/>
      <c r="J2382"/>
      <c r="Z2382"/>
    </row>
    <row r="2383">
      <c r="A2383"/>
      <c r="B2383"/>
      <c r="C2383"/>
      <c r="D2383"/>
      <c r="E2383"/>
      <c r="F2383"/>
      <c r="G2383"/>
      <c r="H2383"/>
      <c r="I2383"/>
      <c r="J2383"/>
      <c r="Z2383"/>
    </row>
    <row r="2384">
      <c r="A2384"/>
      <c r="B2384"/>
      <c r="C2384"/>
      <c r="D2384"/>
      <c r="E2384"/>
      <c r="F2384"/>
      <c r="G2384"/>
      <c r="H2384"/>
      <c r="I2384"/>
      <c r="J2384"/>
      <c r="Z2384"/>
    </row>
    <row r="2385">
      <c r="A2385"/>
      <c r="B2385"/>
      <c r="C2385"/>
      <c r="D2385"/>
      <c r="E2385"/>
      <c r="F2385"/>
      <c r="G2385"/>
      <c r="H2385"/>
      <c r="I2385"/>
      <c r="J2385"/>
      <c r="Z2385"/>
    </row>
    <row r="2386">
      <c r="A2386"/>
      <c r="B2386"/>
      <c r="C2386"/>
      <c r="D2386"/>
      <c r="E2386"/>
      <c r="F2386"/>
      <c r="G2386"/>
      <c r="H2386"/>
      <c r="I2386"/>
      <c r="J2386"/>
      <c r="Z2386"/>
    </row>
    <row r="2387">
      <c r="A2387"/>
      <c r="B2387"/>
      <c r="C2387"/>
      <c r="D2387"/>
      <c r="E2387"/>
      <c r="F2387"/>
      <c r="G2387"/>
      <c r="H2387"/>
      <c r="I2387"/>
      <c r="J2387"/>
      <c r="Z2387"/>
    </row>
    <row r="2388">
      <c r="A2388"/>
      <c r="B2388"/>
      <c r="C2388"/>
      <c r="D2388"/>
      <c r="E2388"/>
      <c r="F2388"/>
      <c r="G2388"/>
      <c r="H2388"/>
      <c r="I2388"/>
      <c r="J2388"/>
      <c r="Z2388"/>
    </row>
    <row r="2389">
      <c r="A2389"/>
      <c r="B2389"/>
      <c r="C2389"/>
      <c r="D2389"/>
      <c r="E2389"/>
      <c r="F2389"/>
      <c r="G2389"/>
      <c r="H2389"/>
      <c r="I2389"/>
      <c r="J2389"/>
      <c r="Z2389"/>
    </row>
    <row r="2390">
      <c r="A2390"/>
      <c r="B2390"/>
      <c r="C2390"/>
      <c r="D2390"/>
      <c r="E2390"/>
      <c r="F2390"/>
      <c r="G2390"/>
      <c r="H2390"/>
      <c r="I2390"/>
      <c r="J2390"/>
      <c r="Z2390"/>
    </row>
    <row r="2391">
      <c r="A2391"/>
      <c r="B2391"/>
      <c r="C2391"/>
      <c r="D2391"/>
      <c r="E2391"/>
      <c r="F2391"/>
      <c r="G2391"/>
      <c r="H2391"/>
      <c r="I2391"/>
      <c r="J2391"/>
      <c r="Z2391"/>
    </row>
    <row r="2392">
      <c r="A2392"/>
      <c r="B2392"/>
      <c r="C2392"/>
      <c r="D2392"/>
      <c r="E2392"/>
      <c r="F2392"/>
      <c r="G2392"/>
      <c r="H2392"/>
      <c r="I2392"/>
      <c r="J2392"/>
      <c r="Z2392"/>
    </row>
    <row r="2393">
      <c r="A2393"/>
      <c r="B2393"/>
      <c r="C2393"/>
      <c r="D2393"/>
      <c r="E2393"/>
      <c r="F2393"/>
      <c r="G2393"/>
      <c r="H2393"/>
      <c r="I2393"/>
      <c r="J2393"/>
      <c r="Z2393"/>
    </row>
    <row r="2394">
      <c r="A2394"/>
      <c r="B2394"/>
      <c r="C2394"/>
      <c r="D2394"/>
      <c r="E2394"/>
      <c r="F2394"/>
      <c r="G2394"/>
      <c r="H2394"/>
      <c r="I2394"/>
      <c r="J2394"/>
      <c r="Z2394"/>
    </row>
    <row r="2395">
      <c r="A2395"/>
      <c r="B2395"/>
      <c r="C2395"/>
      <c r="D2395"/>
      <c r="E2395"/>
      <c r="F2395"/>
      <c r="G2395"/>
      <c r="H2395"/>
      <c r="I2395"/>
      <c r="J2395"/>
      <c r="Z2395"/>
    </row>
    <row r="2396">
      <c r="A2396"/>
      <c r="B2396"/>
      <c r="C2396"/>
      <c r="D2396"/>
      <c r="E2396"/>
      <c r="F2396"/>
      <c r="G2396"/>
      <c r="H2396"/>
      <c r="I2396"/>
      <c r="J2396"/>
      <c r="Z2396"/>
    </row>
    <row r="2397">
      <c r="A2397"/>
      <c r="B2397"/>
      <c r="C2397"/>
      <c r="D2397"/>
      <c r="E2397"/>
      <c r="F2397"/>
      <c r="G2397"/>
      <c r="H2397"/>
      <c r="I2397"/>
      <c r="J2397"/>
      <c r="Z2397"/>
    </row>
    <row r="2398">
      <c r="A2398"/>
      <c r="B2398"/>
      <c r="C2398"/>
      <c r="D2398"/>
      <c r="E2398"/>
      <c r="F2398"/>
      <c r="G2398"/>
      <c r="H2398"/>
      <c r="I2398"/>
      <c r="J2398"/>
      <c r="Z2398"/>
    </row>
    <row r="2399">
      <c r="A2399"/>
      <c r="B2399"/>
      <c r="C2399"/>
      <c r="D2399"/>
      <c r="E2399"/>
      <c r="F2399"/>
      <c r="G2399"/>
      <c r="H2399"/>
      <c r="I2399"/>
      <c r="J2399"/>
      <c r="Z2399"/>
    </row>
    <row r="2400">
      <c r="A2400"/>
      <c r="B2400"/>
      <c r="C2400"/>
      <c r="D2400"/>
      <c r="E2400"/>
      <c r="F2400"/>
      <c r="G2400"/>
      <c r="H2400"/>
      <c r="I2400"/>
      <c r="J2400"/>
      <c r="Z2400"/>
    </row>
    <row r="2401">
      <c r="A2401"/>
      <c r="B2401"/>
      <c r="C2401"/>
      <c r="D2401"/>
      <c r="E2401"/>
      <c r="F2401"/>
      <c r="G2401"/>
      <c r="H2401"/>
      <c r="I2401"/>
      <c r="J2401"/>
      <c r="Z2401"/>
    </row>
    <row r="2402">
      <c r="A2402"/>
      <c r="B2402"/>
      <c r="C2402"/>
      <c r="D2402"/>
      <c r="E2402"/>
      <c r="F2402"/>
      <c r="G2402"/>
      <c r="H2402"/>
      <c r="I2402"/>
      <c r="J2402"/>
      <c r="Z2402"/>
    </row>
    <row r="2403">
      <c r="A2403"/>
      <c r="B2403"/>
      <c r="C2403"/>
      <c r="D2403"/>
      <c r="E2403"/>
      <c r="F2403"/>
      <c r="G2403"/>
      <c r="H2403"/>
      <c r="I2403"/>
      <c r="J2403"/>
      <c r="Z2403"/>
    </row>
    <row r="2404">
      <c r="A2404"/>
      <c r="B2404"/>
      <c r="C2404"/>
      <c r="D2404"/>
      <c r="E2404"/>
      <c r="F2404"/>
      <c r="G2404"/>
      <c r="H2404"/>
      <c r="I2404"/>
      <c r="J2404"/>
      <c r="Z2404"/>
    </row>
    <row r="2405">
      <c r="A2405"/>
      <c r="B2405"/>
      <c r="C2405"/>
      <c r="D2405"/>
      <c r="E2405"/>
      <c r="F2405"/>
      <c r="G2405"/>
      <c r="H2405"/>
      <c r="I2405"/>
      <c r="J2405"/>
      <c r="Z2405"/>
    </row>
    <row r="2406">
      <c r="A2406"/>
      <c r="B2406"/>
      <c r="C2406"/>
      <c r="D2406"/>
      <c r="E2406"/>
      <c r="F2406"/>
      <c r="G2406"/>
      <c r="H2406"/>
      <c r="I2406"/>
      <c r="J2406"/>
      <c r="Z2406"/>
    </row>
    <row r="2407">
      <c r="A2407"/>
      <c r="B2407"/>
      <c r="C2407"/>
      <c r="D2407"/>
      <c r="E2407"/>
      <c r="F2407"/>
      <c r="G2407"/>
      <c r="H2407"/>
      <c r="I2407"/>
      <c r="J2407"/>
      <c r="Z2407"/>
    </row>
    <row r="2408">
      <c r="A2408"/>
      <c r="B2408"/>
      <c r="C2408"/>
      <c r="D2408"/>
      <c r="E2408"/>
      <c r="F2408"/>
      <c r="G2408"/>
      <c r="H2408"/>
      <c r="I2408"/>
      <c r="J2408"/>
      <c r="Z2408"/>
    </row>
    <row r="2409">
      <c r="A2409"/>
      <c r="B2409"/>
      <c r="C2409"/>
      <c r="D2409"/>
      <c r="E2409"/>
      <c r="F2409"/>
      <c r="G2409"/>
      <c r="H2409"/>
      <c r="I2409"/>
      <c r="J2409"/>
      <c r="Z2409"/>
    </row>
    <row r="2410">
      <c r="A2410"/>
      <c r="B2410"/>
      <c r="C2410"/>
      <c r="D2410"/>
      <c r="E2410"/>
      <c r="F2410"/>
      <c r="G2410"/>
      <c r="H2410"/>
      <c r="I2410"/>
      <c r="J2410"/>
      <c r="Z2410"/>
    </row>
    <row r="2411">
      <c r="A2411"/>
      <c r="B2411"/>
      <c r="C2411"/>
      <c r="D2411"/>
      <c r="E2411"/>
      <c r="F2411"/>
      <c r="G2411"/>
      <c r="H2411"/>
      <c r="I2411"/>
      <c r="J2411"/>
      <c r="Z2411"/>
    </row>
    <row r="2412">
      <c r="A2412"/>
      <c r="B2412"/>
      <c r="C2412"/>
      <c r="D2412"/>
      <c r="E2412"/>
      <c r="F2412"/>
      <c r="G2412"/>
      <c r="H2412"/>
      <c r="I2412"/>
      <c r="J2412"/>
      <c r="Z2412"/>
    </row>
    <row r="2413">
      <c r="A2413"/>
      <c r="B2413"/>
      <c r="C2413"/>
      <c r="D2413"/>
      <c r="E2413"/>
      <c r="F2413"/>
      <c r="G2413"/>
      <c r="H2413"/>
      <c r="I2413"/>
      <c r="J2413"/>
      <c r="Z2413"/>
    </row>
    <row r="2414">
      <c r="A2414"/>
      <c r="B2414"/>
      <c r="C2414"/>
      <c r="D2414"/>
      <c r="E2414"/>
      <c r="F2414"/>
      <c r="G2414"/>
      <c r="H2414"/>
      <c r="I2414"/>
      <c r="J2414"/>
      <c r="Z2414"/>
    </row>
    <row r="2415">
      <c r="A2415"/>
      <c r="B2415"/>
      <c r="C2415"/>
      <c r="D2415"/>
      <c r="E2415"/>
      <c r="F2415"/>
      <c r="G2415"/>
      <c r="H2415"/>
      <c r="I2415"/>
      <c r="J2415"/>
      <c r="Z2415"/>
    </row>
    <row r="2416">
      <c r="A2416"/>
      <c r="B2416"/>
      <c r="C2416"/>
      <c r="D2416"/>
      <c r="E2416"/>
      <c r="F2416"/>
      <c r="G2416"/>
      <c r="H2416"/>
      <c r="I2416"/>
      <c r="J2416"/>
      <c r="Z2416"/>
    </row>
    <row r="2417">
      <c r="A2417"/>
      <c r="B2417"/>
      <c r="C2417"/>
      <c r="D2417"/>
      <c r="E2417"/>
      <c r="F2417"/>
      <c r="G2417"/>
      <c r="H2417"/>
      <c r="I2417"/>
      <c r="J2417"/>
      <c r="Z2417"/>
    </row>
    <row r="2418">
      <c r="A2418"/>
      <c r="B2418"/>
      <c r="C2418"/>
      <c r="D2418"/>
      <c r="E2418"/>
      <c r="F2418"/>
      <c r="G2418"/>
      <c r="H2418"/>
      <c r="I2418"/>
      <c r="J2418"/>
      <c r="Z2418"/>
    </row>
    <row r="2419">
      <c r="A2419"/>
      <c r="B2419"/>
      <c r="C2419"/>
      <c r="D2419"/>
      <c r="E2419"/>
      <c r="F2419"/>
      <c r="G2419"/>
      <c r="H2419"/>
      <c r="I2419"/>
      <c r="J2419"/>
      <c r="Z2419"/>
    </row>
    <row r="2420">
      <c r="A2420"/>
      <c r="B2420"/>
      <c r="C2420"/>
      <c r="D2420"/>
      <c r="E2420"/>
      <c r="F2420"/>
      <c r="G2420"/>
      <c r="H2420"/>
      <c r="I2420"/>
      <c r="J2420"/>
      <c r="Z2420"/>
    </row>
    <row r="2421">
      <c r="A2421"/>
      <c r="B2421"/>
      <c r="C2421"/>
      <c r="D2421"/>
      <c r="E2421"/>
      <c r="F2421"/>
      <c r="G2421"/>
      <c r="H2421"/>
      <c r="I2421"/>
      <c r="J2421"/>
      <c r="Z2421"/>
    </row>
    <row r="2422">
      <c r="A2422"/>
      <c r="B2422"/>
      <c r="C2422"/>
      <c r="D2422"/>
      <c r="E2422"/>
      <c r="F2422"/>
      <c r="G2422"/>
      <c r="H2422"/>
      <c r="I2422"/>
      <c r="J2422"/>
      <c r="Z2422"/>
    </row>
    <row r="2423">
      <c r="A2423"/>
      <c r="B2423"/>
      <c r="C2423"/>
      <c r="D2423"/>
      <c r="E2423"/>
      <c r="F2423"/>
      <c r="G2423"/>
      <c r="H2423"/>
      <c r="I2423"/>
      <c r="J2423"/>
      <c r="Z2423"/>
    </row>
    <row r="2424">
      <c r="A2424"/>
      <c r="B2424"/>
      <c r="C2424"/>
      <c r="D2424"/>
      <c r="E2424"/>
      <c r="F2424"/>
      <c r="G2424"/>
      <c r="H2424"/>
      <c r="I2424"/>
      <c r="J2424"/>
      <c r="Z2424"/>
    </row>
    <row r="2425">
      <c r="A2425"/>
      <c r="B2425"/>
      <c r="C2425"/>
      <c r="D2425"/>
      <c r="E2425"/>
      <c r="F2425"/>
      <c r="G2425"/>
      <c r="H2425"/>
      <c r="I2425"/>
      <c r="J2425"/>
      <c r="Z2425"/>
    </row>
    <row r="2426">
      <c r="A2426"/>
      <c r="B2426"/>
      <c r="C2426"/>
      <c r="D2426"/>
      <c r="E2426"/>
      <c r="F2426"/>
      <c r="G2426"/>
      <c r="H2426"/>
      <c r="I2426"/>
      <c r="J2426"/>
      <c r="Z2426"/>
    </row>
    <row r="2427">
      <c r="A2427"/>
      <c r="B2427"/>
      <c r="C2427"/>
      <c r="D2427"/>
      <c r="E2427"/>
      <c r="F2427"/>
      <c r="G2427"/>
      <c r="H2427"/>
      <c r="I2427"/>
      <c r="J2427"/>
      <c r="Z2427"/>
    </row>
    <row r="2428">
      <c r="A2428"/>
      <c r="B2428"/>
      <c r="C2428"/>
      <c r="D2428"/>
      <c r="E2428"/>
      <c r="F2428"/>
      <c r="G2428"/>
      <c r="H2428"/>
      <c r="I2428"/>
      <c r="J2428"/>
      <c r="Z2428"/>
    </row>
    <row r="2429">
      <c r="A2429"/>
      <c r="B2429"/>
      <c r="C2429"/>
      <c r="D2429"/>
      <c r="E2429"/>
      <c r="F2429"/>
      <c r="G2429"/>
      <c r="H2429"/>
      <c r="I2429"/>
      <c r="J2429"/>
      <c r="Z2429"/>
    </row>
    <row r="2430">
      <c r="A2430"/>
      <c r="B2430"/>
      <c r="C2430"/>
      <c r="D2430"/>
      <c r="E2430"/>
      <c r="F2430"/>
      <c r="G2430"/>
      <c r="H2430"/>
      <c r="I2430"/>
      <c r="J2430"/>
      <c r="Z2430"/>
    </row>
    <row r="2431">
      <c r="A2431"/>
      <c r="B2431"/>
      <c r="C2431"/>
      <c r="D2431"/>
      <c r="E2431"/>
      <c r="F2431"/>
      <c r="G2431"/>
      <c r="H2431"/>
      <c r="I2431"/>
      <c r="J2431"/>
      <c r="Z2431"/>
    </row>
    <row r="2432">
      <c r="A2432"/>
      <c r="B2432"/>
      <c r="C2432"/>
      <c r="D2432"/>
      <c r="E2432"/>
      <c r="F2432"/>
      <c r="G2432"/>
      <c r="H2432"/>
      <c r="I2432"/>
      <c r="J2432"/>
      <c r="Z2432"/>
    </row>
    <row r="2433">
      <c r="A2433"/>
      <c r="B2433"/>
      <c r="C2433"/>
      <c r="D2433"/>
      <c r="E2433"/>
      <c r="F2433"/>
      <c r="G2433"/>
      <c r="H2433"/>
      <c r="I2433"/>
      <c r="J2433"/>
      <c r="Z2433"/>
    </row>
    <row r="2434">
      <c r="A2434"/>
      <c r="B2434"/>
      <c r="C2434"/>
      <c r="D2434"/>
      <c r="E2434"/>
      <c r="F2434"/>
      <c r="G2434"/>
      <c r="H2434"/>
      <c r="I2434"/>
      <c r="J2434"/>
      <c r="Z2434"/>
    </row>
    <row r="2435">
      <c r="A2435"/>
      <c r="B2435"/>
      <c r="C2435"/>
      <c r="D2435"/>
      <c r="E2435"/>
      <c r="F2435"/>
      <c r="G2435"/>
      <c r="H2435"/>
      <c r="I2435"/>
      <c r="J2435"/>
      <c r="Z2435"/>
    </row>
    <row r="2436">
      <c r="A2436"/>
      <c r="B2436"/>
      <c r="C2436"/>
      <c r="D2436"/>
      <c r="E2436"/>
      <c r="F2436"/>
      <c r="G2436"/>
      <c r="H2436"/>
      <c r="I2436"/>
      <c r="J2436"/>
      <c r="Z2436"/>
    </row>
    <row r="2437">
      <c r="A2437"/>
      <c r="B2437"/>
      <c r="C2437"/>
      <c r="D2437"/>
      <c r="E2437"/>
      <c r="F2437"/>
      <c r="G2437"/>
      <c r="H2437"/>
      <c r="I2437"/>
      <c r="J2437"/>
      <c r="Z2437"/>
    </row>
    <row r="2438">
      <c r="A2438"/>
      <c r="B2438"/>
      <c r="C2438"/>
      <c r="D2438"/>
      <c r="E2438"/>
      <c r="F2438"/>
      <c r="G2438"/>
      <c r="H2438"/>
      <c r="I2438"/>
      <c r="J2438"/>
      <c r="Z2438"/>
    </row>
    <row r="2439">
      <c r="A2439"/>
      <c r="B2439"/>
      <c r="C2439"/>
      <c r="D2439"/>
      <c r="E2439"/>
      <c r="F2439"/>
      <c r="G2439"/>
      <c r="H2439"/>
      <c r="I2439"/>
      <c r="J2439"/>
      <c r="Z2439"/>
    </row>
    <row r="2440">
      <c r="A2440"/>
      <c r="B2440"/>
      <c r="C2440"/>
      <c r="D2440"/>
      <c r="E2440"/>
      <c r="F2440"/>
      <c r="G2440"/>
      <c r="H2440"/>
      <c r="I2440"/>
      <c r="J2440"/>
      <c r="Z2440"/>
    </row>
    <row r="2441">
      <c r="A2441"/>
      <c r="B2441"/>
      <c r="C2441"/>
      <c r="D2441"/>
      <c r="E2441"/>
      <c r="F2441"/>
      <c r="G2441"/>
      <c r="H2441"/>
      <c r="I2441"/>
      <c r="J2441"/>
      <c r="Z2441"/>
    </row>
    <row r="2442">
      <c r="A2442"/>
      <c r="B2442"/>
      <c r="C2442"/>
      <c r="D2442"/>
      <c r="E2442"/>
      <c r="F2442"/>
      <c r="G2442"/>
      <c r="H2442"/>
      <c r="I2442"/>
      <c r="J2442"/>
      <c r="Z2442"/>
    </row>
    <row r="2443">
      <c r="A2443"/>
      <c r="B2443"/>
      <c r="C2443"/>
      <c r="D2443"/>
      <c r="E2443"/>
      <c r="F2443"/>
      <c r="G2443"/>
      <c r="H2443"/>
      <c r="I2443"/>
      <c r="J2443"/>
      <c r="Z2443"/>
    </row>
    <row r="2444">
      <c r="A2444"/>
      <c r="B2444"/>
      <c r="C2444"/>
      <c r="D2444"/>
      <c r="E2444"/>
      <c r="F2444"/>
      <c r="G2444"/>
      <c r="H2444"/>
      <c r="I2444"/>
      <c r="J2444"/>
      <c r="Z2444"/>
    </row>
    <row r="2445">
      <c r="A2445"/>
      <c r="B2445"/>
      <c r="C2445"/>
      <c r="D2445"/>
      <c r="E2445"/>
      <c r="F2445"/>
      <c r="G2445"/>
      <c r="H2445"/>
      <c r="I2445"/>
      <c r="J2445"/>
      <c r="Z2445"/>
    </row>
    <row r="2446">
      <c r="A2446"/>
      <c r="B2446"/>
      <c r="C2446"/>
      <c r="D2446"/>
      <c r="E2446"/>
      <c r="F2446"/>
      <c r="G2446"/>
      <c r="H2446"/>
      <c r="I2446"/>
      <c r="J2446"/>
      <c r="Z2446"/>
    </row>
    <row r="2447">
      <c r="A2447"/>
      <c r="B2447"/>
      <c r="C2447"/>
      <c r="D2447"/>
      <c r="E2447"/>
      <c r="F2447"/>
      <c r="G2447"/>
      <c r="H2447"/>
      <c r="I2447"/>
      <c r="J2447"/>
      <c r="Z2447"/>
    </row>
    <row r="2448">
      <c r="A2448"/>
      <c r="B2448"/>
      <c r="C2448"/>
      <c r="D2448"/>
      <c r="E2448"/>
      <c r="F2448"/>
      <c r="G2448"/>
      <c r="H2448"/>
      <c r="I2448"/>
      <c r="J2448"/>
      <c r="Z2448"/>
    </row>
    <row r="2449">
      <c r="A2449"/>
      <c r="B2449"/>
      <c r="C2449"/>
      <c r="D2449"/>
      <c r="E2449"/>
      <c r="F2449"/>
      <c r="G2449"/>
      <c r="H2449"/>
      <c r="I2449"/>
      <c r="J2449"/>
      <c r="Z2449"/>
    </row>
    <row r="2450">
      <c r="A2450"/>
      <c r="B2450"/>
      <c r="C2450"/>
      <c r="D2450"/>
      <c r="E2450"/>
      <c r="F2450"/>
      <c r="G2450"/>
      <c r="H2450"/>
      <c r="I2450"/>
      <c r="J2450"/>
      <c r="Z2450"/>
    </row>
    <row r="2451">
      <c r="A2451"/>
      <c r="B2451"/>
      <c r="C2451"/>
      <c r="D2451"/>
      <c r="E2451"/>
      <c r="F2451"/>
      <c r="G2451"/>
      <c r="H2451"/>
      <c r="I2451"/>
      <c r="J2451"/>
      <c r="Z2451"/>
    </row>
    <row r="2452">
      <c r="A2452"/>
      <c r="B2452"/>
      <c r="C2452"/>
      <c r="D2452"/>
      <c r="E2452"/>
      <c r="F2452"/>
      <c r="G2452"/>
      <c r="H2452"/>
      <c r="I2452"/>
      <c r="J2452"/>
      <c r="Z2452"/>
    </row>
    <row r="2453">
      <c r="A2453"/>
      <c r="B2453"/>
      <c r="C2453"/>
      <c r="D2453"/>
      <c r="E2453"/>
      <c r="F2453"/>
      <c r="G2453"/>
      <c r="H2453"/>
      <c r="I2453"/>
      <c r="J2453"/>
      <c r="Z2453"/>
    </row>
    <row r="2454">
      <c r="A2454"/>
      <c r="B2454"/>
      <c r="C2454"/>
      <c r="D2454"/>
      <c r="E2454"/>
      <c r="F2454"/>
      <c r="G2454"/>
      <c r="H2454"/>
      <c r="I2454"/>
      <c r="J2454"/>
      <c r="Z2454"/>
    </row>
    <row r="2455">
      <c r="A2455"/>
      <c r="B2455"/>
      <c r="C2455"/>
      <c r="D2455"/>
      <c r="E2455"/>
      <c r="F2455"/>
      <c r="G2455"/>
      <c r="H2455"/>
      <c r="I2455"/>
      <c r="J2455"/>
      <c r="Z2455"/>
    </row>
    <row r="2456">
      <c r="A2456"/>
      <c r="B2456"/>
      <c r="C2456"/>
      <c r="D2456"/>
      <c r="E2456"/>
      <c r="F2456"/>
      <c r="G2456"/>
      <c r="H2456"/>
      <c r="I2456"/>
      <c r="J2456"/>
      <c r="Z2456"/>
    </row>
    <row r="2457">
      <c r="A2457"/>
      <c r="B2457"/>
      <c r="C2457"/>
      <c r="D2457"/>
      <c r="E2457"/>
      <c r="F2457"/>
      <c r="G2457"/>
      <c r="H2457"/>
      <c r="I2457"/>
      <c r="J2457"/>
      <c r="Z2457"/>
    </row>
    <row r="2458">
      <c r="A2458"/>
      <c r="B2458"/>
      <c r="C2458"/>
      <c r="D2458"/>
      <c r="E2458"/>
      <c r="F2458"/>
      <c r="G2458"/>
      <c r="H2458"/>
      <c r="I2458"/>
      <c r="J2458"/>
      <c r="Z2458"/>
    </row>
    <row r="2459">
      <c r="A2459"/>
      <c r="B2459"/>
      <c r="C2459"/>
      <c r="D2459"/>
      <c r="E2459"/>
      <c r="F2459"/>
      <c r="G2459"/>
      <c r="H2459"/>
      <c r="I2459"/>
      <c r="J2459"/>
      <c r="Z2459"/>
    </row>
    <row r="2460">
      <c r="A2460"/>
      <c r="B2460"/>
      <c r="C2460"/>
      <c r="D2460"/>
      <c r="E2460"/>
      <c r="F2460"/>
      <c r="G2460"/>
      <c r="H2460"/>
      <c r="I2460"/>
      <c r="J2460"/>
      <c r="Z2460"/>
    </row>
    <row r="2461">
      <c r="A2461"/>
      <c r="B2461"/>
      <c r="C2461"/>
      <c r="D2461"/>
      <c r="E2461"/>
      <c r="F2461"/>
      <c r="G2461"/>
      <c r="H2461"/>
      <c r="I2461"/>
      <c r="J2461"/>
      <c r="Z2461"/>
    </row>
    <row r="2462">
      <c r="A2462"/>
      <c r="B2462"/>
      <c r="C2462"/>
      <c r="D2462"/>
      <c r="E2462"/>
      <c r="F2462"/>
      <c r="G2462"/>
      <c r="H2462"/>
      <c r="I2462"/>
      <c r="J2462"/>
      <c r="Z2462"/>
    </row>
    <row r="2463">
      <c r="A2463"/>
      <c r="B2463"/>
      <c r="C2463"/>
      <c r="D2463"/>
      <c r="E2463"/>
      <c r="F2463"/>
      <c r="G2463"/>
      <c r="H2463"/>
      <c r="I2463"/>
      <c r="J2463"/>
      <c r="Z2463"/>
    </row>
    <row r="2464">
      <c r="A2464"/>
      <c r="B2464"/>
      <c r="C2464"/>
      <c r="D2464"/>
      <c r="E2464"/>
      <c r="F2464"/>
      <c r="G2464"/>
      <c r="H2464"/>
      <c r="I2464"/>
      <c r="J2464"/>
      <c r="Z2464"/>
    </row>
    <row r="2465">
      <c r="A2465"/>
      <c r="B2465"/>
      <c r="C2465"/>
      <c r="D2465"/>
      <c r="E2465"/>
      <c r="F2465"/>
      <c r="G2465"/>
      <c r="H2465"/>
      <c r="I2465"/>
      <c r="J2465"/>
      <c r="Z2465"/>
    </row>
    <row r="2466">
      <c r="A2466"/>
      <c r="B2466"/>
      <c r="C2466"/>
      <c r="D2466"/>
      <c r="E2466"/>
      <c r="F2466"/>
      <c r="G2466"/>
      <c r="H2466"/>
      <c r="I2466"/>
      <c r="J2466"/>
      <c r="Z2466"/>
    </row>
    <row r="2467">
      <c r="A2467"/>
      <c r="B2467"/>
      <c r="C2467"/>
      <c r="D2467"/>
      <c r="E2467"/>
      <c r="F2467"/>
      <c r="G2467"/>
      <c r="H2467"/>
      <c r="I2467"/>
      <c r="J2467"/>
      <c r="Z2467"/>
    </row>
    <row r="2468">
      <c r="A2468"/>
      <c r="B2468"/>
      <c r="C2468"/>
      <c r="D2468"/>
      <c r="E2468"/>
      <c r="F2468"/>
      <c r="G2468"/>
      <c r="H2468"/>
      <c r="I2468"/>
      <c r="J2468"/>
      <c r="Z2468"/>
    </row>
    <row r="2469">
      <c r="A2469"/>
      <c r="B2469"/>
      <c r="C2469"/>
      <c r="D2469"/>
      <c r="E2469"/>
      <c r="F2469"/>
      <c r="G2469"/>
      <c r="H2469"/>
      <c r="I2469"/>
      <c r="J2469"/>
      <c r="Z2469"/>
    </row>
    <row r="2470">
      <c r="A2470"/>
      <c r="B2470"/>
      <c r="C2470"/>
      <c r="D2470"/>
      <c r="E2470"/>
      <c r="F2470"/>
      <c r="G2470"/>
      <c r="H2470"/>
      <c r="I2470"/>
      <c r="J2470"/>
      <c r="Z2470"/>
    </row>
    <row r="2471">
      <c r="A2471"/>
      <c r="B2471"/>
      <c r="C2471"/>
      <c r="D2471"/>
      <c r="E2471"/>
      <c r="F2471"/>
      <c r="G2471"/>
      <c r="H2471"/>
      <c r="I2471"/>
      <c r="J2471"/>
      <c r="Z2471"/>
    </row>
    <row r="2472">
      <c r="A2472"/>
      <c r="B2472"/>
      <c r="C2472"/>
      <c r="D2472"/>
      <c r="E2472"/>
      <c r="F2472"/>
      <c r="G2472"/>
      <c r="H2472"/>
      <c r="I2472"/>
      <c r="J2472"/>
      <c r="Z2472"/>
    </row>
    <row r="2473">
      <c r="A2473"/>
      <c r="B2473"/>
      <c r="C2473"/>
      <c r="D2473"/>
      <c r="E2473"/>
      <c r="F2473"/>
      <c r="G2473"/>
      <c r="H2473"/>
      <c r="I2473"/>
      <c r="J2473"/>
      <c r="Z2473"/>
    </row>
    <row r="2474">
      <c r="A2474"/>
      <c r="B2474"/>
      <c r="C2474"/>
      <c r="D2474"/>
      <c r="E2474"/>
      <c r="F2474"/>
      <c r="G2474"/>
      <c r="H2474"/>
      <c r="I2474"/>
      <c r="J2474"/>
      <c r="Z2474"/>
    </row>
    <row r="2475">
      <c r="A2475"/>
      <c r="B2475"/>
      <c r="C2475"/>
      <c r="D2475"/>
      <c r="E2475"/>
      <c r="F2475"/>
      <c r="G2475"/>
      <c r="H2475"/>
      <c r="I2475"/>
      <c r="J2475"/>
      <c r="Z2475"/>
    </row>
    <row r="2476">
      <c r="A2476"/>
      <c r="B2476"/>
      <c r="C2476"/>
      <c r="D2476"/>
      <c r="E2476"/>
      <c r="F2476"/>
      <c r="G2476"/>
      <c r="H2476"/>
      <c r="I2476"/>
      <c r="J2476"/>
      <c r="Z2476"/>
    </row>
    <row r="2477">
      <c r="A2477"/>
      <c r="B2477"/>
      <c r="C2477"/>
      <c r="D2477"/>
      <c r="E2477"/>
      <c r="F2477"/>
      <c r="G2477"/>
      <c r="H2477"/>
      <c r="I2477"/>
      <c r="J2477"/>
      <c r="Z2477"/>
    </row>
    <row r="2478">
      <c r="A2478"/>
      <c r="B2478"/>
      <c r="C2478"/>
      <c r="D2478"/>
      <c r="E2478"/>
      <c r="F2478"/>
      <c r="G2478"/>
      <c r="H2478"/>
      <c r="I2478"/>
      <c r="J2478"/>
      <c r="Z2478"/>
    </row>
    <row r="2479">
      <c r="A2479"/>
      <c r="B2479"/>
      <c r="C2479"/>
      <c r="D2479"/>
      <c r="E2479"/>
      <c r="F2479"/>
      <c r="G2479"/>
      <c r="H2479"/>
      <c r="I2479"/>
      <c r="J2479"/>
      <c r="Z2479"/>
    </row>
    <row r="2480">
      <c r="A2480"/>
      <c r="B2480"/>
      <c r="C2480"/>
      <c r="D2480"/>
      <c r="E2480"/>
      <c r="F2480"/>
      <c r="G2480"/>
      <c r="H2480"/>
      <c r="I2480"/>
      <c r="J2480"/>
      <c r="Z2480"/>
    </row>
    <row r="2481">
      <c r="A2481"/>
      <c r="B2481"/>
      <c r="C2481"/>
      <c r="D2481"/>
      <c r="E2481"/>
      <c r="F2481"/>
      <c r="G2481"/>
      <c r="H2481"/>
      <c r="I2481"/>
      <c r="J2481"/>
      <c r="Z2481"/>
    </row>
    <row r="2482">
      <c r="A2482"/>
      <c r="B2482"/>
      <c r="C2482"/>
      <c r="D2482"/>
      <c r="E2482"/>
      <c r="F2482"/>
      <c r="G2482"/>
      <c r="H2482"/>
      <c r="I2482"/>
      <c r="J2482"/>
      <c r="Z2482"/>
    </row>
    <row r="2483">
      <c r="A2483"/>
      <c r="B2483"/>
      <c r="C2483"/>
      <c r="D2483"/>
      <c r="E2483"/>
      <c r="F2483"/>
      <c r="G2483"/>
      <c r="H2483"/>
      <c r="I2483"/>
      <c r="J2483"/>
      <c r="Z2483"/>
    </row>
    <row r="2484">
      <c r="A2484"/>
      <c r="B2484"/>
      <c r="C2484"/>
      <c r="D2484"/>
      <c r="E2484"/>
      <c r="F2484"/>
      <c r="G2484"/>
      <c r="H2484"/>
      <c r="I2484"/>
      <c r="J2484"/>
      <c r="Z2484"/>
    </row>
    <row r="2485">
      <c r="A2485"/>
      <c r="B2485"/>
      <c r="C2485"/>
      <c r="D2485"/>
      <c r="E2485"/>
      <c r="F2485"/>
      <c r="G2485"/>
      <c r="H2485"/>
      <c r="I2485"/>
      <c r="J2485"/>
      <c r="Z2485"/>
    </row>
    <row r="2486">
      <c r="A2486"/>
      <c r="B2486"/>
      <c r="C2486"/>
      <c r="D2486"/>
      <c r="E2486"/>
      <c r="F2486"/>
      <c r="G2486"/>
      <c r="H2486"/>
      <c r="I2486"/>
      <c r="J2486"/>
      <c r="Z2486"/>
    </row>
    <row r="2487">
      <c r="A2487"/>
      <c r="B2487"/>
      <c r="C2487"/>
      <c r="D2487"/>
      <c r="E2487"/>
      <c r="F2487"/>
      <c r="G2487"/>
      <c r="H2487"/>
      <c r="I2487"/>
      <c r="J2487"/>
      <c r="Z2487"/>
    </row>
    <row r="2488">
      <c r="A2488"/>
      <c r="B2488"/>
      <c r="C2488"/>
      <c r="D2488"/>
      <c r="E2488"/>
      <c r="F2488"/>
      <c r="G2488"/>
      <c r="H2488"/>
      <c r="I2488"/>
      <c r="J2488"/>
      <c r="Z2488"/>
    </row>
    <row r="2489">
      <c r="A2489"/>
      <c r="B2489"/>
      <c r="C2489"/>
      <c r="D2489"/>
      <c r="E2489"/>
      <c r="F2489"/>
      <c r="G2489"/>
      <c r="H2489"/>
      <c r="I2489"/>
      <c r="J2489"/>
      <c r="Z2489"/>
    </row>
    <row r="2490">
      <c r="A2490"/>
      <c r="B2490"/>
      <c r="C2490"/>
      <c r="D2490"/>
      <c r="E2490"/>
      <c r="F2490"/>
      <c r="G2490"/>
      <c r="H2490"/>
      <c r="I2490"/>
      <c r="J2490"/>
      <c r="Z2490"/>
    </row>
    <row r="2491">
      <c r="A2491"/>
      <c r="B2491"/>
      <c r="C2491"/>
      <c r="D2491"/>
      <c r="E2491"/>
      <c r="F2491"/>
      <c r="G2491"/>
      <c r="H2491"/>
      <c r="I2491"/>
      <c r="J2491"/>
      <c r="Z2491"/>
    </row>
    <row r="2492">
      <c r="A2492"/>
      <c r="B2492"/>
      <c r="C2492"/>
      <c r="D2492"/>
      <c r="E2492"/>
      <c r="F2492"/>
      <c r="G2492"/>
      <c r="H2492"/>
      <c r="I2492"/>
      <c r="J2492"/>
      <c r="Z2492"/>
    </row>
    <row r="2493">
      <c r="A2493"/>
      <c r="B2493"/>
      <c r="C2493"/>
      <c r="D2493"/>
      <c r="E2493"/>
      <c r="F2493"/>
      <c r="G2493"/>
      <c r="H2493"/>
      <c r="I2493"/>
      <c r="J2493"/>
      <c r="Z2493"/>
    </row>
    <row r="2494">
      <c r="A2494"/>
      <c r="B2494"/>
      <c r="C2494"/>
      <c r="D2494"/>
      <c r="E2494"/>
      <c r="F2494"/>
      <c r="G2494"/>
      <c r="H2494"/>
      <c r="I2494"/>
      <c r="J2494"/>
      <c r="Z2494"/>
    </row>
    <row r="2495">
      <c r="A2495"/>
      <c r="B2495"/>
      <c r="C2495"/>
      <c r="D2495"/>
      <c r="E2495"/>
      <c r="F2495"/>
      <c r="G2495"/>
      <c r="H2495"/>
      <c r="I2495"/>
      <c r="J2495"/>
      <c r="Z2495"/>
    </row>
    <row r="2496">
      <c r="A2496"/>
      <c r="B2496"/>
      <c r="C2496"/>
      <c r="D2496"/>
      <c r="E2496"/>
      <c r="F2496"/>
      <c r="G2496"/>
      <c r="H2496"/>
      <c r="I2496"/>
      <c r="J2496"/>
      <c r="Z2496"/>
    </row>
    <row r="2497">
      <c r="A2497"/>
      <c r="B2497"/>
      <c r="C2497"/>
      <c r="D2497"/>
      <c r="E2497"/>
      <c r="F2497"/>
      <c r="G2497"/>
      <c r="H2497"/>
      <c r="I2497"/>
      <c r="J2497"/>
      <c r="Z2497"/>
    </row>
    <row r="2498">
      <c r="A2498"/>
      <c r="B2498"/>
      <c r="C2498"/>
      <c r="D2498"/>
      <c r="E2498"/>
      <c r="F2498"/>
      <c r="G2498"/>
      <c r="H2498"/>
      <c r="I2498"/>
      <c r="J2498"/>
      <c r="Z2498"/>
    </row>
    <row r="2499">
      <c r="A2499"/>
      <c r="B2499"/>
      <c r="C2499"/>
      <c r="D2499"/>
      <c r="E2499"/>
      <c r="F2499"/>
      <c r="G2499"/>
      <c r="H2499"/>
      <c r="I2499"/>
      <c r="J2499"/>
      <c r="Z2499"/>
    </row>
    <row r="2500">
      <c r="A2500"/>
      <c r="B2500"/>
      <c r="C2500"/>
      <c r="D2500"/>
      <c r="E2500"/>
      <c r="F2500"/>
      <c r="G2500"/>
      <c r="H2500"/>
      <c r="I2500"/>
      <c r="J2500"/>
      <c r="Z2500"/>
    </row>
    <row r="2501">
      <c r="A2501"/>
      <c r="B2501"/>
      <c r="C2501"/>
      <c r="D2501"/>
      <c r="E2501"/>
      <c r="F2501"/>
      <c r="G2501"/>
      <c r="H2501"/>
      <c r="I2501"/>
      <c r="J2501"/>
      <c r="Z2501"/>
    </row>
    <row r="2502">
      <c r="A2502"/>
      <c r="B2502"/>
      <c r="C2502"/>
      <c r="D2502"/>
      <c r="E2502"/>
      <c r="F2502"/>
      <c r="G2502"/>
      <c r="H2502"/>
      <c r="I2502"/>
      <c r="J2502"/>
      <c r="Z2502"/>
    </row>
    <row r="2503">
      <c r="A2503"/>
      <c r="B2503"/>
      <c r="C2503"/>
      <c r="D2503"/>
      <c r="E2503"/>
      <c r="F2503"/>
      <c r="G2503"/>
      <c r="H2503"/>
      <c r="I2503"/>
      <c r="J2503"/>
      <c r="Z2503"/>
    </row>
    <row r="2504">
      <c r="A2504"/>
      <c r="B2504"/>
      <c r="C2504"/>
      <c r="D2504"/>
      <c r="E2504"/>
      <c r="F2504"/>
      <c r="G2504"/>
      <c r="H2504"/>
      <c r="I2504"/>
      <c r="J2504"/>
      <c r="Z2504"/>
    </row>
    <row r="2505">
      <c r="A2505"/>
      <c r="B2505"/>
      <c r="C2505"/>
      <c r="D2505"/>
      <c r="E2505"/>
      <c r="F2505"/>
      <c r="G2505"/>
      <c r="H2505"/>
      <c r="I2505"/>
      <c r="J2505"/>
      <c r="Z2505"/>
    </row>
    <row r="2506">
      <c r="A2506"/>
      <c r="B2506"/>
      <c r="C2506"/>
      <c r="D2506"/>
      <c r="E2506"/>
      <c r="F2506"/>
      <c r="G2506"/>
      <c r="H2506"/>
      <c r="I2506"/>
      <c r="J2506"/>
      <c r="Z2506"/>
    </row>
    <row r="2507">
      <c r="A2507"/>
      <c r="B2507"/>
      <c r="C2507"/>
      <c r="D2507"/>
      <c r="E2507"/>
      <c r="F2507"/>
      <c r="G2507"/>
      <c r="H2507"/>
      <c r="I2507"/>
      <c r="J2507"/>
      <c r="Z2507"/>
    </row>
    <row r="2508">
      <c r="A2508"/>
      <c r="B2508"/>
      <c r="C2508"/>
      <c r="D2508"/>
      <c r="E2508"/>
      <c r="F2508"/>
      <c r="G2508"/>
      <c r="H2508"/>
      <c r="I2508"/>
      <c r="J2508"/>
      <c r="Z2508"/>
    </row>
    <row r="2509">
      <c r="A2509"/>
      <c r="B2509"/>
      <c r="C2509"/>
      <c r="D2509"/>
      <c r="E2509"/>
      <c r="F2509"/>
      <c r="G2509"/>
      <c r="H2509"/>
      <c r="I2509"/>
      <c r="J2509"/>
      <c r="Z2509"/>
    </row>
    <row r="2510">
      <c r="A2510"/>
      <c r="B2510"/>
      <c r="C2510"/>
      <c r="D2510"/>
      <c r="E2510"/>
      <c r="F2510"/>
      <c r="G2510"/>
      <c r="H2510"/>
      <c r="I2510"/>
      <c r="J2510"/>
      <c r="Z2510"/>
    </row>
    <row r="2511">
      <c r="A2511"/>
      <c r="B2511"/>
      <c r="C2511"/>
      <c r="D2511"/>
      <c r="E2511"/>
      <c r="F2511"/>
      <c r="G2511"/>
      <c r="H2511"/>
      <c r="I2511"/>
      <c r="J2511"/>
      <c r="Z2511"/>
    </row>
    <row r="2512">
      <c r="A2512"/>
      <c r="B2512"/>
      <c r="C2512"/>
      <c r="D2512"/>
      <c r="E2512"/>
      <c r="F2512"/>
      <c r="G2512"/>
      <c r="H2512"/>
      <c r="I2512"/>
      <c r="J2512"/>
      <c r="Z2512"/>
    </row>
    <row r="2513">
      <c r="A2513"/>
      <c r="B2513"/>
      <c r="C2513"/>
      <c r="D2513"/>
      <c r="E2513"/>
      <c r="F2513"/>
      <c r="G2513"/>
      <c r="H2513"/>
      <c r="I2513"/>
      <c r="J2513"/>
      <c r="Z2513"/>
    </row>
    <row r="2514">
      <c r="A2514"/>
      <c r="B2514"/>
      <c r="C2514"/>
      <c r="D2514"/>
      <c r="E2514"/>
      <c r="F2514"/>
      <c r="G2514"/>
      <c r="H2514"/>
      <c r="I2514"/>
      <c r="J2514"/>
      <c r="Z2514"/>
    </row>
    <row r="2515">
      <c r="A2515"/>
      <c r="B2515"/>
      <c r="C2515"/>
      <c r="D2515"/>
      <c r="E2515"/>
      <c r="F2515"/>
      <c r="G2515"/>
      <c r="H2515"/>
      <c r="I2515"/>
      <c r="J2515"/>
      <c r="Z2515"/>
    </row>
    <row r="2516">
      <c r="A2516"/>
      <c r="B2516"/>
      <c r="C2516"/>
      <c r="D2516"/>
      <c r="E2516"/>
      <c r="F2516"/>
      <c r="G2516"/>
      <c r="H2516"/>
      <c r="I2516"/>
      <c r="J2516"/>
      <c r="Z2516"/>
    </row>
    <row r="2517">
      <c r="A2517"/>
      <c r="B2517"/>
      <c r="C2517"/>
      <c r="D2517"/>
      <c r="E2517"/>
      <c r="F2517"/>
      <c r="G2517"/>
      <c r="H2517"/>
      <c r="I2517"/>
      <c r="J2517"/>
      <c r="Z2517"/>
    </row>
    <row r="2518">
      <c r="A2518"/>
      <c r="B2518"/>
      <c r="C2518"/>
      <c r="D2518"/>
      <c r="E2518"/>
      <c r="F2518"/>
      <c r="G2518"/>
      <c r="H2518"/>
      <c r="I2518"/>
      <c r="J2518"/>
      <c r="Z2518"/>
    </row>
    <row r="2519">
      <c r="A2519"/>
      <c r="B2519"/>
      <c r="C2519"/>
      <c r="D2519"/>
      <c r="E2519"/>
      <c r="F2519"/>
      <c r="G2519"/>
      <c r="H2519"/>
      <c r="I2519"/>
      <c r="J2519"/>
      <c r="Z2519"/>
    </row>
    <row r="2520">
      <c r="A2520"/>
      <c r="B2520"/>
      <c r="C2520"/>
      <c r="D2520"/>
      <c r="E2520"/>
      <c r="F2520"/>
      <c r="G2520"/>
      <c r="H2520"/>
      <c r="I2520"/>
      <c r="J2520"/>
      <c r="Z2520"/>
    </row>
    <row r="2521">
      <c r="A2521"/>
      <c r="B2521"/>
      <c r="C2521"/>
      <c r="D2521"/>
      <c r="E2521"/>
      <c r="F2521"/>
      <c r="G2521"/>
      <c r="H2521"/>
      <c r="I2521"/>
      <c r="J2521"/>
      <c r="Z2521"/>
    </row>
    <row r="2522">
      <c r="A2522"/>
      <c r="B2522"/>
      <c r="C2522"/>
      <c r="D2522"/>
      <c r="E2522"/>
      <c r="F2522"/>
      <c r="G2522"/>
      <c r="H2522"/>
      <c r="I2522"/>
      <c r="J2522"/>
      <c r="Z2522"/>
    </row>
    <row r="2523">
      <c r="A2523"/>
      <c r="B2523"/>
      <c r="C2523"/>
      <c r="D2523"/>
      <c r="E2523"/>
      <c r="F2523"/>
      <c r="G2523"/>
      <c r="H2523"/>
      <c r="I2523"/>
      <c r="J2523"/>
      <c r="Z2523"/>
    </row>
    <row r="2524">
      <c r="A2524"/>
      <c r="B2524"/>
      <c r="C2524"/>
      <c r="D2524"/>
      <c r="E2524"/>
      <c r="F2524"/>
      <c r="G2524"/>
      <c r="H2524"/>
      <c r="I2524"/>
      <c r="J2524"/>
      <c r="Z2524"/>
    </row>
    <row r="2525">
      <c r="A2525"/>
      <c r="B2525"/>
      <c r="C2525"/>
      <c r="D2525"/>
      <c r="E2525"/>
      <c r="F2525"/>
      <c r="G2525"/>
      <c r="H2525"/>
      <c r="I2525"/>
      <c r="J2525"/>
      <c r="Z2525"/>
    </row>
    <row r="2526">
      <c r="A2526"/>
      <c r="B2526"/>
      <c r="C2526"/>
      <c r="D2526"/>
      <c r="E2526"/>
      <c r="F2526"/>
      <c r="G2526"/>
      <c r="H2526"/>
      <c r="I2526"/>
      <c r="J2526"/>
      <c r="Z2526"/>
    </row>
    <row r="2527">
      <c r="A2527"/>
      <c r="B2527"/>
      <c r="C2527"/>
      <c r="D2527"/>
      <c r="E2527"/>
      <c r="F2527"/>
      <c r="G2527"/>
      <c r="H2527"/>
      <c r="I2527"/>
      <c r="J2527"/>
      <c r="Z2527"/>
    </row>
    <row r="2528">
      <c r="A2528"/>
      <c r="B2528"/>
      <c r="C2528"/>
      <c r="D2528"/>
      <c r="E2528"/>
      <c r="F2528"/>
      <c r="G2528"/>
      <c r="H2528"/>
      <c r="I2528"/>
      <c r="J2528"/>
      <c r="Z2528"/>
    </row>
    <row r="2529">
      <c r="A2529"/>
      <c r="B2529"/>
      <c r="C2529"/>
      <c r="D2529"/>
      <c r="E2529"/>
      <c r="F2529"/>
      <c r="G2529"/>
      <c r="H2529"/>
      <c r="I2529"/>
      <c r="J2529"/>
      <c r="Z2529"/>
    </row>
    <row r="2530">
      <c r="A2530"/>
      <c r="B2530"/>
      <c r="C2530"/>
      <c r="D2530"/>
      <c r="E2530"/>
      <c r="F2530"/>
      <c r="G2530"/>
      <c r="H2530"/>
      <c r="I2530"/>
      <c r="J2530"/>
      <c r="Z2530"/>
    </row>
    <row r="2531">
      <c r="A2531"/>
      <c r="B2531"/>
      <c r="C2531"/>
      <c r="D2531"/>
      <c r="E2531"/>
      <c r="F2531"/>
      <c r="G2531"/>
      <c r="H2531"/>
      <c r="I2531"/>
      <c r="J2531"/>
      <c r="Z2531"/>
    </row>
    <row r="2532">
      <c r="A2532"/>
      <c r="B2532"/>
      <c r="C2532"/>
      <c r="D2532"/>
      <c r="E2532"/>
      <c r="F2532"/>
      <c r="G2532"/>
      <c r="H2532"/>
      <c r="I2532"/>
      <c r="J2532"/>
      <c r="Z2532"/>
    </row>
    <row r="2533">
      <c r="A2533"/>
      <c r="B2533"/>
      <c r="C2533"/>
      <c r="D2533"/>
      <c r="E2533"/>
      <c r="F2533"/>
      <c r="G2533"/>
      <c r="H2533"/>
      <c r="I2533"/>
      <c r="J2533"/>
      <c r="Z2533"/>
    </row>
    <row r="2534">
      <c r="A2534"/>
      <c r="B2534"/>
      <c r="C2534"/>
      <c r="D2534"/>
      <c r="E2534"/>
      <c r="F2534"/>
      <c r="G2534"/>
      <c r="H2534"/>
      <c r="I2534"/>
      <c r="J2534"/>
      <c r="Z2534"/>
    </row>
    <row r="2535">
      <c r="A2535"/>
      <c r="B2535"/>
      <c r="C2535"/>
      <c r="D2535"/>
      <c r="E2535"/>
      <c r="F2535"/>
      <c r="G2535"/>
      <c r="H2535"/>
      <c r="I2535"/>
      <c r="J2535"/>
      <c r="Z2535"/>
    </row>
    <row r="2536">
      <c r="A2536"/>
      <c r="B2536"/>
      <c r="C2536"/>
      <c r="D2536"/>
      <c r="E2536"/>
      <c r="F2536"/>
      <c r="G2536"/>
      <c r="H2536"/>
      <c r="I2536"/>
      <c r="J2536"/>
      <c r="Z2536"/>
    </row>
    <row r="2537">
      <c r="A2537"/>
      <c r="B2537"/>
      <c r="C2537"/>
      <c r="D2537"/>
      <c r="E2537"/>
      <c r="F2537"/>
      <c r="G2537"/>
      <c r="H2537"/>
      <c r="I2537"/>
      <c r="J2537"/>
      <c r="Z2537"/>
    </row>
    <row r="2538">
      <c r="A2538"/>
      <c r="B2538"/>
      <c r="C2538"/>
      <c r="D2538"/>
      <c r="E2538"/>
      <c r="F2538"/>
      <c r="G2538"/>
      <c r="H2538"/>
      <c r="I2538"/>
      <c r="J2538"/>
      <c r="Z2538"/>
    </row>
    <row r="2539">
      <c r="A2539"/>
      <c r="B2539"/>
      <c r="C2539"/>
      <c r="D2539"/>
      <c r="E2539"/>
      <c r="F2539"/>
      <c r="G2539"/>
      <c r="H2539"/>
      <c r="I2539"/>
      <c r="J2539"/>
      <c r="Z2539"/>
    </row>
    <row r="2540">
      <c r="A2540"/>
      <c r="B2540"/>
      <c r="C2540"/>
      <c r="D2540"/>
      <c r="E2540"/>
      <c r="F2540"/>
      <c r="G2540"/>
      <c r="H2540"/>
      <c r="I2540"/>
      <c r="J2540"/>
      <c r="Z2540"/>
    </row>
    <row r="2541">
      <c r="A2541"/>
      <c r="B2541"/>
      <c r="C2541"/>
      <c r="D2541"/>
      <c r="E2541"/>
      <c r="F2541"/>
      <c r="G2541"/>
      <c r="H2541"/>
      <c r="I2541"/>
      <c r="J2541"/>
      <c r="Z2541"/>
    </row>
    <row r="2542">
      <c r="A2542"/>
      <c r="B2542"/>
      <c r="C2542"/>
      <c r="D2542"/>
      <c r="E2542"/>
      <c r="F2542"/>
      <c r="G2542"/>
      <c r="H2542"/>
      <c r="I2542"/>
      <c r="J2542"/>
      <c r="Z2542"/>
    </row>
    <row r="2543">
      <c r="A2543"/>
      <c r="B2543"/>
      <c r="C2543"/>
      <c r="D2543"/>
      <c r="E2543"/>
      <c r="F2543"/>
      <c r="G2543"/>
      <c r="H2543"/>
      <c r="I2543"/>
      <c r="J2543"/>
      <c r="Z2543"/>
    </row>
    <row r="2544">
      <c r="A2544"/>
      <c r="B2544"/>
      <c r="C2544"/>
      <c r="D2544"/>
      <c r="E2544"/>
      <c r="F2544"/>
      <c r="G2544"/>
      <c r="H2544"/>
      <c r="I2544"/>
      <c r="J2544"/>
      <c r="Z2544"/>
    </row>
    <row r="2545">
      <c r="A2545"/>
      <c r="B2545"/>
      <c r="C2545"/>
      <c r="D2545"/>
      <c r="E2545"/>
      <c r="F2545"/>
      <c r="G2545"/>
      <c r="H2545"/>
      <c r="I2545"/>
      <c r="J2545"/>
      <c r="Z2545"/>
    </row>
    <row r="2546">
      <c r="A2546"/>
      <c r="B2546"/>
      <c r="C2546"/>
      <c r="D2546"/>
      <c r="E2546"/>
      <c r="F2546"/>
      <c r="G2546"/>
      <c r="H2546"/>
      <c r="I2546"/>
      <c r="J2546"/>
      <c r="Z2546"/>
    </row>
    <row r="2547">
      <c r="A2547"/>
      <c r="B2547"/>
      <c r="C2547"/>
      <c r="D2547"/>
      <c r="E2547"/>
      <c r="F2547"/>
      <c r="G2547"/>
      <c r="H2547"/>
      <c r="I2547"/>
      <c r="J2547"/>
      <c r="Z2547"/>
    </row>
    <row r="2548">
      <c r="A2548"/>
      <c r="B2548"/>
      <c r="C2548"/>
      <c r="D2548"/>
      <c r="E2548"/>
      <c r="F2548"/>
      <c r="G2548"/>
      <c r="H2548"/>
      <c r="I2548"/>
      <c r="J2548"/>
      <c r="Z2548"/>
    </row>
    <row r="2549">
      <c r="A2549"/>
      <c r="B2549"/>
      <c r="C2549"/>
      <c r="D2549"/>
      <c r="E2549"/>
      <c r="F2549"/>
      <c r="G2549"/>
      <c r="H2549"/>
      <c r="I2549"/>
      <c r="J2549"/>
      <c r="Z2549"/>
    </row>
    <row r="2550">
      <c r="A2550"/>
      <c r="B2550"/>
      <c r="C2550"/>
      <c r="D2550"/>
      <c r="E2550"/>
      <c r="F2550"/>
      <c r="G2550"/>
      <c r="H2550"/>
      <c r="I2550"/>
      <c r="J2550"/>
      <c r="Z2550"/>
    </row>
    <row r="2551">
      <c r="A2551"/>
      <c r="B2551"/>
      <c r="C2551"/>
      <c r="D2551"/>
      <c r="E2551"/>
      <c r="F2551"/>
      <c r="G2551"/>
      <c r="H2551"/>
      <c r="I2551"/>
      <c r="J2551"/>
      <c r="Z2551"/>
    </row>
    <row r="2552">
      <c r="A2552"/>
      <c r="B2552"/>
      <c r="C2552"/>
      <c r="D2552"/>
      <c r="E2552"/>
      <c r="F2552"/>
      <c r="G2552"/>
      <c r="H2552"/>
      <c r="I2552"/>
      <c r="J2552"/>
      <c r="Z2552"/>
    </row>
    <row r="2553">
      <c r="A2553"/>
      <c r="B2553"/>
      <c r="C2553"/>
      <c r="D2553"/>
      <c r="E2553"/>
      <c r="F2553"/>
      <c r="G2553"/>
      <c r="H2553"/>
      <c r="I2553"/>
      <c r="J2553"/>
      <c r="Z2553"/>
    </row>
    <row r="2554">
      <c r="A2554"/>
      <c r="B2554"/>
      <c r="C2554"/>
      <c r="D2554"/>
      <c r="E2554"/>
      <c r="F2554"/>
      <c r="G2554"/>
      <c r="H2554"/>
      <c r="I2554"/>
      <c r="J2554"/>
      <c r="Z2554"/>
    </row>
    <row r="2555">
      <c r="A2555"/>
      <c r="B2555"/>
      <c r="C2555"/>
      <c r="D2555"/>
      <c r="E2555"/>
      <c r="F2555"/>
      <c r="G2555"/>
      <c r="H2555"/>
      <c r="I2555"/>
      <c r="J2555"/>
      <c r="Z2555"/>
    </row>
    <row r="2556">
      <c r="A2556"/>
      <c r="B2556"/>
      <c r="C2556"/>
      <c r="D2556"/>
      <c r="E2556"/>
      <c r="F2556"/>
      <c r="G2556"/>
      <c r="H2556"/>
      <c r="I2556"/>
      <c r="J2556"/>
      <c r="Z2556"/>
    </row>
    <row r="2557">
      <c r="A2557"/>
      <c r="B2557"/>
      <c r="C2557"/>
      <c r="D2557"/>
      <c r="E2557"/>
      <c r="F2557"/>
      <c r="G2557"/>
      <c r="H2557"/>
      <c r="I2557"/>
      <c r="J2557"/>
      <c r="Z2557"/>
    </row>
    <row r="2558">
      <c r="A2558"/>
      <c r="B2558"/>
      <c r="C2558"/>
      <c r="D2558"/>
      <c r="E2558"/>
      <c r="F2558"/>
      <c r="G2558"/>
      <c r="H2558"/>
      <c r="I2558"/>
      <c r="J2558"/>
      <c r="Z2558"/>
    </row>
    <row r="2559">
      <c r="A2559"/>
      <c r="B2559"/>
      <c r="C2559"/>
      <c r="D2559"/>
      <c r="E2559"/>
      <c r="F2559"/>
      <c r="G2559"/>
      <c r="H2559"/>
      <c r="I2559"/>
      <c r="J2559"/>
      <c r="Z2559"/>
    </row>
    <row r="2560">
      <c r="A2560"/>
      <c r="B2560"/>
      <c r="C2560"/>
      <c r="D2560"/>
      <c r="E2560"/>
      <c r="F2560"/>
      <c r="G2560"/>
      <c r="H2560"/>
      <c r="I2560"/>
      <c r="J2560"/>
      <c r="Z2560"/>
    </row>
    <row r="2561">
      <c r="A2561"/>
      <c r="B2561"/>
      <c r="C2561"/>
      <c r="D2561"/>
      <c r="E2561"/>
      <c r="F2561"/>
      <c r="G2561"/>
      <c r="H2561"/>
      <c r="I2561"/>
      <c r="J2561"/>
      <c r="Z2561"/>
    </row>
    <row r="2562">
      <c r="A2562"/>
      <c r="B2562"/>
      <c r="C2562"/>
      <c r="D2562"/>
      <c r="E2562"/>
      <c r="F2562"/>
      <c r="G2562"/>
      <c r="H2562"/>
      <c r="I2562"/>
      <c r="J2562"/>
      <c r="Z2562"/>
    </row>
    <row r="2563">
      <c r="A2563"/>
      <c r="B2563"/>
      <c r="C2563"/>
      <c r="D2563"/>
      <c r="E2563"/>
      <c r="F2563"/>
      <c r="G2563"/>
      <c r="H2563"/>
      <c r="I2563"/>
      <c r="J2563"/>
      <c r="Z2563"/>
    </row>
    <row r="2564">
      <c r="A2564"/>
      <c r="B2564"/>
      <c r="C2564"/>
      <c r="D2564"/>
      <c r="E2564"/>
      <c r="F2564"/>
      <c r="G2564"/>
      <c r="H2564"/>
      <c r="I2564"/>
      <c r="J2564"/>
      <c r="Z2564"/>
    </row>
    <row r="2565">
      <c r="A2565"/>
      <c r="B2565"/>
      <c r="C2565"/>
      <c r="D2565"/>
      <c r="E2565"/>
      <c r="F2565"/>
      <c r="G2565"/>
      <c r="H2565"/>
      <c r="I2565"/>
      <c r="J2565"/>
      <c r="Z2565"/>
    </row>
    <row r="2566">
      <c r="A2566"/>
      <c r="B2566"/>
      <c r="C2566"/>
      <c r="D2566"/>
      <c r="E2566"/>
      <c r="F2566"/>
      <c r="G2566"/>
      <c r="H2566"/>
      <c r="I2566"/>
      <c r="J2566"/>
      <c r="Z2566"/>
    </row>
    <row r="2567">
      <c r="A2567"/>
      <c r="B2567"/>
      <c r="C2567"/>
      <c r="D2567"/>
      <c r="E2567"/>
      <c r="F2567"/>
      <c r="G2567"/>
      <c r="H2567"/>
      <c r="I2567"/>
      <c r="J2567"/>
      <c r="Z2567"/>
    </row>
    <row r="2568">
      <c r="A2568"/>
      <c r="B2568"/>
      <c r="C2568"/>
      <c r="D2568"/>
      <c r="E2568"/>
      <c r="F2568"/>
      <c r="G2568"/>
      <c r="H2568"/>
      <c r="I2568"/>
      <c r="J2568"/>
      <c r="Z2568"/>
    </row>
    <row r="2569">
      <c r="A2569"/>
      <c r="B2569"/>
      <c r="C2569"/>
      <c r="D2569"/>
      <c r="E2569"/>
      <c r="F2569"/>
      <c r="G2569"/>
      <c r="H2569"/>
      <c r="I2569"/>
      <c r="J2569"/>
      <c r="Z2569"/>
    </row>
    <row r="2570">
      <c r="A2570"/>
      <c r="B2570"/>
      <c r="C2570"/>
      <c r="D2570"/>
      <c r="E2570"/>
      <c r="F2570"/>
      <c r="G2570"/>
      <c r="H2570"/>
      <c r="I2570"/>
      <c r="J2570"/>
      <c r="Z2570"/>
    </row>
    <row r="2571">
      <c r="A2571"/>
      <c r="B2571"/>
      <c r="C2571"/>
      <c r="D2571"/>
      <c r="E2571"/>
      <c r="F2571"/>
      <c r="G2571"/>
      <c r="H2571"/>
      <c r="I2571"/>
      <c r="J2571"/>
      <c r="Z2571"/>
    </row>
    <row r="2572">
      <c r="A2572"/>
      <c r="B2572"/>
      <c r="C2572"/>
      <c r="D2572"/>
      <c r="E2572"/>
      <c r="F2572"/>
      <c r="G2572"/>
      <c r="H2572"/>
      <c r="I2572"/>
      <c r="J2572"/>
      <c r="Z2572"/>
    </row>
    <row r="2573">
      <c r="A2573"/>
      <c r="B2573"/>
      <c r="C2573"/>
      <c r="D2573"/>
      <c r="E2573"/>
      <c r="F2573"/>
      <c r="G2573"/>
      <c r="H2573"/>
      <c r="I2573"/>
      <c r="J2573"/>
      <c r="Z2573"/>
    </row>
    <row r="2574">
      <c r="A2574"/>
      <c r="B2574"/>
      <c r="C2574"/>
      <c r="D2574"/>
      <c r="E2574"/>
      <c r="F2574"/>
      <c r="G2574"/>
      <c r="H2574"/>
      <c r="I2574"/>
      <c r="J2574"/>
      <c r="Z2574"/>
    </row>
    <row r="2575">
      <c r="A2575"/>
      <c r="B2575"/>
      <c r="C2575"/>
      <c r="D2575"/>
      <c r="E2575"/>
      <c r="F2575"/>
      <c r="G2575"/>
      <c r="H2575"/>
      <c r="I2575"/>
      <c r="J2575"/>
      <c r="Z2575"/>
    </row>
    <row r="2576">
      <c r="A2576"/>
      <c r="B2576"/>
      <c r="C2576"/>
      <c r="D2576"/>
      <c r="E2576"/>
      <c r="F2576"/>
      <c r="G2576"/>
      <c r="H2576"/>
      <c r="I2576"/>
      <c r="J2576"/>
      <c r="Z2576"/>
    </row>
    <row r="2577">
      <c r="A2577"/>
      <c r="B2577"/>
      <c r="C2577"/>
      <c r="D2577"/>
      <c r="E2577"/>
      <c r="F2577"/>
      <c r="G2577"/>
      <c r="H2577"/>
      <c r="I2577"/>
      <c r="J2577"/>
      <c r="Z2577"/>
    </row>
    <row r="2578">
      <c r="A2578"/>
      <c r="B2578"/>
      <c r="C2578"/>
      <c r="D2578"/>
      <c r="E2578"/>
      <c r="F2578"/>
      <c r="G2578"/>
      <c r="H2578"/>
      <c r="I2578"/>
      <c r="J2578"/>
      <c r="Z2578"/>
    </row>
    <row r="2579">
      <c r="A2579"/>
      <c r="B2579"/>
      <c r="C2579"/>
      <c r="D2579"/>
      <c r="E2579"/>
      <c r="F2579"/>
      <c r="G2579"/>
      <c r="H2579"/>
      <c r="I2579"/>
      <c r="J2579"/>
      <c r="Z2579"/>
    </row>
    <row r="2580">
      <c r="A2580"/>
      <c r="B2580"/>
      <c r="C2580"/>
      <c r="D2580"/>
      <c r="E2580"/>
      <c r="F2580"/>
      <c r="G2580"/>
      <c r="H2580"/>
      <c r="I2580"/>
      <c r="J2580"/>
      <c r="Z2580"/>
    </row>
    <row r="2581">
      <c r="A2581"/>
      <c r="B2581"/>
      <c r="C2581"/>
      <c r="D2581"/>
      <c r="E2581"/>
      <c r="F2581"/>
      <c r="G2581"/>
      <c r="H2581"/>
      <c r="I2581"/>
      <c r="J2581"/>
      <c r="Z2581"/>
    </row>
    <row r="2582">
      <c r="A2582"/>
      <c r="B2582"/>
      <c r="C2582"/>
      <c r="D2582"/>
      <c r="E2582"/>
      <c r="F2582"/>
      <c r="G2582"/>
      <c r="H2582"/>
      <c r="I2582"/>
      <c r="J2582"/>
      <c r="Z2582"/>
    </row>
    <row r="2583">
      <c r="A2583"/>
      <c r="B2583"/>
      <c r="C2583"/>
      <c r="D2583"/>
      <c r="E2583"/>
      <c r="F2583"/>
      <c r="G2583"/>
      <c r="H2583"/>
      <c r="I2583"/>
      <c r="J2583"/>
      <c r="Z2583"/>
    </row>
    <row r="2584">
      <c r="A2584"/>
      <c r="B2584"/>
      <c r="C2584"/>
      <c r="D2584"/>
      <c r="E2584"/>
      <c r="F2584"/>
      <c r="G2584"/>
      <c r="H2584"/>
      <c r="I2584"/>
      <c r="J2584"/>
      <c r="Z2584"/>
    </row>
    <row r="2585">
      <c r="A2585"/>
      <c r="B2585"/>
      <c r="C2585"/>
      <c r="D2585"/>
      <c r="E2585"/>
      <c r="F2585"/>
      <c r="G2585"/>
      <c r="H2585"/>
      <c r="I2585"/>
      <c r="J2585"/>
      <c r="Z2585"/>
    </row>
    <row r="2586">
      <c r="A2586"/>
      <c r="B2586"/>
      <c r="C2586"/>
      <c r="D2586"/>
      <c r="E2586"/>
      <c r="F2586"/>
      <c r="G2586"/>
      <c r="H2586"/>
      <c r="I2586"/>
      <c r="J2586"/>
      <c r="Z2586"/>
    </row>
    <row r="2587">
      <c r="A2587"/>
      <c r="B2587"/>
      <c r="C2587"/>
      <c r="D2587"/>
      <c r="E2587"/>
      <c r="F2587"/>
      <c r="G2587"/>
      <c r="H2587"/>
      <c r="I2587"/>
      <c r="J2587"/>
      <c r="Z2587"/>
    </row>
    <row r="2588">
      <c r="A2588"/>
      <c r="B2588"/>
      <c r="C2588"/>
      <c r="D2588"/>
      <c r="E2588"/>
      <c r="F2588"/>
      <c r="G2588"/>
      <c r="H2588"/>
      <c r="I2588"/>
      <c r="J2588"/>
      <c r="Z2588"/>
    </row>
    <row r="2589">
      <c r="A2589"/>
      <c r="B2589"/>
      <c r="C2589"/>
      <c r="D2589"/>
      <c r="E2589"/>
      <c r="F2589"/>
      <c r="G2589"/>
      <c r="H2589"/>
      <c r="I2589"/>
      <c r="J2589"/>
      <c r="Z2589"/>
    </row>
    <row r="2590">
      <c r="A2590"/>
      <c r="B2590"/>
      <c r="C2590"/>
      <c r="D2590"/>
      <c r="E2590"/>
      <c r="F2590"/>
      <c r="G2590"/>
      <c r="H2590"/>
      <c r="I2590"/>
      <c r="J2590"/>
      <c r="Z2590"/>
    </row>
    <row r="2591">
      <c r="A2591"/>
      <c r="B2591"/>
      <c r="C2591"/>
      <c r="D2591"/>
      <c r="E2591"/>
      <c r="F2591"/>
      <c r="G2591"/>
      <c r="H2591"/>
      <c r="I2591"/>
      <c r="J2591"/>
      <c r="Z2591"/>
    </row>
    <row r="2592">
      <c r="A2592"/>
      <c r="B2592"/>
      <c r="C2592"/>
      <c r="D2592"/>
      <c r="E2592"/>
      <c r="F2592"/>
      <c r="G2592"/>
      <c r="H2592"/>
      <c r="I2592"/>
      <c r="J2592"/>
      <c r="Z2592"/>
    </row>
    <row r="2593">
      <c r="A2593"/>
      <c r="B2593"/>
      <c r="C2593"/>
      <c r="D2593"/>
      <c r="E2593"/>
      <c r="F2593"/>
      <c r="G2593"/>
      <c r="H2593"/>
      <c r="I2593"/>
      <c r="J2593"/>
      <c r="Z2593"/>
    </row>
    <row r="2594">
      <c r="A2594"/>
      <c r="B2594"/>
      <c r="C2594"/>
      <c r="D2594"/>
      <c r="E2594"/>
      <c r="F2594"/>
      <c r="G2594"/>
      <c r="H2594"/>
      <c r="I2594"/>
      <c r="J2594"/>
      <c r="Z2594"/>
    </row>
    <row r="2595">
      <c r="A2595"/>
      <c r="B2595"/>
      <c r="C2595"/>
      <c r="D2595"/>
      <c r="E2595"/>
      <c r="F2595"/>
      <c r="G2595"/>
      <c r="H2595"/>
      <c r="I2595"/>
      <c r="J2595"/>
      <c r="Z2595"/>
    </row>
    <row r="2596">
      <c r="A2596"/>
      <c r="B2596"/>
      <c r="C2596"/>
      <c r="D2596"/>
      <c r="E2596"/>
      <c r="F2596"/>
      <c r="G2596"/>
      <c r="H2596"/>
      <c r="I2596"/>
      <c r="J2596"/>
      <c r="Z2596"/>
    </row>
    <row r="2597">
      <c r="A2597"/>
      <c r="B2597"/>
      <c r="C2597"/>
      <c r="D2597"/>
      <c r="E2597"/>
      <c r="F2597"/>
      <c r="G2597"/>
      <c r="H2597"/>
      <c r="I2597"/>
      <c r="J2597"/>
      <c r="Z2597"/>
    </row>
    <row r="2598">
      <c r="A2598"/>
      <c r="B2598"/>
      <c r="C2598"/>
      <c r="D2598"/>
      <c r="E2598"/>
      <c r="F2598"/>
      <c r="G2598"/>
      <c r="H2598"/>
      <c r="I2598"/>
      <c r="J2598"/>
      <c r="Z2598"/>
    </row>
    <row r="2599">
      <c r="A2599"/>
      <c r="B2599"/>
      <c r="C2599"/>
      <c r="D2599"/>
      <c r="E2599"/>
      <c r="F2599"/>
      <c r="G2599"/>
      <c r="H2599"/>
      <c r="I2599"/>
      <c r="J2599"/>
      <c r="Z2599"/>
    </row>
    <row r="2600">
      <c r="A2600"/>
      <c r="B2600"/>
      <c r="C2600"/>
      <c r="D2600"/>
      <c r="E2600"/>
      <c r="F2600"/>
      <c r="G2600"/>
      <c r="H2600"/>
      <c r="I2600"/>
      <c r="J2600"/>
      <c r="Z2600"/>
    </row>
    <row r="2601">
      <c r="A2601"/>
      <c r="B2601"/>
      <c r="C2601"/>
      <c r="D2601"/>
      <c r="E2601"/>
      <c r="F2601"/>
      <c r="G2601"/>
      <c r="H2601"/>
      <c r="I2601"/>
      <c r="J2601"/>
      <c r="Z2601"/>
    </row>
    <row r="2602">
      <c r="A2602"/>
      <c r="B2602"/>
      <c r="C2602"/>
      <c r="D2602"/>
      <c r="E2602"/>
      <c r="F2602"/>
      <c r="G2602"/>
      <c r="H2602"/>
      <c r="I2602"/>
      <c r="J2602"/>
      <c r="Z2602"/>
    </row>
    <row r="2603">
      <c r="A2603"/>
      <c r="B2603"/>
      <c r="C2603"/>
      <c r="D2603"/>
      <c r="E2603"/>
      <c r="F2603"/>
      <c r="G2603"/>
      <c r="H2603"/>
      <c r="I2603"/>
      <c r="J2603"/>
      <c r="Z2603"/>
    </row>
    <row r="2604">
      <c r="A2604"/>
      <c r="B2604"/>
      <c r="C2604"/>
      <c r="D2604"/>
      <c r="E2604"/>
      <c r="F2604"/>
      <c r="G2604"/>
      <c r="H2604"/>
      <c r="I2604"/>
      <c r="J2604"/>
      <c r="Z2604"/>
    </row>
    <row r="2605">
      <c r="A2605"/>
      <c r="B2605"/>
      <c r="C2605"/>
      <c r="D2605"/>
      <c r="E2605"/>
      <c r="F2605"/>
      <c r="G2605"/>
      <c r="H2605"/>
      <c r="I2605"/>
      <c r="J2605"/>
      <c r="Z2605"/>
    </row>
    <row r="2606">
      <c r="A2606"/>
      <c r="B2606"/>
      <c r="C2606"/>
      <c r="D2606"/>
      <c r="E2606"/>
      <c r="F2606"/>
      <c r="G2606"/>
      <c r="H2606"/>
      <c r="I2606"/>
      <c r="J2606"/>
      <c r="Z2606"/>
    </row>
    <row r="2607">
      <c r="A2607"/>
      <c r="B2607"/>
      <c r="C2607"/>
      <c r="D2607"/>
      <c r="E2607"/>
      <c r="F2607"/>
      <c r="G2607"/>
      <c r="H2607"/>
      <c r="I2607"/>
      <c r="J2607"/>
      <c r="Z2607"/>
    </row>
    <row r="2608">
      <c r="A2608"/>
      <c r="B2608"/>
      <c r="C2608"/>
      <c r="D2608"/>
      <c r="E2608"/>
      <c r="F2608"/>
      <c r="G2608"/>
      <c r="H2608"/>
      <c r="I2608"/>
      <c r="J2608"/>
      <c r="Z2608"/>
    </row>
    <row r="2609">
      <c r="A2609"/>
      <c r="B2609"/>
      <c r="C2609"/>
      <c r="D2609"/>
      <c r="E2609"/>
      <c r="F2609"/>
      <c r="G2609"/>
      <c r="H2609"/>
      <c r="I2609"/>
      <c r="J2609"/>
      <c r="Z2609"/>
    </row>
    <row r="2610">
      <c r="A2610"/>
      <c r="B2610"/>
      <c r="C2610"/>
      <c r="D2610"/>
      <c r="E2610"/>
      <c r="F2610"/>
      <c r="G2610"/>
      <c r="H2610"/>
      <c r="I2610"/>
      <c r="J2610"/>
      <c r="Z2610"/>
    </row>
    <row r="2611">
      <c r="A2611"/>
      <c r="B2611"/>
      <c r="C2611"/>
      <c r="D2611"/>
      <c r="E2611"/>
      <c r="F2611"/>
      <c r="G2611"/>
      <c r="H2611"/>
      <c r="I2611"/>
      <c r="J2611"/>
      <c r="Z2611"/>
    </row>
    <row r="2612">
      <c r="A2612"/>
      <c r="B2612"/>
      <c r="C2612"/>
      <c r="D2612"/>
      <c r="E2612"/>
      <c r="F2612"/>
      <c r="G2612"/>
      <c r="H2612"/>
      <c r="I2612"/>
      <c r="J2612"/>
      <c r="Z2612"/>
    </row>
    <row r="2613">
      <c r="A2613"/>
      <c r="B2613"/>
      <c r="C2613"/>
      <c r="D2613"/>
      <c r="E2613"/>
      <c r="F2613"/>
      <c r="G2613"/>
      <c r="H2613"/>
      <c r="I2613"/>
      <c r="J2613"/>
      <c r="Z2613"/>
    </row>
    <row r="2614">
      <c r="A2614"/>
      <c r="B2614"/>
      <c r="C2614"/>
      <c r="D2614"/>
      <c r="E2614"/>
      <c r="F2614"/>
      <c r="G2614"/>
      <c r="H2614"/>
      <c r="I2614"/>
      <c r="J2614"/>
      <c r="Z2614"/>
    </row>
    <row r="2615">
      <c r="A2615"/>
      <c r="B2615"/>
      <c r="C2615"/>
      <c r="D2615"/>
      <c r="E2615"/>
      <c r="F2615"/>
      <c r="G2615"/>
      <c r="H2615"/>
      <c r="I2615"/>
      <c r="J2615"/>
      <c r="Z2615"/>
    </row>
    <row r="2616">
      <c r="A2616"/>
      <c r="B2616"/>
      <c r="C2616"/>
      <c r="D2616"/>
      <c r="E2616"/>
      <c r="F2616"/>
      <c r="G2616"/>
      <c r="H2616"/>
      <c r="I2616"/>
      <c r="J2616"/>
      <c r="Z2616"/>
    </row>
    <row r="2617">
      <c r="A2617"/>
      <c r="B2617"/>
      <c r="C2617"/>
      <c r="D2617"/>
      <c r="E2617"/>
      <c r="F2617"/>
      <c r="G2617"/>
      <c r="H2617"/>
      <c r="I2617"/>
      <c r="J2617"/>
      <c r="Z2617"/>
    </row>
    <row r="2618">
      <c r="A2618"/>
      <c r="B2618"/>
      <c r="C2618"/>
      <c r="D2618"/>
      <c r="E2618"/>
      <c r="F2618"/>
      <c r="G2618"/>
      <c r="H2618"/>
      <c r="I2618"/>
      <c r="J2618"/>
      <c r="Z2618"/>
    </row>
    <row r="2619">
      <c r="A2619"/>
      <c r="B2619"/>
      <c r="C2619"/>
      <c r="D2619"/>
      <c r="E2619"/>
      <c r="F2619"/>
      <c r="G2619"/>
      <c r="H2619"/>
      <c r="I2619"/>
      <c r="J2619"/>
      <c r="Z2619"/>
    </row>
    <row r="2620">
      <c r="A2620"/>
      <c r="B2620"/>
      <c r="C2620"/>
      <c r="D2620"/>
      <c r="E2620"/>
      <c r="F2620"/>
      <c r="G2620"/>
      <c r="H2620"/>
      <c r="I2620"/>
      <c r="J2620"/>
      <c r="Z2620"/>
    </row>
    <row r="2621">
      <c r="A2621"/>
      <c r="B2621"/>
      <c r="C2621"/>
      <c r="D2621"/>
      <c r="E2621"/>
      <c r="F2621"/>
      <c r="G2621"/>
      <c r="H2621"/>
      <c r="I2621"/>
      <c r="J2621"/>
      <c r="Z2621"/>
    </row>
    <row r="2622">
      <c r="A2622"/>
      <c r="B2622"/>
      <c r="C2622"/>
      <c r="D2622"/>
      <c r="E2622"/>
      <c r="F2622"/>
      <c r="G2622"/>
      <c r="H2622"/>
      <c r="I2622"/>
      <c r="J2622"/>
      <c r="Z2622"/>
    </row>
    <row r="2623">
      <c r="A2623"/>
      <c r="B2623"/>
      <c r="C2623"/>
      <c r="D2623"/>
      <c r="E2623"/>
      <c r="F2623"/>
      <c r="G2623"/>
      <c r="H2623"/>
      <c r="I2623"/>
      <c r="J2623"/>
      <c r="Z2623"/>
    </row>
    <row r="2624">
      <c r="A2624"/>
      <c r="B2624"/>
      <c r="C2624"/>
      <c r="D2624"/>
      <c r="E2624"/>
      <c r="F2624"/>
      <c r="G2624"/>
      <c r="H2624"/>
      <c r="I2624"/>
      <c r="J2624"/>
      <c r="Z2624"/>
    </row>
    <row r="2625">
      <c r="A2625"/>
      <c r="B2625"/>
      <c r="C2625"/>
      <c r="D2625"/>
      <c r="E2625"/>
      <c r="F2625"/>
      <c r="G2625"/>
      <c r="H2625"/>
      <c r="I2625"/>
      <c r="J2625"/>
      <c r="Z2625"/>
    </row>
    <row r="2626">
      <c r="A2626"/>
      <c r="B2626"/>
      <c r="C2626"/>
      <c r="D2626"/>
      <c r="E2626"/>
      <c r="F2626"/>
      <c r="G2626"/>
      <c r="H2626"/>
      <c r="I2626"/>
      <c r="J2626"/>
      <c r="Z2626"/>
    </row>
    <row r="2627">
      <c r="A2627"/>
      <c r="B2627"/>
      <c r="C2627"/>
      <c r="D2627"/>
      <c r="E2627"/>
      <c r="F2627"/>
      <c r="G2627"/>
      <c r="H2627"/>
      <c r="I2627"/>
      <c r="J2627"/>
      <c r="Z2627"/>
    </row>
    <row r="2628">
      <c r="A2628"/>
      <c r="B2628"/>
      <c r="C2628"/>
      <c r="D2628"/>
      <c r="E2628"/>
      <c r="F2628"/>
      <c r="G2628"/>
      <c r="H2628"/>
      <c r="I2628"/>
      <c r="J2628"/>
      <c r="Z2628"/>
    </row>
    <row r="2629">
      <c r="A2629"/>
      <c r="B2629"/>
      <c r="C2629"/>
      <c r="D2629"/>
      <c r="E2629"/>
      <c r="F2629"/>
      <c r="G2629"/>
      <c r="H2629"/>
      <c r="I2629"/>
      <c r="J2629"/>
      <c r="Z2629"/>
    </row>
    <row r="2630">
      <c r="A2630"/>
      <c r="B2630"/>
      <c r="C2630"/>
      <c r="D2630"/>
      <c r="E2630"/>
      <c r="F2630"/>
      <c r="G2630"/>
      <c r="H2630"/>
      <c r="I2630"/>
      <c r="J2630"/>
      <c r="Z2630"/>
    </row>
    <row r="2631">
      <c r="A2631"/>
      <c r="B2631"/>
      <c r="C2631"/>
      <c r="D2631"/>
      <c r="E2631"/>
      <c r="F2631"/>
      <c r="G2631"/>
      <c r="H2631"/>
      <c r="I2631"/>
      <c r="J2631"/>
      <c r="Z2631"/>
    </row>
    <row r="2632">
      <c r="A2632"/>
      <c r="B2632"/>
      <c r="C2632"/>
      <c r="D2632"/>
      <c r="E2632"/>
      <c r="F2632"/>
      <c r="G2632"/>
      <c r="H2632"/>
      <c r="I2632"/>
      <c r="J2632"/>
      <c r="Z2632"/>
    </row>
    <row r="2633">
      <c r="A2633"/>
      <c r="B2633"/>
      <c r="C2633"/>
      <c r="D2633"/>
      <c r="E2633"/>
      <c r="F2633"/>
      <c r="G2633"/>
      <c r="H2633"/>
      <c r="I2633"/>
      <c r="J2633"/>
      <c r="Z2633"/>
    </row>
    <row r="2634">
      <c r="A2634"/>
      <c r="B2634"/>
      <c r="C2634"/>
      <c r="D2634"/>
      <c r="E2634"/>
      <c r="F2634"/>
      <c r="G2634"/>
      <c r="H2634"/>
      <c r="I2634"/>
      <c r="J2634"/>
      <c r="Z2634"/>
    </row>
    <row r="2635">
      <c r="A2635"/>
      <c r="B2635"/>
      <c r="C2635"/>
      <c r="D2635"/>
      <c r="E2635"/>
      <c r="F2635"/>
      <c r="G2635"/>
      <c r="H2635"/>
      <c r="I2635"/>
      <c r="J2635"/>
      <c r="Z2635"/>
    </row>
    <row r="2636">
      <c r="A2636"/>
      <c r="B2636"/>
      <c r="C2636"/>
      <c r="D2636"/>
      <c r="E2636"/>
      <c r="F2636"/>
      <c r="G2636"/>
      <c r="H2636"/>
      <c r="I2636"/>
      <c r="J2636"/>
      <c r="Z2636"/>
    </row>
    <row r="2637">
      <c r="A2637"/>
      <c r="B2637"/>
      <c r="C2637"/>
      <c r="D2637"/>
      <c r="E2637"/>
      <c r="F2637"/>
      <c r="G2637"/>
      <c r="H2637"/>
      <c r="I2637"/>
      <c r="J2637"/>
      <c r="Z2637"/>
    </row>
    <row r="2638">
      <c r="A2638"/>
      <c r="B2638"/>
      <c r="C2638"/>
      <c r="D2638"/>
      <c r="E2638"/>
      <c r="F2638"/>
      <c r="G2638"/>
      <c r="H2638"/>
      <c r="I2638"/>
      <c r="J2638"/>
      <c r="Z2638"/>
    </row>
    <row r="2639">
      <c r="A2639"/>
      <c r="B2639"/>
      <c r="C2639"/>
      <c r="D2639"/>
      <c r="E2639"/>
      <c r="F2639"/>
      <c r="G2639"/>
      <c r="H2639"/>
      <c r="I2639"/>
      <c r="J2639"/>
      <c r="Z2639"/>
    </row>
    <row r="2640">
      <c r="A2640"/>
      <c r="B2640"/>
      <c r="C2640"/>
      <c r="D2640"/>
      <c r="E2640"/>
      <c r="F2640"/>
      <c r="G2640"/>
      <c r="H2640"/>
      <c r="I2640"/>
      <c r="J2640"/>
      <c r="Z2640"/>
    </row>
    <row r="2641">
      <c r="A2641"/>
      <c r="B2641"/>
      <c r="C2641"/>
      <c r="D2641"/>
      <c r="E2641"/>
      <c r="F2641"/>
      <c r="G2641"/>
      <c r="H2641"/>
      <c r="I2641"/>
      <c r="J2641"/>
      <c r="Z2641"/>
    </row>
    <row r="2642">
      <c r="A2642"/>
      <c r="B2642"/>
      <c r="C2642"/>
      <c r="D2642"/>
      <c r="E2642"/>
      <c r="F2642"/>
      <c r="G2642"/>
      <c r="H2642"/>
      <c r="I2642"/>
      <c r="J2642"/>
      <c r="Z2642"/>
    </row>
    <row r="2643">
      <c r="A2643"/>
      <c r="B2643"/>
      <c r="C2643"/>
      <c r="D2643"/>
      <c r="E2643"/>
      <c r="F2643"/>
      <c r="G2643"/>
      <c r="H2643"/>
      <c r="I2643"/>
      <c r="J2643"/>
      <c r="Z2643"/>
    </row>
    <row r="2644">
      <c r="A2644"/>
      <c r="B2644"/>
      <c r="C2644"/>
      <c r="D2644"/>
      <c r="E2644"/>
      <c r="F2644"/>
      <c r="G2644"/>
      <c r="H2644"/>
      <c r="I2644"/>
      <c r="J2644"/>
      <c r="Z2644"/>
    </row>
    <row r="2645">
      <c r="A2645"/>
      <c r="B2645"/>
      <c r="C2645"/>
      <c r="D2645"/>
      <c r="E2645"/>
      <c r="F2645"/>
      <c r="G2645"/>
      <c r="H2645"/>
      <c r="I2645"/>
      <c r="J2645"/>
      <c r="Z2645"/>
    </row>
    <row r="2646">
      <c r="A2646"/>
      <c r="B2646"/>
      <c r="C2646"/>
      <c r="D2646"/>
      <c r="E2646"/>
      <c r="F2646"/>
      <c r="G2646"/>
      <c r="H2646"/>
      <c r="I2646"/>
      <c r="J2646"/>
      <c r="Z2646"/>
    </row>
    <row r="2647">
      <c r="A2647"/>
      <c r="B2647"/>
      <c r="C2647"/>
      <c r="D2647"/>
      <c r="E2647"/>
      <c r="F2647"/>
      <c r="G2647"/>
      <c r="H2647"/>
      <c r="I2647"/>
      <c r="J2647"/>
      <c r="Z2647"/>
    </row>
    <row r="2648">
      <c r="A2648"/>
      <c r="B2648"/>
      <c r="C2648"/>
      <c r="D2648"/>
      <c r="E2648"/>
      <c r="F2648"/>
      <c r="G2648"/>
      <c r="H2648"/>
      <c r="I2648"/>
      <c r="J2648"/>
      <c r="Z2648"/>
    </row>
    <row r="2649">
      <c r="A2649"/>
      <c r="B2649"/>
      <c r="C2649"/>
      <c r="D2649"/>
      <c r="E2649"/>
      <c r="F2649"/>
      <c r="G2649"/>
      <c r="H2649"/>
      <c r="I2649"/>
      <c r="J2649"/>
      <c r="Z2649"/>
    </row>
    <row r="2650">
      <c r="A2650"/>
      <c r="B2650"/>
      <c r="C2650"/>
      <c r="D2650"/>
      <c r="E2650"/>
      <c r="F2650"/>
      <c r="G2650"/>
      <c r="H2650"/>
      <c r="I2650"/>
      <c r="J2650"/>
      <c r="Z2650"/>
    </row>
    <row r="2651">
      <c r="A2651"/>
      <c r="B2651"/>
      <c r="C2651"/>
      <c r="D2651"/>
      <c r="E2651"/>
      <c r="F2651"/>
      <c r="G2651"/>
      <c r="H2651"/>
      <c r="I2651"/>
      <c r="J2651"/>
      <c r="Z2651"/>
    </row>
    <row r="2652">
      <c r="A2652"/>
      <c r="B2652"/>
      <c r="C2652"/>
      <c r="D2652"/>
      <c r="E2652"/>
      <c r="F2652"/>
      <c r="G2652"/>
      <c r="H2652"/>
      <c r="I2652"/>
      <c r="J2652"/>
      <c r="Z2652"/>
    </row>
    <row r="2653">
      <c r="A2653"/>
      <c r="B2653"/>
      <c r="C2653"/>
      <c r="D2653"/>
      <c r="E2653"/>
      <c r="F2653"/>
      <c r="G2653"/>
      <c r="H2653"/>
      <c r="I2653"/>
      <c r="J2653"/>
      <c r="Z2653"/>
    </row>
    <row r="2654">
      <c r="A2654"/>
      <c r="B2654"/>
      <c r="C2654"/>
      <c r="D2654"/>
      <c r="E2654"/>
      <c r="F2654"/>
      <c r="G2654"/>
      <c r="H2654"/>
      <c r="I2654"/>
      <c r="J2654"/>
      <c r="Z2654"/>
    </row>
    <row r="2655">
      <c r="A2655"/>
      <c r="B2655"/>
      <c r="C2655"/>
      <c r="D2655"/>
      <c r="E2655"/>
      <c r="F2655"/>
      <c r="G2655"/>
      <c r="H2655"/>
      <c r="I2655"/>
      <c r="J2655"/>
      <c r="Z2655"/>
    </row>
    <row r="2656">
      <c r="A2656"/>
      <c r="B2656"/>
      <c r="C2656"/>
      <c r="D2656"/>
      <c r="E2656"/>
      <c r="F2656"/>
      <c r="G2656"/>
      <c r="H2656"/>
      <c r="I2656"/>
      <c r="J2656"/>
      <c r="Z2656"/>
    </row>
    <row r="2657">
      <c r="A2657"/>
      <c r="B2657"/>
      <c r="C2657"/>
      <c r="D2657"/>
      <c r="E2657"/>
      <c r="F2657"/>
      <c r="G2657"/>
      <c r="H2657"/>
      <c r="I2657"/>
      <c r="J2657"/>
      <c r="Z2657"/>
    </row>
    <row r="2658">
      <c r="A2658"/>
      <c r="B2658"/>
      <c r="C2658"/>
      <c r="D2658"/>
      <c r="E2658"/>
      <c r="F2658"/>
      <c r="G2658"/>
      <c r="H2658"/>
      <c r="I2658"/>
      <c r="J2658"/>
      <c r="Z2658"/>
    </row>
    <row r="2659">
      <c r="A2659"/>
      <c r="B2659"/>
      <c r="C2659"/>
      <c r="D2659"/>
      <c r="E2659"/>
      <c r="F2659"/>
      <c r="G2659"/>
      <c r="H2659"/>
      <c r="I2659"/>
      <c r="J2659"/>
      <c r="Z2659"/>
    </row>
    <row r="2660">
      <c r="A2660"/>
      <c r="B2660"/>
      <c r="C2660"/>
      <c r="D2660"/>
      <c r="E2660"/>
      <c r="F2660"/>
      <c r="G2660"/>
      <c r="H2660"/>
      <c r="I2660"/>
      <c r="J2660"/>
      <c r="Z2660"/>
    </row>
    <row r="2661">
      <c r="A2661"/>
      <c r="B2661"/>
      <c r="C2661"/>
      <c r="D2661"/>
      <c r="E2661"/>
      <c r="F2661"/>
      <c r="G2661"/>
      <c r="H2661"/>
      <c r="I2661"/>
      <c r="J2661"/>
      <c r="Z2661"/>
    </row>
    <row r="2662">
      <c r="A2662"/>
      <c r="B2662"/>
      <c r="C2662"/>
      <c r="D2662"/>
      <c r="E2662"/>
      <c r="F2662"/>
      <c r="G2662"/>
      <c r="H2662"/>
      <c r="I2662"/>
      <c r="J2662"/>
      <c r="Z2662"/>
    </row>
    <row r="2663">
      <c r="A2663"/>
      <c r="B2663"/>
      <c r="C2663"/>
      <c r="D2663"/>
      <c r="E2663"/>
      <c r="F2663"/>
      <c r="G2663"/>
      <c r="H2663"/>
      <c r="I2663"/>
      <c r="J2663"/>
      <c r="Z2663"/>
    </row>
    <row r="2664">
      <c r="A2664"/>
      <c r="B2664"/>
      <c r="C2664"/>
      <c r="D2664"/>
      <c r="E2664"/>
      <c r="F2664"/>
      <c r="G2664"/>
      <c r="H2664"/>
      <c r="I2664"/>
      <c r="J2664"/>
      <c r="Z2664"/>
    </row>
    <row r="2665">
      <c r="A2665"/>
      <c r="B2665"/>
      <c r="C2665"/>
      <c r="D2665"/>
      <c r="E2665"/>
      <c r="F2665"/>
      <c r="G2665"/>
      <c r="H2665"/>
      <c r="I2665"/>
      <c r="J2665"/>
      <c r="Z2665"/>
    </row>
    <row r="2666">
      <c r="A2666"/>
      <c r="B2666"/>
      <c r="C2666"/>
      <c r="D2666"/>
      <c r="E2666"/>
      <c r="F2666"/>
      <c r="G2666"/>
      <c r="H2666"/>
      <c r="I2666"/>
      <c r="J2666"/>
      <c r="Z2666"/>
    </row>
    <row r="2667">
      <c r="A2667"/>
      <c r="B2667"/>
      <c r="C2667"/>
      <c r="D2667"/>
      <c r="E2667"/>
      <c r="F2667"/>
      <c r="G2667"/>
      <c r="H2667"/>
      <c r="I2667"/>
      <c r="J2667"/>
      <c r="Z2667"/>
    </row>
    <row r="2668">
      <c r="A2668"/>
      <c r="B2668"/>
      <c r="C2668"/>
      <c r="D2668"/>
      <c r="E2668"/>
      <c r="F2668"/>
      <c r="G2668"/>
      <c r="H2668"/>
      <c r="I2668"/>
      <c r="J2668"/>
      <c r="Z2668"/>
    </row>
    <row r="2669">
      <c r="A2669"/>
      <c r="B2669"/>
      <c r="C2669"/>
      <c r="D2669"/>
      <c r="E2669"/>
      <c r="F2669"/>
      <c r="G2669"/>
      <c r="H2669"/>
      <c r="I2669"/>
      <c r="J2669"/>
      <c r="Z2669"/>
    </row>
    <row r="2670">
      <c r="A2670"/>
      <c r="B2670"/>
      <c r="C2670"/>
      <c r="D2670"/>
      <c r="E2670"/>
      <c r="F2670"/>
      <c r="G2670"/>
      <c r="H2670"/>
      <c r="I2670"/>
      <c r="J2670"/>
      <c r="Z2670"/>
    </row>
    <row r="2671">
      <c r="A2671"/>
      <c r="B2671"/>
      <c r="C2671"/>
      <c r="D2671"/>
      <c r="E2671"/>
      <c r="F2671"/>
      <c r="G2671"/>
      <c r="H2671"/>
      <c r="I2671"/>
      <c r="J2671"/>
      <c r="Z2671"/>
    </row>
    <row r="2672">
      <c r="A2672"/>
      <c r="B2672"/>
      <c r="C2672"/>
      <c r="D2672"/>
      <c r="E2672"/>
      <c r="F2672"/>
      <c r="G2672"/>
      <c r="H2672"/>
      <c r="I2672"/>
      <c r="J2672"/>
      <c r="Z2672"/>
    </row>
    <row r="2673">
      <c r="A2673"/>
      <c r="B2673"/>
      <c r="C2673"/>
      <c r="D2673"/>
      <c r="E2673"/>
      <c r="F2673"/>
      <c r="G2673"/>
      <c r="H2673"/>
      <c r="I2673"/>
      <c r="J2673"/>
      <c r="Z2673"/>
    </row>
    <row r="2674">
      <c r="A2674"/>
      <c r="B2674"/>
      <c r="C2674"/>
      <c r="D2674"/>
      <c r="E2674"/>
      <c r="F2674"/>
      <c r="G2674"/>
      <c r="H2674"/>
      <c r="I2674"/>
      <c r="J2674"/>
      <c r="Z2674"/>
    </row>
    <row r="2675">
      <c r="A2675"/>
      <c r="B2675"/>
      <c r="C2675"/>
      <c r="D2675"/>
      <c r="E2675"/>
      <c r="F2675"/>
      <c r="G2675"/>
      <c r="H2675"/>
      <c r="I2675"/>
      <c r="J2675"/>
      <c r="Z2675"/>
    </row>
    <row r="2676">
      <c r="A2676"/>
      <c r="B2676"/>
      <c r="C2676"/>
      <c r="D2676"/>
      <c r="E2676"/>
      <c r="F2676"/>
      <c r="G2676"/>
      <c r="H2676"/>
      <c r="I2676"/>
      <c r="J2676"/>
      <c r="Z2676"/>
    </row>
    <row r="2677">
      <c r="A2677"/>
      <c r="B2677"/>
      <c r="C2677"/>
      <c r="D2677"/>
      <c r="E2677"/>
      <c r="F2677"/>
      <c r="G2677"/>
      <c r="H2677"/>
      <c r="I2677"/>
      <c r="J2677"/>
      <c r="Z2677"/>
    </row>
    <row r="2678">
      <c r="A2678"/>
      <c r="B2678"/>
      <c r="C2678"/>
      <c r="D2678"/>
      <c r="E2678"/>
      <c r="F2678"/>
      <c r="G2678"/>
      <c r="H2678"/>
      <c r="I2678"/>
      <c r="J2678"/>
      <c r="Z2678"/>
    </row>
    <row r="2679">
      <c r="A2679"/>
      <c r="B2679"/>
      <c r="C2679"/>
      <c r="D2679"/>
      <c r="E2679"/>
      <c r="F2679"/>
      <c r="G2679"/>
      <c r="H2679"/>
      <c r="I2679"/>
      <c r="J2679"/>
      <c r="Z2679"/>
    </row>
    <row r="2680">
      <c r="A2680"/>
      <c r="B2680"/>
      <c r="C2680"/>
      <c r="D2680"/>
      <c r="E2680"/>
      <c r="F2680"/>
      <c r="G2680"/>
      <c r="H2680"/>
      <c r="I2680"/>
      <c r="J2680"/>
      <c r="Z2680"/>
    </row>
    <row r="2681">
      <c r="A2681"/>
      <c r="B2681"/>
      <c r="C2681"/>
      <c r="D2681"/>
      <c r="E2681"/>
      <c r="F2681"/>
      <c r="G2681"/>
      <c r="H2681"/>
      <c r="I2681"/>
      <c r="J2681"/>
      <c r="Z2681"/>
    </row>
    <row r="2682">
      <c r="A2682"/>
      <c r="B2682"/>
      <c r="C2682"/>
      <c r="D2682"/>
      <c r="E2682"/>
      <c r="F2682"/>
      <c r="G2682"/>
      <c r="H2682"/>
      <c r="I2682"/>
      <c r="J2682"/>
      <c r="Z2682"/>
    </row>
    <row r="2683">
      <c r="A2683"/>
      <c r="B2683"/>
      <c r="C2683"/>
      <c r="D2683"/>
      <c r="E2683"/>
      <c r="F2683"/>
      <c r="G2683"/>
      <c r="H2683"/>
      <c r="I2683"/>
      <c r="J2683"/>
      <c r="Z2683"/>
    </row>
    <row r="2684">
      <c r="A2684"/>
      <c r="B2684"/>
      <c r="C2684"/>
      <c r="D2684"/>
      <c r="E2684"/>
      <c r="F2684"/>
      <c r="G2684"/>
      <c r="H2684"/>
      <c r="I2684"/>
      <c r="J2684"/>
      <c r="Z2684"/>
    </row>
    <row r="2685">
      <c r="A2685"/>
      <c r="B2685"/>
      <c r="C2685"/>
      <c r="D2685"/>
      <c r="E2685"/>
      <c r="F2685"/>
      <c r="G2685"/>
      <c r="H2685"/>
      <c r="I2685"/>
      <c r="J2685"/>
      <c r="Z2685"/>
    </row>
    <row r="2686">
      <c r="A2686"/>
      <c r="B2686"/>
      <c r="C2686"/>
      <c r="D2686"/>
      <c r="E2686"/>
      <c r="F2686"/>
      <c r="G2686"/>
      <c r="H2686"/>
      <c r="I2686"/>
      <c r="J2686"/>
      <c r="Z2686"/>
    </row>
    <row r="2687">
      <c r="A2687"/>
      <c r="B2687"/>
      <c r="C2687"/>
      <c r="D2687"/>
      <c r="E2687"/>
      <c r="F2687"/>
      <c r="G2687"/>
      <c r="H2687"/>
      <c r="I2687"/>
      <c r="J2687"/>
      <c r="Z2687"/>
    </row>
    <row r="2688">
      <c r="A2688"/>
      <c r="B2688"/>
      <c r="C2688"/>
      <c r="D2688"/>
      <c r="E2688"/>
      <c r="F2688"/>
      <c r="G2688"/>
      <c r="H2688"/>
      <c r="I2688"/>
      <c r="J2688"/>
      <c r="Z2688"/>
    </row>
    <row r="2689">
      <c r="A2689"/>
      <c r="B2689"/>
      <c r="C2689"/>
      <c r="D2689"/>
      <c r="E2689"/>
      <c r="F2689"/>
      <c r="G2689"/>
      <c r="H2689"/>
      <c r="I2689"/>
      <c r="J2689"/>
      <c r="Z2689"/>
    </row>
    <row r="2690">
      <c r="A2690"/>
      <c r="B2690"/>
      <c r="C2690"/>
      <c r="D2690"/>
      <c r="E2690"/>
      <c r="F2690"/>
      <c r="G2690"/>
      <c r="H2690"/>
      <c r="I2690"/>
      <c r="J2690"/>
      <c r="Z2690"/>
    </row>
    <row r="2691">
      <c r="A2691"/>
      <c r="B2691"/>
      <c r="C2691"/>
      <c r="D2691"/>
      <c r="E2691"/>
      <c r="F2691"/>
      <c r="G2691"/>
      <c r="H2691"/>
      <c r="I2691"/>
      <c r="J2691"/>
      <c r="Z2691"/>
    </row>
    <row r="2692">
      <c r="A2692"/>
      <c r="B2692"/>
      <c r="C2692"/>
      <c r="D2692"/>
      <c r="E2692"/>
      <c r="F2692"/>
      <c r="G2692"/>
      <c r="H2692"/>
      <c r="I2692"/>
      <c r="J2692"/>
      <c r="Z2692"/>
    </row>
    <row r="2693">
      <c r="A2693"/>
      <c r="B2693"/>
      <c r="C2693"/>
      <c r="D2693"/>
      <c r="E2693"/>
      <c r="F2693"/>
      <c r="G2693"/>
      <c r="H2693"/>
      <c r="I2693"/>
      <c r="J2693"/>
      <c r="Z2693"/>
    </row>
    <row r="2694">
      <c r="A2694"/>
      <c r="B2694"/>
      <c r="C2694"/>
      <c r="D2694"/>
      <c r="E2694"/>
      <c r="F2694"/>
      <c r="G2694"/>
      <c r="H2694"/>
      <c r="I2694"/>
      <c r="J2694"/>
      <c r="Z2694"/>
    </row>
    <row r="2695">
      <c r="A2695"/>
      <c r="B2695"/>
      <c r="C2695"/>
      <c r="D2695"/>
      <c r="E2695"/>
      <c r="F2695"/>
      <c r="G2695"/>
      <c r="H2695"/>
      <c r="I2695"/>
      <c r="J2695"/>
      <c r="Z2695"/>
    </row>
    <row r="2696">
      <c r="A2696"/>
      <c r="B2696"/>
      <c r="C2696"/>
      <c r="D2696"/>
      <c r="E2696"/>
      <c r="F2696"/>
      <c r="G2696"/>
      <c r="H2696"/>
      <c r="I2696"/>
      <c r="J2696"/>
      <c r="Z2696"/>
    </row>
    <row r="2697">
      <c r="A2697"/>
      <c r="B2697"/>
      <c r="C2697"/>
      <c r="D2697"/>
      <c r="E2697"/>
      <c r="F2697"/>
      <c r="G2697"/>
      <c r="H2697"/>
      <c r="I2697"/>
      <c r="J2697"/>
      <c r="Z2697"/>
    </row>
    <row r="2698">
      <c r="A2698"/>
      <c r="B2698"/>
      <c r="C2698"/>
      <c r="D2698"/>
      <c r="E2698"/>
      <c r="F2698"/>
      <c r="G2698"/>
      <c r="H2698"/>
      <c r="I2698"/>
      <c r="J2698"/>
      <c r="Z2698"/>
    </row>
    <row r="2699">
      <c r="A2699"/>
      <c r="B2699"/>
      <c r="C2699"/>
      <c r="D2699"/>
      <c r="E2699"/>
      <c r="F2699"/>
      <c r="G2699"/>
      <c r="H2699"/>
      <c r="I2699"/>
      <c r="J2699"/>
      <c r="Z2699"/>
    </row>
    <row r="2700">
      <c r="A2700"/>
      <c r="B2700"/>
      <c r="C2700"/>
      <c r="D2700"/>
      <c r="E2700"/>
      <c r="F2700"/>
      <c r="G2700"/>
      <c r="H2700"/>
      <c r="I2700"/>
      <c r="J2700"/>
      <c r="Z2700"/>
    </row>
    <row r="2701">
      <c r="A2701"/>
      <c r="B2701"/>
      <c r="C2701"/>
      <c r="D2701"/>
      <c r="E2701"/>
      <c r="F2701"/>
      <c r="G2701"/>
      <c r="H2701"/>
      <c r="I2701"/>
      <c r="J2701"/>
      <c r="Z2701"/>
    </row>
    <row r="2702">
      <c r="A2702"/>
      <c r="B2702"/>
      <c r="C2702"/>
      <c r="D2702"/>
      <c r="E2702"/>
      <c r="F2702"/>
      <c r="G2702"/>
      <c r="H2702"/>
      <c r="I2702"/>
      <c r="J2702"/>
      <c r="Z2702"/>
    </row>
    <row r="2703">
      <c r="A2703"/>
      <c r="B2703"/>
      <c r="C2703"/>
      <c r="D2703"/>
      <c r="E2703"/>
      <c r="F2703"/>
      <c r="G2703"/>
      <c r="H2703"/>
      <c r="I2703"/>
      <c r="J2703"/>
      <c r="Z2703"/>
    </row>
    <row r="2704">
      <c r="A2704"/>
      <c r="B2704"/>
      <c r="C2704"/>
      <c r="D2704"/>
      <c r="E2704"/>
      <c r="F2704"/>
      <c r="G2704"/>
      <c r="H2704"/>
      <c r="I2704"/>
      <c r="J2704"/>
      <c r="Z2704"/>
    </row>
    <row r="2705">
      <c r="A2705"/>
      <c r="B2705"/>
      <c r="C2705"/>
      <c r="D2705"/>
      <c r="E2705"/>
      <c r="F2705"/>
      <c r="G2705"/>
      <c r="H2705"/>
      <c r="I2705"/>
      <c r="J2705"/>
      <c r="Z2705"/>
    </row>
    <row r="2706">
      <c r="A2706"/>
      <c r="B2706"/>
      <c r="C2706"/>
      <c r="D2706"/>
      <c r="E2706"/>
      <c r="F2706"/>
      <c r="G2706"/>
      <c r="H2706"/>
      <c r="I2706"/>
      <c r="J2706"/>
      <c r="Z2706"/>
    </row>
    <row r="2707">
      <c r="A2707"/>
      <c r="B2707"/>
      <c r="C2707"/>
      <c r="D2707"/>
      <c r="E2707"/>
      <c r="F2707"/>
      <c r="G2707"/>
      <c r="H2707"/>
      <c r="I2707"/>
      <c r="J2707"/>
      <c r="Z2707"/>
    </row>
    <row r="2708">
      <c r="A2708"/>
      <c r="B2708"/>
      <c r="C2708"/>
      <c r="D2708"/>
      <c r="E2708"/>
      <c r="F2708"/>
      <c r="G2708"/>
      <c r="H2708"/>
      <c r="I2708"/>
      <c r="J2708"/>
      <c r="Z2708"/>
    </row>
    <row r="2709">
      <c r="A2709"/>
      <c r="B2709"/>
      <c r="C2709"/>
      <c r="D2709"/>
      <c r="E2709"/>
      <c r="F2709"/>
      <c r="G2709"/>
      <c r="H2709"/>
      <c r="I2709"/>
      <c r="J2709"/>
      <c r="Z2709"/>
    </row>
    <row r="2710">
      <c r="A2710"/>
      <c r="B2710"/>
      <c r="C2710"/>
      <c r="D2710"/>
      <c r="E2710"/>
      <c r="F2710"/>
      <c r="G2710"/>
      <c r="H2710"/>
      <c r="I2710"/>
      <c r="J2710"/>
      <c r="Z2710"/>
    </row>
    <row r="2711">
      <c r="A2711"/>
      <c r="B2711"/>
      <c r="C2711"/>
      <c r="D2711"/>
      <c r="E2711"/>
      <c r="F2711"/>
      <c r="G2711"/>
      <c r="H2711"/>
      <c r="I2711"/>
      <c r="J2711"/>
      <c r="Z2711"/>
    </row>
    <row r="2712">
      <c r="A2712"/>
      <c r="B2712"/>
      <c r="C2712"/>
      <c r="D2712"/>
      <c r="E2712"/>
      <c r="F2712"/>
      <c r="G2712"/>
      <c r="H2712"/>
      <c r="I2712"/>
      <c r="J2712"/>
      <c r="Z2712"/>
    </row>
    <row r="2713">
      <c r="A2713"/>
      <c r="B2713"/>
      <c r="C2713"/>
      <c r="D2713"/>
      <c r="E2713"/>
      <c r="F2713"/>
      <c r="G2713"/>
      <c r="H2713"/>
      <c r="I2713"/>
      <c r="J2713"/>
      <c r="Z2713"/>
    </row>
    <row r="2714">
      <c r="A2714"/>
      <c r="B2714"/>
      <c r="C2714"/>
      <c r="D2714"/>
      <c r="E2714"/>
      <c r="F2714"/>
      <c r="G2714"/>
      <c r="H2714"/>
      <c r="I2714"/>
      <c r="J2714"/>
      <c r="Z2714"/>
    </row>
    <row r="2715">
      <c r="A2715"/>
      <c r="B2715"/>
      <c r="C2715"/>
      <c r="D2715"/>
      <c r="E2715"/>
      <c r="F2715"/>
      <c r="G2715"/>
      <c r="H2715"/>
      <c r="I2715"/>
      <c r="J2715"/>
      <c r="Z2715"/>
    </row>
    <row r="2716">
      <c r="A2716"/>
      <c r="B2716"/>
      <c r="C2716"/>
      <c r="D2716"/>
      <c r="E2716"/>
      <c r="F2716"/>
      <c r="G2716"/>
      <c r="H2716"/>
      <c r="I2716"/>
      <c r="J2716"/>
      <c r="Z2716"/>
    </row>
    <row r="2717">
      <c r="A2717"/>
      <c r="B2717"/>
      <c r="C2717"/>
      <c r="D2717"/>
      <c r="E2717"/>
      <c r="F2717"/>
      <c r="G2717"/>
      <c r="H2717"/>
      <c r="I2717"/>
      <c r="J2717"/>
      <c r="Z2717"/>
    </row>
    <row r="2718">
      <c r="A2718"/>
      <c r="B2718"/>
      <c r="C2718"/>
      <c r="D2718"/>
      <c r="E2718"/>
      <c r="F2718"/>
      <c r="G2718"/>
      <c r="H2718"/>
      <c r="I2718"/>
      <c r="J2718"/>
      <c r="Z2718"/>
    </row>
    <row r="2719">
      <c r="A2719"/>
      <c r="B2719"/>
      <c r="C2719"/>
      <c r="D2719"/>
      <c r="E2719"/>
      <c r="F2719"/>
      <c r="G2719"/>
      <c r="H2719"/>
      <c r="I2719"/>
      <c r="J2719"/>
      <c r="Z2719"/>
    </row>
    <row r="2720">
      <c r="A2720"/>
      <c r="B2720"/>
      <c r="C2720"/>
      <c r="D2720"/>
      <c r="E2720"/>
      <c r="F2720"/>
      <c r="G2720"/>
      <c r="H2720"/>
      <c r="I2720"/>
      <c r="J2720"/>
      <c r="Z2720"/>
    </row>
    <row r="2721">
      <c r="A2721"/>
      <c r="B2721"/>
      <c r="C2721"/>
      <c r="D2721"/>
      <c r="E2721"/>
      <c r="F2721"/>
      <c r="G2721"/>
      <c r="H2721"/>
      <c r="I2721"/>
      <c r="J2721"/>
      <c r="Z2721"/>
    </row>
    <row r="2722">
      <c r="A2722"/>
      <c r="B2722"/>
      <c r="C2722"/>
      <c r="D2722"/>
      <c r="E2722"/>
      <c r="F2722"/>
      <c r="G2722"/>
      <c r="H2722"/>
      <c r="I2722"/>
      <c r="J2722"/>
      <c r="Z2722"/>
    </row>
    <row r="2723">
      <c r="A2723"/>
      <c r="B2723"/>
      <c r="C2723"/>
      <c r="D2723"/>
      <c r="E2723"/>
      <c r="F2723"/>
      <c r="G2723"/>
      <c r="H2723"/>
      <c r="I2723"/>
      <c r="J2723"/>
      <c r="Z2723"/>
    </row>
    <row r="2724">
      <c r="A2724"/>
      <c r="B2724"/>
      <c r="C2724"/>
      <c r="D2724"/>
      <c r="E2724"/>
      <c r="F2724"/>
      <c r="G2724"/>
      <c r="H2724"/>
      <c r="I2724"/>
      <c r="J2724"/>
      <c r="Z2724"/>
    </row>
    <row r="2725">
      <c r="A2725"/>
      <c r="B2725"/>
      <c r="C2725"/>
      <c r="D2725"/>
      <c r="E2725"/>
      <c r="F2725"/>
      <c r="G2725"/>
      <c r="H2725"/>
      <c r="I2725"/>
      <c r="J2725"/>
      <c r="Z2725"/>
    </row>
    <row r="2726">
      <c r="A2726"/>
      <c r="B2726"/>
      <c r="C2726"/>
      <c r="D2726"/>
      <c r="E2726"/>
      <c r="F2726"/>
      <c r="G2726"/>
      <c r="H2726"/>
      <c r="I2726"/>
      <c r="J2726"/>
      <c r="Z2726"/>
    </row>
    <row r="2727">
      <c r="A2727"/>
      <c r="B2727"/>
      <c r="C2727"/>
      <c r="D2727"/>
      <c r="E2727"/>
      <c r="F2727"/>
      <c r="G2727"/>
      <c r="H2727"/>
      <c r="I2727"/>
      <c r="J2727"/>
      <c r="Z2727"/>
    </row>
    <row r="2728">
      <c r="A2728"/>
      <c r="B2728"/>
      <c r="C2728"/>
      <c r="D2728"/>
      <c r="E2728"/>
      <c r="F2728"/>
      <c r="G2728"/>
      <c r="H2728"/>
      <c r="I2728"/>
      <c r="J2728"/>
      <c r="Z2728"/>
    </row>
    <row r="2729">
      <c r="A2729"/>
      <c r="B2729"/>
      <c r="C2729"/>
      <c r="D2729"/>
      <c r="E2729"/>
      <c r="F2729"/>
      <c r="G2729"/>
      <c r="H2729"/>
      <c r="I2729"/>
      <c r="J2729"/>
      <c r="Z2729"/>
    </row>
    <row r="2730">
      <c r="A2730"/>
      <c r="B2730"/>
      <c r="C2730"/>
      <c r="D2730"/>
      <c r="E2730"/>
      <c r="F2730"/>
      <c r="G2730"/>
      <c r="H2730"/>
      <c r="I2730"/>
      <c r="J2730"/>
      <c r="Z2730"/>
    </row>
    <row r="2731">
      <c r="A2731"/>
      <c r="B2731"/>
      <c r="C2731"/>
      <c r="D2731"/>
      <c r="E2731"/>
      <c r="F2731"/>
      <c r="G2731"/>
      <c r="H2731"/>
      <c r="I2731"/>
      <c r="J2731"/>
      <c r="Z2731"/>
    </row>
    <row r="2732">
      <c r="A2732"/>
      <c r="B2732"/>
      <c r="C2732"/>
      <c r="D2732"/>
      <c r="E2732"/>
      <c r="F2732"/>
      <c r="G2732"/>
      <c r="H2732"/>
      <c r="I2732"/>
      <c r="J2732"/>
      <c r="Z2732"/>
    </row>
    <row r="2733">
      <c r="A2733"/>
      <c r="B2733"/>
      <c r="C2733"/>
      <c r="D2733"/>
      <c r="E2733"/>
      <c r="F2733"/>
      <c r="G2733"/>
      <c r="H2733"/>
      <c r="I2733"/>
      <c r="J2733"/>
      <c r="Z2733"/>
    </row>
    <row r="2734">
      <c r="A2734"/>
      <c r="B2734"/>
      <c r="C2734"/>
      <c r="D2734"/>
      <c r="E2734"/>
      <c r="F2734"/>
      <c r="G2734"/>
      <c r="H2734"/>
      <c r="I2734"/>
      <c r="J2734"/>
      <c r="Z2734"/>
    </row>
    <row r="2735">
      <c r="A2735"/>
      <c r="B2735"/>
      <c r="C2735"/>
      <c r="D2735"/>
      <c r="E2735"/>
      <c r="F2735"/>
      <c r="G2735"/>
      <c r="H2735"/>
      <c r="I2735"/>
      <c r="J2735"/>
      <c r="Z2735"/>
    </row>
    <row r="2736">
      <c r="A2736"/>
      <c r="B2736"/>
      <c r="C2736"/>
      <c r="D2736"/>
      <c r="E2736"/>
      <c r="F2736"/>
      <c r="G2736"/>
      <c r="H2736"/>
      <c r="I2736"/>
      <c r="J2736"/>
      <c r="Z2736"/>
    </row>
    <row r="2737">
      <c r="A2737"/>
      <c r="B2737"/>
      <c r="C2737"/>
      <c r="D2737"/>
      <c r="E2737"/>
      <c r="F2737"/>
      <c r="G2737"/>
      <c r="H2737"/>
      <c r="I2737"/>
      <c r="J2737"/>
      <c r="Z2737"/>
    </row>
    <row r="2738">
      <c r="A2738"/>
      <c r="B2738"/>
      <c r="C2738"/>
      <c r="D2738"/>
      <c r="E2738"/>
      <c r="F2738"/>
      <c r="G2738"/>
      <c r="H2738"/>
      <c r="I2738"/>
      <c r="J2738"/>
      <c r="Z2738"/>
    </row>
    <row r="2739">
      <c r="A2739"/>
      <c r="B2739"/>
      <c r="C2739"/>
      <c r="D2739"/>
      <c r="E2739"/>
      <c r="F2739"/>
      <c r="G2739"/>
      <c r="H2739"/>
      <c r="I2739"/>
      <c r="J2739"/>
      <c r="Z2739"/>
    </row>
    <row r="2740">
      <c r="A2740"/>
      <c r="B2740"/>
      <c r="C2740"/>
      <c r="D2740"/>
      <c r="E2740"/>
      <c r="F2740"/>
      <c r="G2740"/>
      <c r="H2740"/>
      <c r="I2740"/>
      <c r="J2740"/>
      <c r="Z2740"/>
    </row>
    <row r="2741">
      <c r="A2741"/>
      <c r="B2741"/>
      <c r="C2741"/>
      <c r="D2741"/>
      <c r="E2741"/>
      <c r="F2741"/>
      <c r="G2741"/>
      <c r="H2741"/>
      <c r="I2741"/>
      <c r="J2741"/>
      <c r="Z2741"/>
    </row>
    <row r="2742">
      <c r="A2742"/>
      <c r="B2742"/>
      <c r="C2742"/>
      <c r="D2742"/>
      <c r="E2742"/>
      <c r="F2742"/>
      <c r="G2742"/>
      <c r="H2742"/>
      <c r="I2742"/>
      <c r="J2742"/>
      <c r="Z2742"/>
    </row>
    <row r="2743">
      <c r="A2743"/>
      <c r="B2743"/>
      <c r="C2743"/>
      <c r="D2743"/>
      <c r="E2743"/>
      <c r="F2743"/>
      <c r="G2743"/>
      <c r="H2743"/>
      <c r="I2743"/>
      <c r="J2743"/>
      <c r="Z2743"/>
    </row>
    <row r="2744">
      <c r="A2744"/>
      <c r="B2744"/>
      <c r="C2744"/>
      <c r="D2744"/>
      <c r="E2744"/>
      <c r="F2744"/>
      <c r="G2744"/>
      <c r="H2744"/>
      <c r="I2744"/>
      <c r="J2744"/>
      <c r="Z2744"/>
    </row>
    <row r="2745">
      <c r="A2745"/>
      <c r="B2745"/>
      <c r="C2745"/>
      <c r="D2745"/>
      <c r="E2745"/>
      <c r="F2745"/>
      <c r="G2745"/>
      <c r="H2745"/>
      <c r="I2745"/>
      <c r="J2745"/>
      <c r="Z2745"/>
    </row>
    <row r="2746">
      <c r="A2746"/>
      <c r="B2746"/>
      <c r="C2746"/>
      <c r="D2746"/>
      <c r="E2746"/>
      <c r="F2746"/>
      <c r="G2746"/>
      <c r="H2746"/>
      <c r="I2746"/>
      <c r="J2746"/>
      <c r="Z2746"/>
    </row>
    <row r="2747">
      <c r="A2747"/>
      <c r="B2747"/>
      <c r="C2747"/>
      <c r="D2747"/>
      <c r="E2747"/>
      <c r="F2747"/>
      <c r="G2747"/>
      <c r="H2747"/>
      <c r="I2747"/>
      <c r="J2747"/>
      <c r="Z2747"/>
    </row>
    <row r="2748">
      <c r="A2748"/>
      <c r="B2748"/>
      <c r="C2748"/>
      <c r="D2748"/>
      <c r="E2748"/>
      <c r="F2748"/>
      <c r="G2748"/>
      <c r="H2748"/>
      <c r="I2748"/>
      <c r="J2748"/>
      <c r="Z2748"/>
    </row>
    <row r="2749">
      <c r="A2749"/>
      <c r="B2749"/>
      <c r="C2749"/>
      <c r="D2749"/>
      <c r="E2749"/>
      <c r="F2749"/>
      <c r="G2749"/>
      <c r="H2749"/>
      <c r="I2749"/>
      <c r="J2749"/>
      <c r="Z2749"/>
    </row>
    <row r="2750">
      <c r="A2750"/>
      <c r="B2750"/>
      <c r="C2750"/>
      <c r="D2750"/>
      <c r="E2750"/>
      <c r="F2750"/>
      <c r="G2750"/>
      <c r="H2750"/>
      <c r="I2750"/>
      <c r="J2750"/>
      <c r="Z2750"/>
    </row>
    <row r="2751">
      <c r="A2751"/>
      <c r="B2751"/>
      <c r="C2751"/>
      <c r="D2751"/>
      <c r="E2751"/>
      <c r="F2751"/>
      <c r="G2751"/>
      <c r="H2751"/>
      <c r="I2751"/>
      <c r="J2751"/>
      <c r="Z2751"/>
    </row>
    <row r="2752">
      <c r="A2752"/>
      <c r="B2752"/>
      <c r="C2752"/>
      <c r="D2752"/>
      <c r="E2752"/>
      <c r="F2752"/>
      <c r="G2752"/>
      <c r="H2752"/>
      <c r="I2752"/>
      <c r="J2752"/>
      <c r="Z2752"/>
    </row>
    <row r="2753">
      <c r="A2753"/>
      <c r="B2753"/>
      <c r="C2753"/>
      <c r="D2753"/>
      <c r="E2753"/>
      <c r="F2753"/>
      <c r="G2753"/>
      <c r="H2753"/>
      <c r="I2753"/>
      <c r="J2753"/>
      <c r="Z2753"/>
    </row>
    <row r="2754">
      <c r="A2754"/>
      <c r="B2754"/>
      <c r="C2754"/>
      <c r="D2754"/>
      <c r="E2754"/>
      <c r="F2754"/>
      <c r="G2754"/>
      <c r="H2754"/>
      <c r="I2754"/>
      <c r="J2754"/>
      <c r="Z2754"/>
    </row>
    <row r="2755">
      <c r="A2755"/>
      <c r="B2755"/>
      <c r="C2755"/>
      <c r="D2755"/>
      <c r="E2755"/>
      <c r="F2755"/>
      <c r="G2755"/>
      <c r="H2755"/>
      <c r="I2755"/>
      <c r="J2755"/>
      <c r="Z2755"/>
    </row>
    <row r="2756">
      <c r="A2756"/>
      <c r="B2756"/>
      <c r="C2756"/>
      <c r="D2756"/>
      <c r="E2756"/>
      <c r="F2756"/>
      <c r="G2756"/>
      <c r="H2756"/>
      <c r="I2756"/>
      <c r="J2756"/>
      <c r="Z2756"/>
    </row>
    <row r="2757">
      <c r="A2757"/>
      <c r="B2757"/>
      <c r="C2757"/>
      <c r="D2757"/>
      <c r="E2757"/>
      <c r="F2757"/>
      <c r="G2757"/>
      <c r="H2757"/>
      <c r="I2757"/>
      <c r="J2757"/>
      <c r="Z2757"/>
    </row>
    <row r="2758">
      <c r="A2758"/>
      <c r="B2758"/>
      <c r="C2758"/>
      <c r="D2758"/>
      <c r="E2758"/>
      <c r="F2758"/>
      <c r="G2758"/>
      <c r="H2758"/>
      <c r="I2758"/>
      <c r="J2758"/>
      <c r="Z2758"/>
    </row>
    <row r="2759">
      <c r="A2759"/>
      <c r="B2759"/>
      <c r="C2759"/>
      <c r="D2759"/>
      <c r="E2759"/>
      <c r="F2759"/>
      <c r="G2759"/>
      <c r="H2759"/>
      <c r="I2759"/>
      <c r="J2759"/>
      <c r="Z2759"/>
    </row>
    <row r="2760">
      <c r="A2760"/>
      <c r="B2760"/>
      <c r="C2760"/>
      <c r="D2760"/>
      <c r="E2760"/>
      <c r="F2760"/>
      <c r="G2760"/>
      <c r="H2760"/>
      <c r="I2760"/>
      <c r="J2760"/>
      <c r="Z2760"/>
    </row>
    <row r="2761">
      <c r="A2761"/>
      <c r="B2761"/>
      <c r="C2761"/>
      <c r="D2761"/>
      <c r="E2761"/>
      <c r="F2761"/>
      <c r="G2761"/>
      <c r="H2761"/>
      <c r="I2761"/>
      <c r="J2761"/>
      <c r="Z2761"/>
    </row>
    <row r="2762">
      <c r="A2762"/>
      <c r="B2762"/>
      <c r="C2762"/>
      <c r="D2762"/>
      <c r="E2762"/>
      <c r="F2762"/>
      <c r="G2762"/>
      <c r="H2762"/>
      <c r="I2762"/>
      <c r="J2762"/>
      <c r="Z2762"/>
    </row>
    <row r="2763">
      <c r="A2763"/>
      <c r="B2763"/>
      <c r="C2763"/>
      <c r="D2763"/>
      <c r="E2763"/>
      <c r="F2763"/>
      <c r="G2763"/>
      <c r="H2763"/>
      <c r="I2763"/>
      <c r="J2763"/>
      <c r="Z2763"/>
    </row>
    <row r="2764">
      <c r="A2764"/>
      <c r="B2764"/>
      <c r="C2764"/>
      <c r="D2764"/>
      <c r="E2764"/>
      <c r="F2764"/>
      <c r="G2764"/>
      <c r="H2764"/>
      <c r="I2764"/>
      <c r="J2764"/>
      <c r="Z2764"/>
    </row>
    <row r="2765">
      <c r="A2765"/>
      <c r="B2765"/>
      <c r="C2765"/>
      <c r="D2765"/>
      <c r="E2765"/>
      <c r="F2765"/>
      <c r="G2765"/>
      <c r="H2765"/>
      <c r="I2765"/>
      <c r="J2765"/>
      <c r="Z2765"/>
    </row>
    <row r="2766">
      <c r="A2766"/>
      <c r="B2766"/>
      <c r="C2766"/>
      <c r="D2766"/>
      <c r="E2766"/>
      <c r="F2766"/>
      <c r="G2766"/>
      <c r="H2766"/>
      <c r="I2766"/>
      <c r="J2766"/>
      <c r="Z2766"/>
    </row>
    <row r="2767">
      <c r="A2767"/>
      <c r="B2767"/>
      <c r="C2767"/>
      <c r="D2767"/>
      <c r="E2767"/>
      <c r="F2767"/>
      <c r="G2767"/>
      <c r="H2767"/>
      <c r="I2767"/>
      <c r="J2767"/>
      <c r="Z2767"/>
    </row>
    <row r="2768">
      <c r="A2768"/>
      <c r="B2768"/>
      <c r="C2768"/>
      <c r="D2768"/>
      <c r="E2768"/>
      <c r="F2768"/>
      <c r="G2768"/>
      <c r="H2768"/>
      <c r="I2768"/>
      <c r="J2768"/>
      <c r="Z2768"/>
    </row>
    <row r="2769">
      <c r="A2769"/>
      <c r="B2769"/>
      <c r="C2769"/>
      <c r="D2769"/>
      <c r="E2769"/>
      <c r="F2769"/>
      <c r="G2769"/>
      <c r="H2769"/>
      <c r="I2769"/>
      <c r="J2769"/>
      <c r="Z2769"/>
    </row>
    <row r="2770">
      <c r="A2770"/>
      <c r="B2770"/>
      <c r="C2770"/>
      <c r="D2770"/>
      <c r="E2770"/>
      <c r="F2770"/>
      <c r="G2770"/>
      <c r="H2770"/>
      <c r="I2770"/>
      <c r="J2770"/>
      <c r="Z2770"/>
    </row>
    <row r="2771">
      <c r="A2771"/>
      <c r="B2771"/>
      <c r="C2771"/>
      <c r="D2771"/>
      <c r="E2771"/>
      <c r="F2771"/>
      <c r="G2771"/>
      <c r="H2771"/>
      <c r="I2771"/>
      <c r="J2771"/>
      <c r="Z2771"/>
    </row>
    <row r="2772">
      <c r="A2772"/>
      <c r="B2772"/>
      <c r="C2772"/>
      <c r="D2772"/>
      <c r="E2772"/>
      <c r="F2772"/>
      <c r="G2772"/>
      <c r="H2772"/>
      <c r="I2772"/>
      <c r="J2772"/>
      <c r="Z2772"/>
    </row>
    <row r="2773">
      <c r="A2773"/>
      <c r="B2773"/>
      <c r="C2773"/>
      <c r="D2773"/>
      <c r="E2773"/>
      <c r="F2773"/>
      <c r="G2773"/>
      <c r="H2773"/>
      <c r="I2773"/>
      <c r="J2773"/>
      <c r="Z2773"/>
    </row>
    <row r="2774">
      <c r="A2774"/>
      <c r="B2774"/>
      <c r="C2774"/>
      <c r="D2774"/>
      <c r="E2774"/>
      <c r="F2774"/>
      <c r="G2774"/>
      <c r="H2774"/>
      <c r="I2774"/>
      <c r="J2774"/>
      <c r="Z2774"/>
    </row>
    <row r="2775">
      <c r="A2775"/>
      <c r="B2775"/>
      <c r="C2775"/>
      <c r="D2775"/>
      <c r="E2775"/>
      <c r="F2775"/>
      <c r="G2775"/>
      <c r="H2775"/>
      <c r="I2775"/>
      <c r="J2775"/>
      <c r="Z2775"/>
    </row>
    <row r="2776">
      <c r="A2776"/>
      <c r="B2776"/>
      <c r="C2776"/>
      <c r="D2776"/>
      <c r="E2776"/>
      <c r="F2776"/>
      <c r="G2776"/>
      <c r="H2776"/>
      <c r="I2776"/>
      <c r="J2776"/>
      <c r="Z2776"/>
    </row>
    <row r="2777">
      <c r="A2777"/>
      <c r="B2777"/>
      <c r="C2777"/>
      <c r="D2777"/>
      <c r="E2777"/>
      <c r="F2777"/>
      <c r="G2777"/>
      <c r="H2777"/>
      <c r="I2777"/>
      <c r="J2777"/>
      <c r="Z2777"/>
    </row>
    <row r="2778">
      <c r="A2778"/>
      <c r="B2778"/>
      <c r="C2778"/>
      <c r="D2778"/>
      <c r="E2778"/>
      <c r="F2778"/>
      <c r="G2778"/>
      <c r="H2778"/>
      <c r="I2778"/>
      <c r="J2778"/>
      <c r="Z2778"/>
    </row>
    <row r="2779">
      <c r="A2779"/>
      <c r="B2779"/>
      <c r="C2779"/>
      <c r="D2779"/>
      <c r="E2779"/>
      <c r="F2779"/>
      <c r="G2779"/>
      <c r="H2779"/>
      <c r="I2779"/>
      <c r="J2779"/>
      <c r="Z2779"/>
    </row>
    <row r="2780">
      <c r="A2780"/>
      <c r="B2780"/>
      <c r="C2780"/>
      <c r="D2780"/>
      <c r="E2780"/>
      <c r="F2780"/>
      <c r="G2780"/>
      <c r="H2780"/>
      <c r="I2780"/>
      <c r="J2780"/>
      <c r="Z2780"/>
    </row>
    <row r="2781">
      <c r="A2781"/>
      <c r="B2781"/>
      <c r="C2781"/>
      <c r="D2781"/>
      <c r="E2781"/>
      <c r="F2781"/>
      <c r="G2781"/>
      <c r="H2781"/>
      <c r="I2781"/>
      <c r="J2781"/>
      <c r="Z2781"/>
    </row>
    <row r="2782">
      <c r="A2782"/>
      <c r="B2782"/>
      <c r="C2782"/>
      <c r="D2782"/>
      <c r="E2782"/>
      <c r="F2782"/>
      <c r="G2782"/>
      <c r="H2782"/>
      <c r="I2782"/>
      <c r="J2782"/>
      <c r="Z2782"/>
    </row>
    <row r="2783">
      <c r="A2783"/>
      <c r="B2783"/>
      <c r="C2783"/>
      <c r="D2783"/>
      <c r="E2783"/>
      <c r="F2783"/>
      <c r="G2783"/>
      <c r="H2783"/>
      <c r="I2783"/>
      <c r="J2783"/>
      <c r="Z2783"/>
    </row>
    <row r="2784">
      <c r="A2784"/>
      <c r="B2784"/>
      <c r="C2784"/>
      <c r="D2784"/>
      <c r="E2784"/>
      <c r="F2784"/>
      <c r="G2784"/>
      <c r="H2784"/>
      <c r="I2784"/>
      <c r="J2784"/>
      <c r="Z2784"/>
    </row>
    <row r="2785">
      <c r="A2785"/>
      <c r="B2785"/>
      <c r="C2785"/>
      <c r="D2785"/>
      <c r="E2785"/>
      <c r="F2785"/>
      <c r="G2785"/>
      <c r="H2785"/>
      <c r="I2785"/>
      <c r="J2785"/>
      <c r="Z2785"/>
    </row>
    <row r="2786">
      <c r="A2786"/>
      <c r="B2786"/>
      <c r="C2786"/>
      <c r="D2786"/>
      <c r="E2786"/>
      <c r="F2786"/>
      <c r="G2786"/>
      <c r="H2786"/>
      <c r="I2786"/>
      <c r="J2786"/>
      <c r="Z2786"/>
    </row>
    <row r="2787">
      <c r="A2787"/>
      <c r="B2787"/>
      <c r="C2787"/>
      <c r="D2787"/>
      <c r="E2787"/>
      <c r="F2787"/>
      <c r="G2787"/>
      <c r="H2787"/>
      <c r="I2787"/>
      <c r="J2787"/>
      <c r="Z2787"/>
    </row>
    <row r="2788">
      <c r="A2788"/>
      <c r="B2788"/>
      <c r="C2788"/>
      <c r="D2788"/>
      <c r="E2788"/>
      <c r="F2788"/>
      <c r="G2788"/>
      <c r="H2788"/>
      <c r="I2788"/>
      <c r="J2788"/>
      <c r="Z2788"/>
    </row>
    <row r="2789">
      <c r="A2789"/>
      <c r="B2789"/>
      <c r="C2789"/>
      <c r="D2789"/>
      <c r="E2789"/>
      <c r="F2789"/>
      <c r="G2789"/>
      <c r="H2789"/>
      <c r="I2789"/>
      <c r="J2789"/>
      <c r="Z2789"/>
    </row>
    <row r="2790">
      <c r="A2790"/>
      <c r="B2790"/>
      <c r="C2790"/>
      <c r="D2790"/>
      <c r="E2790"/>
      <c r="F2790"/>
      <c r="G2790"/>
      <c r="H2790"/>
      <c r="I2790"/>
      <c r="J2790"/>
      <c r="Z2790"/>
    </row>
    <row r="2791">
      <c r="A2791"/>
      <c r="B2791"/>
      <c r="C2791"/>
      <c r="D2791"/>
      <c r="E2791"/>
      <c r="F2791"/>
      <c r="G2791"/>
      <c r="H2791"/>
      <c r="I2791"/>
      <c r="J2791"/>
      <c r="Z2791"/>
    </row>
    <row r="2792">
      <c r="A2792"/>
      <c r="B2792"/>
      <c r="C2792"/>
      <c r="D2792"/>
      <c r="E2792"/>
      <c r="F2792"/>
      <c r="G2792"/>
      <c r="H2792"/>
      <c r="I2792"/>
      <c r="J2792"/>
      <c r="Z2792"/>
    </row>
    <row r="2793">
      <c r="A2793"/>
      <c r="B2793"/>
      <c r="C2793"/>
      <c r="D2793"/>
      <c r="E2793"/>
      <c r="F2793"/>
      <c r="G2793"/>
      <c r="H2793"/>
      <c r="I2793"/>
      <c r="J2793"/>
      <c r="Z2793"/>
    </row>
    <row r="2794">
      <c r="A2794"/>
      <c r="B2794"/>
      <c r="C2794"/>
      <c r="D2794"/>
      <c r="E2794"/>
      <c r="F2794"/>
      <c r="G2794"/>
      <c r="H2794"/>
      <c r="I2794"/>
      <c r="J2794"/>
      <c r="Z2794"/>
    </row>
    <row r="2795">
      <c r="A2795"/>
      <c r="B2795"/>
      <c r="C2795"/>
      <c r="D2795"/>
      <c r="E2795"/>
      <c r="F2795"/>
      <c r="G2795"/>
      <c r="H2795"/>
      <c r="I2795"/>
      <c r="J2795"/>
      <c r="Z2795"/>
    </row>
    <row r="2796">
      <c r="A2796"/>
      <c r="B2796"/>
      <c r="C2796"/>
      <c r="D2796"/>
      <c r="E2796"/>
      <c r="F2796"/>
      <c r="G2796"/>
      <c r="H2796"/>
      <c r="I2796"/>
      <c r="J2796"/>
      <c r="Z2796"/>
    </row>
    <row r="2797">
      <c r="A2797"/>
      <c r="B2797"/>
      <c r="C2797"/>
      <c r="D2797"/>
      <c r="E2797"/>
      <c r="F2797"/>
      <c r="G2797"/>
      <c r="H2797"/>
      <c r="I2797"/>
      <c r="J2797"/>
      <c r="Z2797"/>
    </row>
    <row r="2798">
      <c r="A2798"/>
      <c r="B2798"/>
      <c r="C2798"/>
      <c r="D2798"/>
      <c r="E2798"/>
      <c r="F2798"/>
      <c r="G2798"/>
      <c r="H2798"/>
      <c r="I2798"/>
      <c r="J2798"/>
      <c r="Z2798"/>
    </row>
    <row r="2799">
      <c r="A2799"/>
      <c r="B2799"/>
      <c r="C2799"/>
      <c r="D2799"/>
      <c r="E2799"/>
      <c r="F2799"/>
      <c r="G2799"/>
      <c r="H2799"/>
      <c r="I2799"/>
      <c r="J2799"/>
      <c r="Z2799"/>
    </row>
    <row r="2800">
      <c r="A2800"/>
      <c r="B2800"/>
      <c r="C2800"/>
      <c r="D2800"/>
      <c r="E2800"/>
      <c r="F2800"/>
      <c r="G2800"/>
      <c r="H2800"/>
      <c r="I2800"/>
      <c r="J2800"/>
      <c r="Z2800"/>
    </row>
    <row r="2801">
      <c r="A2801"/>
      <c r="B2801"/>
      <c r="C2801"/>
      <c r="D2801"/>
      <c r="E2801"/>
      <c r="F2801"/>
      <c r="G2801"/>
      <c r="H2801"/>
      <c r="I2801"/>
      <c r="J2801"/>
      <c r="Z2801"/>
    </row>
    <row r="2802">
      <c r="A2802"/>
      <c r="B2802"/>
      <c r="C2802"/>
      <c r="D2802"/>
      <c r="E2802"/>
      <c r="F2802"/>
      <c r="G2802"/>
      <c r="H2802"/>
      <c r="I2802"/>
      <c r="J2802"/>
      <c r="Z2802"/>
    </row>
    <row r="2803">
      <c r="A2803"/>
      <c r="B2803"/>
      <c r="C2803"/>
      <c r="D2803"/>
      <c r="E2803"/>
      <c r="F2803"/>
      <c r="G2803"/>
      <c r="H2803"/>
      <c r="I2803"/>
      <c r="J2803"/>
      <c r="Z2803"/>
    </row>
    <row r="2804">
      <c r="A2804"/>
      <c r="B2804"/>
      <c r="C2804"/>
      <c r="D2804"/>
      <c r="E2804"/>
      <c r="F2804"/>
      <c r="G2804"/>
      <c r="H2804"/>
      <c r="I2804"/>
      <c r="J2804"/>
      <c r="Z2804"/>
    </row>
    <row r="2805">
      <c r="A2805"/>
      <c r="B2805"/>
      <c r="C2805"/>
      <c r="D2805"/>
      <c r="E2805"/>
      <c r="F2805"/>
      <c r="G2805"/>
      <c r="H2805"/>
      <c r="I2805"/>
      <c r="J2805"/>
      <c r="Z2805"/>
    </row>
    <row r="2806">
      <c r="A2806"/>
      <c r="B2806"/>
      <c r="C2806"/>
      <c r="D2806"/>
      <c r="E2806"/>
      <c r="F2806"/>
      <c r="G2806"/>
      <c r="H2806"/>
      <c r="I2806"/>
      <c r="J2806"/>
      <c r="Z2806"/>
    </row>
    <row r="2807">
      <c r="A2807"/>
      <c r="B2807"/>
      <c r="C2807"/>
      <c r="D2807"/>
      <c r="E2807"/>
      <c r="F2807"/>
      <c r="G2807"/>
      <c r="H2807"/>
      <c r="I2807"/>
      <c r="J2807"/>
      <c r="Z2807"/>
    </row>
    <row r="2808">
      <c r="A2808"/>
      <c r="B2808"/>
      <c r="C2808"/>
      <c r="D2808"/>
      <c r="E2808"/>
      <c r="F2808"/>
      <c r="G2808"/>
      <c r="H2808"/>
      <c r="I2808"/>
      <c r="J2808"/>
      <c r="Z2808"/>
    </row>
    <row r="2809">
      <c r="A2809"/>
      <c r="B2809"/>
      <c r="C2809"/>
      <c r="D2809"/>
      <c r="E2809"/>
      <c r="F2809"/>
      <c r="G2809"/>
      <c r="H2809"/>
      <c r="I2809"/>
      <c r="J2809"/>
      <c r="Z2809"/>
    </row>
    <row r="2810">
      <c r="A2810"/>
      <c r="B2810"/>
      <c r="C2810"/>
      <c r="D2810"/>
      <c r="E2810"/>
      <c r="F2810"/>
      <c r="G2810"/>
      <c r="H2810"/>
      <c r="I2810"/>
      <c r="J2810"/>
      <c r="Z2810"/>
    </row>
    <row r="2811">
      <c r="A2811"/>
      <c r="B2811"/>
      <c r="C2811"/>
      <c r="D2811"/>
      <c r="E2811"/>
      <c r="F2811"/>
      <c r="G2811"/>
      <c r="H2811"/>
      <c r="I2811"/>
      <c r="J2811"/>
      <c r="Z2811"/>
    </row>
    <row r="2812">
      <c r="A2812"/>
      <c r="B2812"/>
      <c r="C2812"/>
      <c r="D2812"/>
      <c r="E2812"/>
      <c r="F2812"/>
      <c r="G2812"/>
      <c r="H2812"/>
      <c r="I2812"/>
      <c r="J2812"/>
      <c r="Z2812"/>
    </row>
    <row r="2813">
      <c r="A2813"/>
      <c r="B2813"/>
      <c r="C2813"/>
      <c r="D2813"/>
      <c r="E2813"/>
      <c r="F2813"/>
      <c r="G2813"/>
      <c r="H2813"/>
      <c r="I2813"/>
      <c r="J2813"/>
      <c r="Z2813"/>
    </row>
    <row r="2814">
      <c r="A2814"/>
      <c r="B2814"/>
      <c r="C2814"/>
      <c r="D2814"/>
      <c r="E2814"/>
      <c r="F2814"/>
      <c r="G2814"/>
      <c r="H2814"/>
      <c r="I2814"/>
      <c r="J2814"/>
      <c r="Z2814"/>
    </row>
    <row r="2815">
      <c r="A2815"/>
      <c r="B2815"/>
      <c r="C2815"/>
      <c r="D2815"/>
      <c r="E2815"/>
      <c r="F2815"/>
      <c r="G2815"/>
      <c r="H2815"/>
      <c r="I2815"/>
      <c r="J2815"/>
      <c r="Z2815"/>
    </row>
    <row r="2816">
      <c r="A2816"/>
      <c r="B2816"/>
      <c r="C2816"/>
      <c r="D2816"/>
      <c r="E2816"/>
      <c r="F2816"/>
      <c r="G2816"/>
      <c r="H2816"/>
      <c r="I2816"/>
      <c r="J2816"/>
      <c r="Z2816"/>
    </row>
    <row r="2817">
      <c r="A2817"/>
      <c r="B2817"/>
      <c r="C2817"/>
      <c r="D2817"/>
      <c r="E2817"/>
      <c r="F2817"/>
      <c r="G2817"/>
      <c r="H2817"/>
      <c r="I2817"/>
      <c r="J2817"/>
      <c r="Z2817"/>
    </row>
    <row r="2818">
      <c r="A2818"/>
      <c r="B2818"/>
      <c r="C2818"/>
      <c r="D2818"/>
      <c r="E2818"/>
      <c r="F2818"/>
      <c r="G2818"/>
      <c r="H2818"/>
      <c r="I2818"/>
      <c r="J2818"/>
      <c r="Z2818"/>
    </row>
    <row r="2819">
      <c r="A2819"/>
      <c r="B2819"/>
      <c r="C2819"/>
      <c r="D2819"/>
      <c r="E2819"/>
      <c r="F2819"/>
      <c r="G2819"/>
      <c r="H2819"/>
      <c r="I2819"/>
      <c r="J2819"/>
      <c r="Z2819"/>
    </row>
    <row r="2820">
      <c r="A2820"/>
      <c r="B2820"/>
      <c r="C2820"/>
      <c r="D2820"/>
      <c r="E2820"/>
      <c r="F2820"/>
      <c r="G2820"/>
      <c r="H2820"/>
      <c r="I2820"/>
      <c r="J2820"/>
      <c r="Z2820"/>
    </row>
    <row r="2821">
      <c r="A2821"/>
      <c r="B2821"/>
      <c r="C2821"/>
      <c r="D2821"/>
      <c r="E2821"/>
      <c r="F2821"/>
      <c r="G2821"/>
      <c r="H2821"/>
      <c r="I2821"/>
      <c r="J2821"/>
      <c r="Z2821"/>
    </row>
    <row r="2822">
      <c r="A2822"/>
      <c r="B2822"/>
      <c r="C2822"/>
      <c r="D2822"/>
      <c r="E2822"/>
      <c r="F2822"/>
      <c r="G2822"/>
      <c r="H2822"/>
      <c r="I2822"/>
      <c r="J2822"/>
      <c r="Z2822"/>
    </row>
    <row r="2823">
      <c r="A2823"/>
      <c r="B2823"/>
      <c r="C2823"/>
      <c r="D2823"/>
      <c r="E2823"/>
      <c r="F2823"/>
      <c r="G2823"/>
      <c r="H2823"/>
      <c r="I2823"/>
      <c r="J2823"/>
      <c r="Z2823"/>
    </row>
    <row r="2824">
      <c r="A2824"/>
      <c r="B2824"/>
      <c r="C2824"/>
      <c r="D2824"/>
      <c r="E2824"/>
      <c r="F2824"/>
      <c r="G2824"/>
      <c r="H2824"/>
      <c r="I2824"/>
      <c r="J2824"/>
      <c r="Z2824"/>
    </row>
    <row r="2825">
      <c r="A2825"/>
      <c r="B2825"/>
      <c r="C2825"/>
      <c r="D2825"/>
      <c r="E2825"/>
      <c r="F2825"/>
      <c r="G2825"/>
      <c r="H2825"/>
      <c r="I2825"/>
      <c r="J2825"/>
      <c r="Z2825"/>
    </row>
    <row r="2826">
      <c r="A2826"/>
      <c r="B2826"/>
      <c r="C2826"/>
      <c r="D2826"/>
      <c r="E2826"/>
      <c r="F2826"/>
      <c r="G2826"/>
      <c r="H2826"/>
      <c r="I2826"/>
      <c r="J2826"/>
      <c r="Z2826"/>
    </row>
    <row r="2827">
      <c r="A2827"/>
      <c r="B2827"/>
      <c r="C2827"/>
      <c r="D2827"/>
      <c r="E2827"/>
      <c r="F2827"/>
      <c r="G2827"/>
      <c r="H2827"/>
      <c r="I2827"/>
      <c r="J2827"/>
      <c r="Z2827"/>
    </row>
    <row r="2828">
      <c r="A2828"/>
      <c r="B2828"/>
      <c r="C2828"/>
      <c r="D2828"/>
      <c r="E2828"/>
      <c r="F2828"/>
      <c r="G2828"/>
      <c r="H2828"/>
      <c r="I2828"/>
      <c r="J2828"/>
      <c r="Z2828"/>
    </row>
    <row r="2829">
      <c r="A2829"/>
      <c r="B2829"/>
      <c r="C2829"/>
      <c r="D2829"/>
      <c r="E2829"/>
      <c r="F2829"/>
      <c r="G2829"/>
      <c r="H2829"/>
      <c r="I2829"/>
      <c r="J2829"/>
      <c r="Z2829"/>
    </row>
    <row r="2830">
      <c r="A2830"/>
      <c r="B2830"/>
      <c r="C2830"/>
      <c r="D2830"/>
      <c r="E2830"/>
      <c r="F2830"/>
      <c r="G2830"/>
      <c r="H2830"/>
      <c r="I2830"/>
      <c r="J2830"/>
      <c r="Z2830"/>
    </row>
    <row r="2831">
      <c r="A2831"/>
      <c r="B2831"/>
      <c r="C2831"/>
      <c r="D2831"/>
      <c r="E2831"/>
      <c r="F2831"/>
      <c r="G2831"/>
      <c r="H2831"/>
      <c r="I2831"/>
      <c r="J2831"/>
      <c r="Z2831"/>
    </row>
    <row r="2832">
      <c r="A2832"/>
      <c r="B2832"/>
      <c r="C2832"/>
      <c r="D2832"/>
      <c r="E2832"/>
      <c r="F2832"/>
      <c r="G2832"/>
      <c r="H2832"/>
      <c r="I2832"/>
      <c r="J2832"/>
      <c r="Z2832"/>
    </row>
    <row r="2833">
      <c r="A2833"/>
      <c r="B2833"/>
      <c r="C2833"/>
      <c r="D2833"/>
      <c r="E2833"/>
      <c r="F2833"/>
      <c r="G2833"/>
      <c r="H2833"/>
      <c r="I2833"/>
      <c r="J2833"/>
      <c r="Z2833"/>
    </row>
    <row r="2834">
      <c r="A2834"/>
      <c r="B2834"/>
      <c r="C2834"/>
      <c r="D2834"/>
      <c r="E2834"/>
      <c r="F2834"/>
      <c r="G2834"/>
      <c r="H2834"/>
      <c r="I2834"/>
      <c r="J2834"/>
      <c r="Z2834"/>
    </row>
    <row r="2835">
      <c r="A2835"/>
      <c r="B2835"/>
      <c r="C2835"/>
      <c r="D2835"/>
      <c r="E2835"/>
      <c r="F2835"/>
      <c r="G2835"/>
      <c r="H2835"/>
      <c r="I2835"/>
      <c r="J2835"/>
      <c r="Z2835"/>
    </row>
    <row r="2836">
      <c r="A2836"/>
      <c r="B2836"/>
      <c r="C2836"/>
      <c r="D2836"/>
      <c r="E2836"/>
      <c r="F2836"/>
      <c r="G2836"/>
      <c r="H2836"/>
      <c r="I2836"/>
      <c r="J2836"/>
      <c r="Z2836"/>
    </row>
    <row r="2837">
      <c r="A2837"/>
      <c r="B2837"/>
      <c r="C2837"/>
      <c r="D2837"/>
      <c r="E2837"/>
      <c r="F2837"/>
      <c r="G2837"/>
      <c r="H2837"/>
      <c r="I2837"/>
      <c r="J2837"/>
      <c r="Z2837"/>
    </row>
    <row r="2838">
      <c r="A2838"/>
      <c r="B2838"/>
      <c r="C2838"/>
      <c r="D2838"/>
      <c r="E2838"/>
      <c r="F2838"/>
      <c r="G2838"/>
      <c r="H2838"/>
      <c r="I2838"/>
      <c r="J2838"/>
      <c r="Z2838"/>
    </row>
    <row r="2839">
      <c r="A2839"/>
      <c r="B2839"/>
      <c r="C2839"/>
      <c r="D2839"/>
      <c r="E2839"/>
      <c r="F2839"/>
      <c r="G2839"/>
      <c r="H2839"/>
      <c r="I2839"/>
      <c r="J2839"/>
      <c r="Z2839"/>
    </row>
    <row r="2840">
      <c r="A2840"/>
      <c r="B2840"/>
      <c r="C2840"/>
      <c r="D2840"/>
      <c r="E2840"/>
      <c r="F2840"/>
      <c r="G2840"/>
      <c r="H2840"/>
      <c r="I2840"/>
      <c r="J2840"/>
      <c r="Z2840"/>
    </row>
    <row r="2841">
      <c r="A2841"/>
      <c r="B2841"/>
      <c r="C2841"/>
      <c r="D2841"/>
      <c r="E2841"/>
      <c r="F2841"/>
      <c r="G2841"/>
      <c r="H2841"/>
      <c r="I2841"/>
      <c r="J2841"/>
      <c r="Z2841"/>
    </row>
    <row r="2842">
      <c r="A2842"/>
      <c r="B2842"/>
      <c r="C2842"/>
      <c r="D2842"/>
      <c r="E2842"/>
      <c r="F2842"/>
      <c r="G2842"/>
      <c r="H2842"/>
      <c r="I2842"/>
      <c r="J2842"/>
      <c r="Z2842"/>
    </row>
    <row r="2843">
      <c r="A2843"/>
      <c r="B2843"/>
      <c r="C2843"/>
      <c r="D2843"/>
      <c r="E2843"/>
      <c r="F2843"/>
      <c r="G2843"/>
      <c r="H2843"/>
      <c r="I2843"/>
      <c r="J2843"/>
      <c r="Z2843"/>
    </row>
    <row r="2844">
      <c r="A2844"/>
      <c r="B2844"/>
      <c r="C2844"/>
      <c r="D2844"/>
      <c r="E2844"/>
      <c r="F2844"/>
      <c r="G2844"/>
      <c r="H2844"/>
      <c r="I2844"/>
      <c r="J2844"/>
      <c r="Z2844"/>
    </row>
    <row r="2845">
      <c r="A2845"/>
      <c r="B2845"/>
      <c r="C2845"/>
      <c r="D2845"/>
      <c r="E2845"/>
      <c r="F2845"/>
      <c r="G2845"/>
      <c r="H2845"/>
      <c r="I2845"/>
      <c r="J2845"/>
      <c r="Z2845"/>
    </row>
    <row r="2846">
      <c r="A2846"/>
      <c r="B2846"/>
      <c r="C2846"/>
      <c r="D2846"/>
      <c r="E2846"/>
      <c r="F2846"/>
      <c r="G2846"/>
      <c r="H2846"/>
      <c r="I2846"/>
      <c r="J2846"/>
      <c r="Z2846"/>
    </row>
    <row r="2847">
      <c r="A2847"/>
      <c r="B2847"/>
      <c r="C2847"/>
      <c r="D2847"/>
      <c r="E2847"/>
      <c r="F2847"/>
      <c r="G2847"/>
      <c r="H2847"/>
      <c r="I2847"/>
      <c r="J2847"/>
      <c r="Z2847"/>
    </row>
    <row r="2848">
      <c r="A2848"/>
      <c r="B2848"/>
      <c r="C2848"/>
      <c r="D2848"/>
      <c r="E2848"/>
      <c r="F2848"/>
      <c r="G2848"/>
      <c r="H2848"/>
      <c r="I2848"/>
      <c r="J2848"/>
      <c r="Z2848"/>
    </row>
    <row r="2849">
      <c r="A2849"/>
      <c r="B2849"/>
      <c r="C2849"/>
      <c r="D2849"/>
      <c r="E2849"/>
      <c r="F2849"/>
      <c r="G2849"/>
      <c r="H2849"/>
      <c r="I2849"/>
      <c r="J2849"/>
      <c r="Z2849"/>
    </row>
    <row r="2850">
      <c r="A2850"/>
      <c r="B2850"/>
      <c r="C2850"/>
      <c r="D2850"/>
      <c r="E2850"/>
      <c r="F2850"/>
      <c r="G2850"/>
      <c r="H2850"/>
      <c r="I2850"/>
      <c r="J2850"/>
      <c r="Z2850"/>
    </row>
    <row r="2851">
      <c r="A2851"/>
      <c r="B2851"/>
      <c r="C2851"/>
      <c r="D2851"/>
      <c r="E2851"/>
      <c r="F2851"/>
      <c r="G2851"/>
      <c r="H2851"/>
      <c r="I2851"/>
      <c r="J2851"/>
      <c r="Z2851"/>
    </row>
    <row r="2852">
      <c r="A2852"/>
      <c r="B2852"/>
      <c r="C2852"/>
      <c r="D2852"/>
      <c r="E2852"/>
      <c r="F2852"/>
      <c r="G2852"/>
      <c r="H2852"/>
      <c r="I2852"/>
      <c r="J2852"/>
      <c r="Z2852"/>
    </row>
    <row r="2853">
      <c r="A2853"/>
      <c r="B2853"/>
      <c r="C2853"/>
      <c r="D2853"/>
      <c r="E2853"/>
      <c r="F2853"/>
      <c r="G2853"/>
      <c r="H2853"/>
      <c r="I2853"/>
      <c r="J2853"/>
      <c r="Z2853"/>
    </row>
    <row r="2854">
      <c r="A2854"/>
      <c r="B2854"/>
      <c r="C2854"/>
      <c r="D2854"/>
      <c r="E2854"/>
      <c r="F2854"/>
      <c r="G2854"/>
      <c r="H2854"/>
      <c r="I2854"/>
      <c r="J2854"/>
      <c r="Z2854"/>
    </row>
    <row r="2855">
      <c r="A2855"/>
      <c r="B2855"/>
      <c r="C2855"/>
      <c r="D2855"/>
      <c r="E2855"/>
      <c r="F2855"/>
      <c r="G2855"/>
      <c r="H2855"/>
      <c r="I2855"/>
      <c r="J2855"/>
      <c r="Z2855"/>
    </row>
    <row r="2856">
      <c r="A2856"/>
      <c r="B2856"/>
      <c r="C2856"/>
      <c r="D2856"/>
      <c r="E2856"/>
      <c r="F2856"/>
      <c r="G2856"/>
      <c r="H2856"/>
      <c r="I2856"/>
      <c r="J2856"/>
      <c r="Z2856"/>
    </row>
    <row r="2857">
      <c r="A2857"/>
      <c r="B2857"/>
      <c r="C2857"/>
      <c r="D2857"/>
      <c r="E2857"/>
      <c r="F2857"/>
      <c r="G2857"/>
      <c r="H2857"/>
      <c r="I2857"/>
      <c r="J2857"/>
      <c r="Z2857"/>
    </row>
    <row r="2858">
      <c r="A2858"/>
      <c r="B2858"/>
      <c r="C2858"/>
      <c r="D2858"/>
      <c r="E2858"/>
      <c r="F2858"/>
      <c r="G2858"/>
      <c r="H2858"/>
      <c r="I2858"/>
      <c r="J2858"/>
      <c r="Z2858"/>
    </row>
    <row r="2859">
      <c r="A2859"/>
      <c r="B2859"/>
      <c r="C2859"/>
      <c r="D2859"/>
      <c r="E2859"/>
      <c r="F2859"/>
      <c r="G2859"/>
      <c r="H2859"/>
      <c r="I2859"/>
      <c r="J2859"/>
      <c r="Z2859"/>
    </row>
    <row r="2860">
      <c r="A2860"/>
      <c r="B2860"/>
      <c r="C2860"/>
      <c r="D2860"/>
      <c r="E2860"/>
      <c r="F2860"/>
      <c r="G2860"/>
      <c r="H2860"/>
      <c r="I2860"/>
      <c r="J2860"/>
      <c r="Z2860"/>
    </row>
    <row r="2861">
      <c r="A2861"/>
      <c r="B2861"/>
      <c r="C2861"/>
      <c r="D2861"/>
      <c r="E2861"/>
      <c r="F2861"/>
      <c r="G2861"/>
      <c r="H2861"/>
      <c r="I2861"/>
      <c r="J2861"/>
      <c r="Z2861"/>
    </row>
    <row r="2862">
      <c r="A2862"/>
      <c r="B2862"/>
      <c r="C2862"/>
      <c r="D2862"/>
      <c r="E2862"/>
      <c r="F2862"/>
      <c r="G2862"/>
      <c r="H2862"/>
      <c r="I2862"/>
      <c r="J2862"/>
      <c r="Z2862"/>
    </row>
    <row r="2863">
      <c r="A2863"/>
      <c r="B2863"/>
      <c r="C2863"/>
      <c r="D2863"/>
      <c r="E2863"/>
      <c r="F2863"/>
      <c r="G2863"/>
      <c r="H2863"/>
      <c r="I2863"/>
      <c r="J2863"/>
      <c r="Z2863"/>
    </row>
    <row r="2864">
      <c r="A2864"/>
      <c r="B2864"/>
      <c r="C2864"/>
      <c r="D2864"/>
      <c r="E2864"/>
      <c r="F2864"/>
      <c r="G2864"/>
      <c r="H2864"/>
      <c r="I2864"/>
      <c r="J2864"/>
      <c r="Z2864"/>
    </row>
    <row r="2865">
      <c r="A2865"/>
      <c r="B2865"/>
      <c r="C2865"/>
      <c r="D2865"/>
      <c r="E2865"/>
      <c r="F2865"/>
      <c r="G2865"/>
      <c r="H2865"/>
      <c r="I2865"/>
      <c r="J2865"/>
      <c r="Z2865"/>
    </row>
    <row r="2866">
      <c r="A2866"/>
      <c r="B2866"/>
      <c r="C2866"/>
      <c r="D2866"/>
      <c r="E2866"/>
      <c r="F2866"/>
      <c r="G2866"/>
      <c r="H2866"/>
      <c r="I2866"/>
      <c r="J2866"/>
      <c r="Z2866"/>
    </row>
    <row r="2867">
      <c r="A2867"/>
      <c r="B2867"/>
      <c r="C2867"/>
      <c r="D2867"/>
      <c r="E2867"/>
      <c r="F2867"/>
      <c r="G2867"/>
      <c r="H2867"/>
      <c r="I2867"/>
      <c r="J2867"/>
      <c r="Z2867"/>
    </row>
    <row r="2868">
      <c r="A2868"/>
      <c r="B2868"/>
      <c r="C2868"/>
      <c r="D2868"/>
      <c r="E2868"/>
      <c r="F2868"/>
      <c r="G2868"/>
      <c r="H2868"/>
      <c r="I2868"/>
      <c r="J2868"/>
      <c r="Z2868"/>
    </row>
    <row r="2869">
      <c r="A2869"/>
      <c r="B2869"/>
      <c r="C2869"/>
      <c r="D2869"/>
      <c r="E2869"/>
      <c r="F2869"/>
      <c r="G2869"/>
      <c r="H2869"/>
      <c r="I2869"/>
      <c r="J2869"/>
      <c r="Z2869"/>
    </row>
    <row r="2870">
      <c r="A2870"/>
      <c r="B2870"/>
      <c r="C2870"/>
      <c r="D2870"/>
      <c r="E2870"/>
      <c r="F2870"/>
      <c r="G2870"/>
      <c r="H2870"/>
      <c r="I2870"/>
      <c r="J2870"/>
      <c r="Z2870"/>
    </row>
    <row r="2871">
      <c r="A2871"/>
      <c r="B2871"/>
      <c r="C2871"/>
      <c r="D2871"/>
      <c r="E2871"/>
      <c r="F2871"/>
      <c r="G2871"/>
      <c r="H2871"/>
      <c r="I2871"/>
      <c r="J2871"/>
      <c r="Z2871"/>
    </row>
    <row r="2872">
      <c r="A2872"/>
      <c r="B2872"/>
      <c r="C2872"/>
      <c r="D2872"/>
      <c r="E2872"/>
      <c r="F2872"/>
      <c r="G2872"/>
      <c r="H2872"/>
      <c r="I2872"/>
      <c r="J2872"/>
      <c r="Z2872"/>
    </row>
    <row r="2873">
      <c r="A2873"/>
      <c r="B2873"/>
      <c r="C2873"/>
      <c r="D2873"/>
      <c r="E2873"/>
      <c r="F2873"/>
      <c r="G2873"/>
      <c r="H2873"/>
      <c r="I2873"/>
      <c r="J2873"/>
      <c r="Z2873"/>
    </row>
    <row r="2874">
      <c r="A2874"/>
      <c r="B2874"/>
      <c r="C2874"/>
      <c r="D2874"/>
      <c r="E2874"/>
      <c r="F2874"/>
      <c r="G2874"/>
      <c r="H2874"/>
      <c r="I2874"/>
      <c r="J2874"/>
      <c r="Z2874"/>
    </row>
    <row r="2875">
      <c r="A2875"/>
      <c r="B2875"/>
      <c r="C2875"/>
      <c r="D2875"/>
      <c r="E2875"/>
      <c r="F2875"/>
      <c r="G2875"/>
      <c r="H2875"/>
      <c r="I2875"/>
      <c r="J2875"/>
      <c r="Z2875"/>
    </row>
    <row r="2876">
      <c r="A2876"/>
      <c r="B2876"/>
      <c r="C2876"/>
      <c r="D2876"/>
      <c r="E2876"/>
      <c r="F2876"/>
      <c r="G2876"/>
      <c r="H2876"/>
      <c r="I2876"/>
      <c r="J2876"/>
      <c r="Z2876"/>
    </row>
    <row r="2877">
      <c r="A2877"/>
      <c r="B2877"/>
      <c r="C2877"/>
      <c r="D2877"/>
      <c r="E2877"/>
      <c r="F2877"/>
      <c r="G2877"/>
      <c r="H2877"/>
      <c r="I2877"/>
      <c r="J2877"/>
      <c r="Z2877"/>
    </row>
    <row r="2878">
      <c r="A2878"/>
      <c r="B2878"/>
      <c r="C2878"/>
      <c r="D2878"/>
      <c r="E2878"/>
      <c r="F2878"/>
      <c r="G2878"/>
      <c r="H2878"/>
      <c r="I2878"/>
      <c r="J2878"/>
      <c r="Z2878"/>
    </row>
    <row r="2879">
      <c r="A2879"/>
      <c r="B2879"/>
      <c r="C2879"/>
      <c r="D2879"/>
      <c r="E2879"/>
      <c r="F2879"/>
      <c r="G2879"/>
      <c r="H2879"/>
      <c r="I2879"/>
      <c r="J2879"/>
      <c r="Z2879"/>
    </row>
    <row r="2880">
      <c r="A2880"/>
      <c r="B2880"/>
      <c r="C2880"/>
      <c r="D2880"/>
      <c r="E2880"/>
      <c r="F2880"/>
      <c r="G2880"/>
      <c r="H2880"/>
      <c r="I2880"/>
      <c r="J2880"/>
      <c r="Z2880"/>
    </row>
    <row r="2881">
      <c r="A2881"/>
      <c r="B2881"/>
      <c r="C2881"/>
      <c r="D2881"/>
      <c r="E2881"/>
      <c r="F2881"/>
      <c r="G2881"/>
      <c r="H2881"/>
      <c r="I2881"/>
      <c r="J2881"/>
      <c r="Z2881"/>
    </row>
    <row r="2882">
      <c r="A2882"/>
      <c r="B2882"/>
      <c r="C2882"/>
      <c r="D2882"/>
      <c r="E2882"/>
      <c r="F2882"/>
      <c r="G2882"/>
      <c r="H2882"/>
      <c r="I2882"/>
      <c r="J2882"/>
      <c r="Z2882"/>
    </row>
    <row r="2883">
      <c r="A2883"/>
      <c r="B2883"/>
      <c r="C2883"/>
      <c r="D2883"/>
      <c r="E2883"/>
      <c r="F2883"/>
      <c r="G2883"/>
      <c r="H2883"/>
      <c r="I2883"/>
      <c r="J2883"/>
      <c r="Z2883"/>
    </row>
    <row r="2884">
      <c r="A2884"/>
      <c r="B2884"/>
      <c r="C2884"/>
      <c r="D2884"/>
      <c r="E2884"/>
      <c r="F2884"/>
      <c r="G2884"/>
      <c r="H2884"/>
      <c r="I2884"/>
      <c r="J2884"/>
      <c r="Z2884"/>
    </row>
    <row r="2885">
      <c r="A2885"/>
      <c r="B2885"/>
      <c r="C2885"/>
      <c r="D2885"/>
      <c r="E2885"/>
      <c r="F2885"/>
      <c r="G2885"/>
      <c r="H2885"/>
      <c r="I2885"/>
      <c r="J2885"/>
      <c r="Z2885"/>
    </row>
    <row r="2886">
      <c r="A2886"/>
      <c r="B2886"/>
      <c r="C2886"/>
      <c r="D2886"/>
      <c r="E2886"/>
      <c r="F2886"/>
      <c r="G2886"/>
      <c r="H2886"/>
      <c r="I2886"/>
      <c r="J2886"/>
      <c r="Z2886"/>
    </row>
    <row r="2887">
      <c r="A2887"/>
      <c r="B2887"/>
      <c r="C2887"/>
      <c r="D2887"/>
      <c r="E2887"/>
      <c r="F2887"/>
      <c r="G2887"/>
      <c r="H2887"/>
      <c r="I2887"/>
      <c r="J2887"/>
      <c r="Z2887"/>
    </row>
    <row r="2888">
      <c r="A2888"/>
      <c r="B2888"/>
      <c r="C2888"/>
      <c r="D2888"/>
      <c r="E2888"/>
      <c r="F2888"/>
      <c r="G2888"/>
      <c r="H2888"/>
      <c r="I2888"/>
      <c r="J2888"/>
      <c r="Z2888"/>
    </row>
    <row r="2889">
      <c r="A2889"/>
      <c r="B2889"/>
      <c r="C2889"/>
      <c r="D2889"/>
      <c r="E2889"/>
      <c r="F2889"/>
      <c r="G2889"/>
      <c r="H2889"/>
      <c r="I2889"/>
      <c r="J2889"/>
      <c r="Z2889"/>
    </row>
    <row r="2890">
      <c r="A2890"/>
      <c r="B2890"/>
      <c r="C2890"/>
      <c r="D2890"/>
      <c r="E2890"/>
      <c r="F2890"/>
      <c r="G2890"/>
      <c r="H2890"/>
      <c r="I2890"/>
      <c r="J2890"/>
      <c r="Z2890"/>
    </row>
    <row r="2891">
      <c r="A2891"/>
      <c r="B2891"/>
      <c r="C2891"/>
      <c r="D2891"/>
      <c r="E2891"/>
      <c r="F2891"/>
      <c r="G2891"/>
      <c r="H2891"/>
      <c r="I2891"/>
      <c r="J2891"/>
      <c r="Z2891"/>
    </row>
    <row r="2892">
      <c r="A2892"/>
      <c r="B2892"/>
      <c r="C2892"/>
      <c r="D2892"/>
      <c r="E2892"/>
      <c r="F2892"/>
      <c r="G2892"/>
      <c r="H2892"/>
      <c r="I2892"/>
      <c r="J2892"/>
      <c r="Z2892"/>
    </row>
    <row r="2893">
      <c r="A2893"/>
      <c r="B2893"/>
      <c r="C2893"/>
      <c r="D2893"/>
      <c r="E2893"/>
      <c r="F2893"/>
      <c r="G2893"/>
      <c r="H2893"/>
      <c r="I2893"/>
      <c r="J2893"/>
      <c r="Z2893"/>
    </row>
    <row r="2894">
      <c r="A2894"/>
      <c r="B2894"/>
      <c r="C2894"/>
      <c r="D2894"/>
      <c r="E2894"/>
      <c r="F2894"/>
      <c r="G2894"/>
      <c r="H2894"/>
      <c r="I2894"/>
      <c r="J2894"/>
      <c r="Z2894"/>
    </row>
    <row r="2895">
      <c r="A2895"/>
      <c r="B2895"/>
      <c r="C2895"/>
      <c r="D2895"/>
      <c r="E2895"/>
      <c r="F2895"/>
      <c r="G2895"/>
      <c r="H2895"/>
      <c r="I2895"/>
      <c r="J2895"/>
      <c r="Z2895"/>
    </row>
    <row r="2896">
      <c r="A2896"/>
      <c r="B2896"/>
      <c r="C2896"/>
      <c r="D2896"/>
      <c r="E2896"/>
      <c r="F2896"/>
      <c r="G2896"/>
      <c r="H2896"/>
      <c r="I2896"/>
      <c r="J2896"/>
      <c r="Z2896"/>
    </row>
    <row r="2897">
      <c r="A2897"/>
      <c r="B2897"/>
      <c r="C2897"/>
      <c r="D2897"/>
      <c r="E2897"/>
      <c r="F2897"/>
      <c r="G2897"/>
      <c r="H2897"/>
      <c r="I2897"/>
      <c r="J2897"/>
      <c r="Z2897"/>
    </row>
    <row r="2898">
      <c r="A2898"/>
      <c r="B2898"/>
      <c r="C2898"/>
      <c r="D2898"/>
      <c r="E2898"/>
      <c r="F2898"/>
      <c r="G2898"/>
      <c r="H2898"/>
      <c r="I2898"/>
      <c r="J2898"/>
      <c r="Z2898"/>
    </row>
    <row r="2899">
      <c r="A2899"/>
      <c r="B2899"/>
      <c r="C2899"/>
      <c r="D2899"/>
      <c r="E2899"/>
      <c r="F2899"/>
      <c r="G2899"/>
      <c r="H2899"/>
      <c r="I2899"/>
      <c r="J2899"/>
      <c r="Z2899"/>
    </row>
    <row r="2900">
      <c r="A2900"/>
      <c r="B2900"/>
      <c r="C2900"/>
      <c r="D2900"/>
      <c r="E2900"/>
      <c r="F2900"/>
      <c r="G2900"/>
      <c r="H2900"/>
      <c r="I2900"/>
      <c r="J2900"/>
      <c r="Z2900"/>
    </row>
    <row r="2901">
      <c r="A2901"/>
      <c r="B2901"/>
      <c r="C2901"/>
      <c r="D2901"/>
      <c r="E2901"/>
      <c r="F2901"/>
      <c r="G2901"/>
      <c r="H2901"/>
      <c r="I2901"/>
      <c r="J2901"/>
      <c r="Z2901"/>
    </row>
    <row r="2902">
      <c r="A2902"/>
      <c r="B2902"/>
      <c r="C2902"/>
      <c r="D2902"/>
      <c r="E2902"/>
      <c r="F2902"/>
      <c r="G2902"/>
      <c r="H2902"/>
      <c r="I2902"/>
      <c r="J2902"/>
      <c r="Z2902"/>
    </row>
    <row r="2903">
      <c r="A2903"/>
      <c r="B2903"/>
      <c r="C2903"/>
      <c r="D2903"/>
      <c r="E2903"/>
      <c r="F2903"/>
      <c r="G2903"/>
      <c r="H2903"/>
      <c r="I2903"/>
      <c r="J2903"/>
      <c r="Z2903"/>
    </row>
    <row r="2904">
      <c r="A2904"/>
      <c r="B2904"/>
      <c r="C2904"/>
      <c r="D2904"/>
      <c r="E2904"/>
      <c r="F2904"/>
      <c r="G2904"/>
      <c r="H2904"/>
      <c r="I2904"/>
      <c r="J2904"/>
      <c r="Z2904"/>
    </row>
    <row r="2905">
      <c r="A2905"/>
      <c r="B2905"/>
      <c r="C2905"/>
      <c r="D2905"/>
      <c r="E2905"/>
      <c r="F2905"/>
      <c r="G2905"/>
      <c r="H2905"/>
      <c r="I2905"/>
      <c r="J2905"/>
      <c r="Z2905"/>
    </row>
    <row r="2906">
      <c r="A2906"/>
      <c r="B2906"/>
      <c r="C2906"/>
      <c r="D2906"/>
      <c r="E2906"/>
      <c r="F2906"/>
      <c r="G2906"/>
      <c r="H2906"/>
      <c r="I2906"/>
      <c r="J2906"/>
      <c r="Z2906"/>
    </row>
    <row r="2907">
      <c r="A2907"/>
      <c r="B2907"/>
      <c r="C2907"/>
      <c r="D2907"/>
      <c r="E2907"/>
      <c r="F2907"/>
      <c r="G2907"/>
      <c r="H2907"/>
      <c r="I2907"/>
      <c r="J2907"/>
      <c r="Z2907"/>
    </row>
    <row r="2908">
      <c r="A2908"/>
      <c r="B2908"/>
      <c r="C2908"/>
      <c r="D2908"/>
      <c r="E2908"/>
      <c r="F2908"/>
      <c r="G2908"/>
      <c r="H2908"/>
      <c r="I2908"/>
      <c r="J2908"/>
      <c r="Z2908"/>
    </row>
    <row r="2909">
      <c r="A2909"/>
      <c r="B2909"/>
      <c r="C2909"/>
      <c r="D2909"/>
      <c r="E2909"/>
      <c r="F2909"/>
      <c r="G2909"/>
      <c r="H2909"/>
      <c r="I2909"/>
      <c r="J2909"/>
      <c r="Z2909"/>
    </row>
    <row r="2910">
      <c r="A2910"/>
      <c r="B2910"/>
      <c r="C2910"/>
      <c r="D2910"/>
      <c r="E2910"/>
      <c r="F2910"/>
      <c r="G2910"/>
      <c r="H2910"/>
      <c r="I2910"/>
      <c r="J2910"/>
      <c r="Z2910"/>
    </row>
    <row r="2911">
      <c r="A2911"/>
      <c r="B2911"/>
      <c r="C2911"/>
      <c r="D2911"/>
      <c r="E2911"/>
      <c r="F2911"/>
      <c r="G2911"/>
      <c r="H2911"/>
      <c r="I2911"/>
      <c r="J2911"/>
      <c r="Z2911"/>
    </row>
    <row r="2912">
      <c r="A2912"/>
      <c r="B2912"/>
      <c r="C2912"/>
      <c r="D2912"/>
      <c r="E2912"/>
      <c r="F2912"/>
      <c r="G2912"/>
      <c r="H2912"/>
      <c r="I2912"/>
      <c r="J2912"/>
      <c r="Z2912"/>
    </row>
    <row r="2913">
      <c r="A2913"/>
      <c r="B2913"/>
      <c r="C2913"/>
      <c r="D2913"/>
      <c r="E2913"/>
      <c r="F2913"/>
      <c r="G2913"/>
      <c r="H2913"/>
      <c r="I2913"/>
      <c r="J2913"/>
      <c r="Z2913"/>
    </row>
    <row r="2914">
      <c r="A2914"/>
      <c r="B2914"/>
      <c r="C2914"/>
      <c r="D2914"/>
      <c r="E2914"/>
      <c r="F2914"/>
      <c r="G2914"/>
      <c r="H2914"/>
      <c r="I2914"/>
      <c r="J2914"/>
      <c r="Z2914"/>
    </row>
    <row r="2915">
      <c r="A2915"/>
      <c r="B2915"/>
      <c r="C2915"/>
      <c r="D2915"/>
      <c r="E2915"/>
      <c r="F2915"/>
      <c r="G2915"/>
      <c r="H2915"/>
      <c r="I2915"/>
      <c r="J2915"/>
      <c r="Z2915"/>
    </row>
    <row r="2916">
      <c r="A2916"/>
      <c r="B2916"/>
      <c r="C2916"/>
      <c r="D2916"/>
      <c r="E2916"/>
      <c r="F2916"/>
      <c r="G2916"/>
      <c r="H2916"/>
      <c r="I2916"/>
      <c r="J2916"/>
      <c r="Z2916"/>
    </row>
    <row r="2917">
      <c r="A2917"/>
      <c r="B2917"/>
      <c r="C2917"/>
      <c r="D2917"/>
      <c r="E2917"/>
      <c r="F2917"/>
      <c r="G2917"/>
      <c r="H2917"/>
      <c r="I2917"/>
      <c r="J2917"/>
      <c r="Z2917"/>
    </row>
    <row r="2918">
      <c r="A2918"/>
      <c r="B2918"/>
      <c r="C2918"/>
      <c r="D2918"/>
      <c r="E2918"/>
      <c r="F2918"/>
      <c r="G2918"/>
      <c r="H2918"/>
      <c r="I2918"/>
      <c r="J2918"/>
      <c r="Z2918"/>
    </row>
    <row r="2919">
      <c r="A2919"/>
      <c r="B2919"/>
      <c r="C2919"/>
      <c r="D2919"/>
      <c r="E2919"/>
      <c r="F2919"/>
      <c r="G2919"/>
      <c r="H2919"/>
      <c r="I2919"/>
      <c r="J2919"/>
      <c r="Z2919"/>
    </row>
    <row r="2920">
      <c r="A2920"/>
      <c r="B2920"/>
      <c r="C2920"/>
      <c r="D2920"/>
      <c r="E2920"/>
      <c r="F2920"/>
      <c r="G2920"/>
      <c r="H2920"/>
      <c r="I2920"/>
      <c r="J2920"/>
      <c r="Z2920"/>
    </row>
    <row r="2921">
      <c r="A2921"/>
      <c r="B2921"/>
      <c r="C2921"/>
      <c r="D2921"/>
      <c r="E2921"/>
      <c r="F2921"/>
      <c r="G2921"/>
      <c r="H2921"/>
      <c r="I2921"/>
      <c r="J2921"/>
      <c r="Z2921"/>
    </row>
    <row r="2922">
      <c r="A2922"/>
      <c r="B2922"/>
      <c r="C2922"/>
      <c r="D2922"/>
      <c r="E2922"/>
      <c r="F2922"/>
      <c r="G2922"/>
      <c r="H2922"/>
      <c r="I2922"/>
      <c r="J2922"/>
      <c r="Z2922"/>
    </row>
    <row r="2923">
      <c r="A2923"/>
      <c r="B2923"/>
      <c r="C2923"/>
      <c r="D2923"/>
      <c r="E2923"/>
      <c r="F2923"/>
      <c r="G2923"/>
      <c r="H2923"/>
      <c r="I2923"/>
      <c r="J2923"/>
      <c r="Z2923"/>
    </row>
    <row r="2924">
      <c r="A2924"/>
      <c r="B2924"/>
      <c r="C2924"/>
      <c r="D2924"/>
      <c r="E2924"/>
      <c r="F2924"/>
      <c r="G2924"/>
      <c r="H2924"/>
      <c r="I2924"/>
      <c r="J2924"/>
      <c r="Z2924"/>
    </row>
    <row r="2925">
      <c r="A2925"/>
      <c r="B2925"/>
      <c r="C2925"/>
      <c r="D2925"/>
      <c r="E2925"/>
      <c r="F2925"/>
      <c r="G2925"/>
      <c r="H2925"/>
      <c r="I2925"/>
      <c r="J2925"/>
      <c r="Z2925"/>
    </row>
    <row r="2926">
      <c r="A2926"/>
      <c r="B2926"/>
      <c r="C2926"/>
      <c r="D2926"/>
      <c r="E2926"/>
      <c r="F2926"/>
      <c r="G2926"/>
      <c r="H2926"/>
      <c r="I2926"/>
      <c r="J2926"/>
      <c r="Z2926"/>
    </row>
    <row r="2927">
      <c r="A2927"/>
      <c r="B2927"/>
      <c r="C2927"/>
      <c r="D2927"/>
      <c r="E2927"/>
      <c r="F2927"/>
      <c r="G2927"/>
      <c r="H2927"/>
      <c r="I2927"/>
      <c r="J2927"/>
      <c r="Z2927"/>
    </row>
    <row r="2928">
      <c r="A2928"/>
      <c r="B2928"/>
      <c r="C2928"/>
      <c r="D2928"/>
      <c r="E2928"/>
      <c r="F2928"/>
      <c r="G2928"/>
      <c r="H2928"/>
      <c r="I2928"/>
      <c r="J2928"/>
      <c r="Z2928"/>
    </row>
    <row r="2929">
      <c r="A2929"/>
      <c r="B2929"/>
      <c r="C2929"/>
      <c r="D2929"/>
      <c r="E2929"/>
      <c r="F2929"/>
      <c r="G2929"/>
      <c r="H2929"/>
      <c r="I2929"/>
      <c r="J2929"/>
      <c r="Z2929"/>
    </row>
    <row r="2930">
      <c r="A2930"/>
      <c r="B2930"/>
      <c r="C2930"/>
      <c r="D2930"/>
      <c r="E2930"/>
      <c r="F2930"/>
      <c r="G2930"/>
      <c r="H2930"/>
      <c r="I2930"/>
      <c r="J2930"/>
      <c r="Z2930"/>
    </row>
    <row r="2931">
      <c r="A2931"/>
      <c r="B2931"/>
      <c r="C2931"/>
      <c r="D2931"/>
      <c r="E2931"/>
      <c r="F2931"/>
      <c r="G2931"/>
      <c r="H2931"/>
      <c r="I2931"/>
      <c r="J2931"/>
      <c r="Z2931"/>
    </row>
    <row r="2932">
      <c r="A2932"/>
      <c r="B2932"/>
      <c r="C2932"/>
      <c r="D2932"/>
      <c r="E2932"/>
      <c r="F2932"/>
      <c r="G2932"/>
      <c r="H2932"/>
      <c r="I2932"/>
      <c r="J2932"/>
      <c r="Z2932"/>
    </row>
    <row r="2933">
      <c r="A2933"/>
      <c r="B2933"/>
      <c r="C2933"/>
      <c r="D2933"/>
      <c r="E2933"/>
      <c r="F2933"/>
      <c r="G2933"/>
      <c r="H2933"/>
      <c r="I2933"/>
      <c r="J2933"/>
      <c r="Z2933"/>
    </row>
    <row r="2934">
      <c r="A2934"/>
      <c r="B2934"/>
      <c r="C2934"/>
      <c r="D2934"/>
      <c r="E2934"/>
      <c r="F2934"/>
      <c r="G2934"/>
      <c r="H2934"/>
      <c r="I2934"/>
      <c r="J2934"/>
      <c r="Z2934"/>
    </row>
    <row r="2935">
      <c r="A2935"/>
      <c r="B2935"/>
      <c r="C2935"/>
      <c r="D2935"/>
      <c r="E2935"/>
      <c r="F2935"/>
      <c r="G2935"/>
      <c r="H2935"/>
      <c r="I2935"/>
      <c r="J2935"/>
      <c r="Z2935"/>
    </row>
    <row r="2936">
      <c r="A2936"/>
      <c r="B2936"/>
      <c r="C2936"/>
      <c r="D2936"/>
      <c r="E2936"/>
      <c r="F2936"/>
      <c r="G2936"/>
      <c r="H2936"/>
      <c r="I2936"/>
      <c r="J2936"/>
      <c r="Z2936"/>
    </row>
    <row r="2937">
      <c r="A2937"/>
      <c r="B2937"/>
      <c r="C2937"/>
      <c r="D2937"/>
      <c r="E2937"/>
      <c r="F2937"/>
      <c r="G2937"/>
      <c r="H2937"/>
      <c r="I2937"/>
      <c r="J2937"/>
      <c r="Z2937"/>
    </row>
    <row r="2938">
      <c r="A2938"/>
      <c r="B2938"/>
      <c r="C2938"/>
      <c r="D2938"/>
      <c r="E2938"/>
      <c r="F2938"/>
      <c r="G2938"/>
      <c r="H2938"/>
      <c r="I2938"/>
      <c r="J2938"/>
      <c r="Z2938"/>
    </row>
    <row r="2939">
      <c r="A2939"/>
      <c r="B2939"/>
      <c r="C2939"/>
      <c r="D2939"/>
      <c r="E2939"/>
      <c r="F2939"/>
      <c r="G2939"/>
      <c r="H2939"/>
      <c r="I2939"/>
      <c r="J2939"/>
      <c r="Z2939"/>
    </row>
    <row r="2940">
      <c r="A2940"/>
      <c r="B2940"/>
      <c r="C2940"/>
      <c r="D2940"/>
      <c r="E2940"/>
      <c r="F2940"/>
      <c r="G2940"/>
      <c r="H2940"/>
      <c r="I2940"/>
      <c r="J2940"/>
      <c r="Z2940"/>
    </row>
    <row r="2941">
      <c r="A2941"/>
      <c r="B2941"/>
      <c r="C2941"/>
      <c r="D2941"/>
      <c r="E2941"/>
      <c r="F2941"/>
      <c r="G2941"/>
      <c r="H2941"/>
      <c r="I2941"/>
      <c r="J2941"/>
      <c r="Z2941"/>
    </row>
    <row r="2942">
      <c r="A2942"/>
      <c r="B2942"/>
      <c r="C2942"/>
      <c r="D2942"/>
      <c r="E2942"/>
      <c r="F2942"/>
      <c r="G2942"/>
      <c r="H2942"/>
      <c r="I2942"/>
      <c r="J2942"/>
      <c r="Z2942"/>
    </row>
    <row r="2943">
      <c r="A2943"/>
      <c r="B2943"/>
      <c r="C2943"/>
      <c r="D2943"/>
      <c r="E2943"/>
      <c r="F2943"/>
      <c r="G2943"/>
      <c r="H2943"/>
      <c r="I2943"/>
      <c r="J2943"/>
      <c r="Z2943"/>
    </row>
    <row r="2944">
      <c r="A2944"/>
      <c r="B2944"/>
      <c r="C2944"/>
      <c r="D2944"/>
      <c r="E2944"/>
      <c r="F2944"/>
      <c r="G2944"/>
      <c r="H2944"/>
      <c r="I2944"/>
      <c r="J2944"/>
      <c r="Z2944"/>
    </row>
    <row r="2945">
      <c r="A2945"/>
      <c r="B2945"/>
      <c r="C2945"/>
      <c r="D2945"/>
      <c r="E2945"/>
      <c r="F2945"/>
      <c r="G2945"/>
      <c r="H2945"/>
      <c r="I2945"/>
      <c r="J2945"/>
      <c r="Z2945"/>
    </row>
    <row r="2946">
      <c r="A2946"/>
      <c r="B2946"/>
      <c r="C2946"/>
      <c r="D2946"/>
      <c r="E2946"/>
      <c r="F2946"/>
      <c r="G2946"/>
      <c r="H2946"/>
      <c r="I2946"/>
      <c r="J2946"/>
      <c r="Z2946"/>
    </row>
    <row r="2947">
      <c r="A2947"/>
      <c r="B2947"/>
      <c r="C2947"/>
      <c r="D2947"/>
      <c r="E2947"/>
      <c r="F2947"/>
      <c r="G2947"/>
      <c r="H2947"/>
      <c r="I2947"/>
      <c r="J2947"/>
      <c r="Z2947"/>
    </row>
    <row r="2948">
      <c r="A2948"/>
      <c r="B2948"/>
      <c r="C2948"/>
      <c r="D2948"/>
      <c r="E2948"/>
      <c r="F2948"/>
      <c r="G2948"/>
      <c r="H2948"/>
      <c r="I2948"/>
      <c r="J2948"/>
      <c r="Z2948"/>
    </row>
    <row r="2949">
      <c r="A2949"/>
      <c r="B2949"/>
      <c r="C2949"/>
      <c r="D2949"/>
      <c r="E2949"/>
      <c r="F2949"/>
      <c r="G2949"/>
      <c r="H2949"/>
      <c r="I2949"/>
      <c r="J2949"/>
      <c r="Z2949"/>
    </row>
    <row r="2950">
      <c r="A2950"/>
      <c r="B2950"/>
      <c r="C2950"/>
      <c r="D2950"/>
      <c r="E2950"/>
      <c r="F2950"/>
      <c r="G2950"/>
      <c r="H2950"/>
      <c r="I2950"/>
      <c r="J2950"/>
      <c r="Z2950"/>
    </row>
    <row r="2951">
      <c r="A2951"/>
      <c r="B2951"/>
      <c r="C2951"/>
      <c r="D2951"/>
      <c r="E2951"/>
      <c r="F2951"/>
      <c r="G2951"/>
      <c r="H2951"/>
      <c r="I2951"/>
      <c r="J2951"/>
      <c r="Z2951"/>
    </row>
    <row r="2952">
      <c r="A2952"/>
      <c r="B2952"/>
      <c r="C2952"/>
      <c r="D2952"/>
      <c r="E2952"/>
      <c r="F2952"/>
      <c r="G2952"/>
      <c r="H2952"/>
      <c r="I2952"/>
      <c r="J2952"/>
      <c r="Z2952"/>
    </row>
    <row r="2953">
      <c r="A2953"/>
      <c r="B2953"/>
      <c r="C2953"/>
      <c r="D2953"/>
      <c r="E2953"/>
      <c r="F2953"/>
      <c r="G2953"/>
      <c r="H2953"/>
      <c r="I2953"/>
      <c r="J2953"/>
      <c r="Z2953"/>
    </row>
    <row r="2954">
      <c r="A2954"/>
      <c r="B2954"/>
      <c r="C2954"/>
      <c r="D2954"/>
      <c r="E2954"/>
      <c r="F2954"/>
      <c r="G2954"/>
      <c r="H2954"/>
      <c r="I2954"/>
      <c r="J2954"/>
      <c r="Z2954"/>
    </row>
    <row r="2955">
      <c r="A2955"/>
      <c r="B2955"/>
      <c r="C2955"/>
      <c r="D2955"/>
      <c r="E2955"/>
      <c r="F2955"/>
      <c r="G2955"/>
      <c r="H2955"/>
      <c r="I2955"/>
      <c r="J2955"/>
      <c r="Z2955"/>
    </row>
    <row r="2956">
      <c r="A2956"/>
      <c r="B2956"/>
      <c r="C2956"/>
      <c r="D2956"/>
      <c r="E2956"/>
      <c r="F2956"/>
      <c r="G2956"/>
      <c r="H2956"/>
      <c r="I2956"/>
      <c r="J2956"/>
      <c r="Z2956"/>
    </row>
    <row r="2957">
      <c r="A2957"/>
      <c r="B2957"/>
      <c r="C2957"/>
      <c r="D2957"/>
      <c r="E2957"/>
      <c r="F2957"/>
      <c r="G2957"/>
      <c r="H2957"/>
      <c r="I2957"/>
      <c r="J2957"/>
      <c r="Z2957"/>
    </row>
    <row r="2958">
      <c r="A2958"/>
      <c r="B2958"/>
      <c r="C2958"/>
      <c r="D2958"/>
      <c r="E2958"/>
      <c r="F2958"/>
      <c r="G2958"/>
      <c r="H2958"/>
      <c r="I2958"/>
      <c r="J2958"/>
      <c r="Z2958"/>
    </row>
    <row r="2959">
      <c r="A2959"/>
      <c r="B2959"/>
      <c r="C2959"/>
      <c r="D2959"/>
      <c r="E2959"/>
      <c r="F2959"/>
      <c r="G2959"/>
      <c r="H2959"/>
      <c r="I2959"/>
      <c r="J2959"/>
      <c r="Z2959"/>
    </row>
    <row r="2960">
      <c r="A2960"/>
      <c r="B2960"/>
      <c r="C2960"/>
      <c r="D2960"/>
      <c r="E2960"/>
      <c r="F2960"/>
      <c r="G2960"/>
      <c r="H2960"/>
      <c r="I2960"/>
      <c r="J2960"/>
      <c r="Z2960"/>
    </row>
    <row r="2961">
      <c r="A2961"/>
      <c r="B2961"/>
      <c r="C2961"/>
      <c r="D2961"/>
      <c r="E2961"/>
      <c r="F2961"/>
      <c r="G2961"/>
      <c r="H2961"/>
      <c r="I2961"/>
      <c r="J2961"/>
      <c r="Z2961"/>
    </row>
    <row r="2962">
      <c r="A2962"/>
      <c r="B2962"/>
      <c r="C2962"/>
      <c r="D2962"/>
      <c r="E2962"/>
      <c r="F2962"/>
      <c r="G2962"/>
      <c r="H2962"/>
      <c r="I2962"/>
      <c r="J2962"/>
      <c r="Z2962"/>
    </row>
    <row r="2963">
      <c r="A2963"/>
      <c r="B2963"/>
      <c r="C2963"/>
      <c r="D2963"/>
      <c r="E2963"/>
      <c r="F2963"/>
      <c r="G2963"/>
      <c r="H2963"/>
      <c r="I2963"/>
      <c r="J2963"/>
      <c r="Z2963"/>
    </row>
    <row r="2964">
      <c r="A2964"/>
      <c r="B2964"/>
      <c r="C2964"/>
      <c r="D2964"/>
      <c r="E2964"/>
      <c r="F2964"/>
      <c r="G2964"/>
      <c r="H2964"/>
      <c r="I2964"/>
      <c r="J2964"/>
      <c r="Z2964"/>
    </row>
    <row r="2965">
      <c r="A2965"/>
      <c r="B2965"/>
      <c r="C2965"/>
      <c r="D2965"/>
      <c r="E2965"/>
      <c r="F2965"/>
      <c r="G2965"/>
      <c r="H2965"/>
      <c r="I2965"/>
      <c r="J2965"/>
      <c r="Z2965"/>
    </row>
    <row r="2966">
      <c r="A2966"/>
      <c r="B2966"/>
      <c r="C2966"/>
      <c r="D2966"/>
      <c r="E2966"/>
      <c r="F2966"/>
      <c r="G2966"/>
      <c r="H2966"/>
      <c r="I2966"/>
      <c r="J2966"/>
      <c r="Z2966"/>
    </row>
    <row r="2967">
      <c r="A2967"/>
      <c r="B2967"/>
      <c r="C2967"/>
      <c r="D2967"/>
      <c r="E2967"/>
      <c r="F2967"/>
      <c r="G2967"/>
      <c r="H2967"/>
      <c r="I2967"/>
      <c r="J2967"/>
      <c r="Z2967"/>
    </row>
    <row r="2968">
      <c r="A2968"/>
      <c r="B2968"/>
      <c r="C2968"/>
      <c r="D2968"/>
      <c r="E2968"/>
      <c r="F2968"/>
      <c r="G2968"/>
      <c r="H2968"/>
      <c r="I2968"/>
      <c r="J2968"/>
      <c r="Z2968"/>
    </row>
    <row r="2969">
      <c r="A2969"/>
      <c r="B2969"/>
      <c r="C2969"/>
      <c r="D2969"/>
      <c r="E2969"/>
      <c r="F2969"/>
      <c r="G2969"/>
      <c r="H2969"/>
      <c r="I2969"/>
      <c r="J2969"/>
      <c r="Z2969"/>
    </row>
    <row r="2970">
      <c r="A2970"/>
      <c r="B2970"/>
      <c r="C2970"/>
      <c r="D2970"/>
      <c r="E2970"/>
      <c r="F2970"/>
      <c r="G2970"/>
      <c r="H2970"/>
      <c r="I2970"/>
      <c r="J2970"/>
      <c r="Z2970"/>
    </row>
    <row r="2971">
      <c r="A2971"/>
      <c r="B2971"/>
      <c r="C2971"/>
      <c r="D2971"/>
      <c r="E2971"/>
      <c r="F2971"/>
      <c r="G2971"/>
      <c r="H2971"/>
      <c r="I2971"/>
      <c r="J2971"/>
      <c r="Z2971"/>
    </row>
    <row r="2972">
      <c r="A2972"/>
      <c r="B2972"/>
      <c r="C2972"/>
      <c r="D2972"/>
      <c r="E2972"/>
      <c r="F2972"/>
      <c r="G2972"/>
      <c r="H2972"/>
      <c r="I2972"/>
      <c r="J2972"/>
      <c r="Z2972"/>
    </row>
    <row r="2973">
      <c r="A2973"/>
      <c r="B2973"/>
      <c r="C2973"/>
      <c r="D2973"/>
      <c r="E2973"/>
      <c r="F2973"/>
      <c r="G2973"/>
      <c r="H2973"/>
      <c r="I2973"/>
      <c r="J2973"/>
      <c r="Z2973"/>
    </row>
    <row r="2974">
      <c r="A2974"/>
      <c r="B2974"/>
      <c r="C2974"/>
      <c r="D2974"/>
      <c r="E2974"/>
      <c r="F2974"/>
      <c r="G2974"/>
      <c r="H2974"/>
      <c r="I2974"/>
      <c r="J2974"/>
      <c r="Z2974"/>
    </row>
    <row r="2975">
      <c r="A2975"/>
      <c r="B2975"/>
      <c r="C2975"/>
      <c r="D2975"/>
      <c r="E2975"/>
      <c r="F2975"/>
      <c r="G2975"/>
      <c r="H2975"/>
      <c r="I2975"/>
      <c r="J2975"/>
      <c r="Z2975"/>
    </row>
    <row r="2976">
      <c r="A2976"/>
      <c r="B2976"/>
      <c r="C2976"/>
      <c r="D2976"/>
      <c r="E2976"/>
      <c r="F2976"/>
      <c r="G2976"/>
      <c r="H2976"/>
      <c r="I2976"/>
      <c r="J2976"/>
      <c r="Z2976"/>
    </row>
    <row r="2977">
      <c r="A2977"/>
      <c r="B2977"/>
      <c r="C2977"/>
      <c r="D2977"/>
      <c r="E2977"/>
      <c r="F2977"/>
      <c r="G2977"/>
      <c r="H2977"/>
      <c r="I2977"/>
      <c r="J2977"/>
      <c r="Z2977"/>
    </row>
    <row r="2978">
      <c r="A2978"/>
      <c r="B2978"/>
      <c r="C2978"/>
      <c r="D2978"/>
      <c r="E2978"/>
      <c r="F2978"/>
      <c r="G2978"/>
      <c r="H2978"/>
      <c r="I2978"/>
      <c r="J2978"/>
      <c r="Z2978"/>
    </row>
    <row r="2979">
      <c r="A2979"/>
      <c r="B2979"/>
      <c r="C2979"/>
      <c r="D2979"/>
      <c r="E2979"/>
      <c r="F2979"/>
      <c r="G2979"/>
      <c r="H2979"/>
      <c r="I2979"/>
      <c r="J2979"/>
      <c r="Z2979"/>
    </row>
    <row r="2980">
      <c r="A2980"/>
      <c r="B2980"/>
      <c r="C2980"/>
      <c r="D2980"/>
      <c r="E2980"/>
      <c r="F2980"/>
      <c r="G2980"/>
      <c r="H2980"/>
      <c r="I2980"/>
      <c r="J2980"/>
      <c r="Z2980"/>
    </row>
    <row r="2981">
      <c r="A2981"/>
      <c r="B2981"/>
      <c r="C2981"/>
      <c r="D2981"/>
      <c r="E2981"/>
      <c r="F2981"/>
      <c r="G2981"/>
      <c r="H2981"/>
      <c r="I2981"/>
      <c r="J2981"/>
      <c r="Z2981"/>
    </row>
    <row r="2982">
      <c r="A2982"/>
      <c r="B2982"/>
      <c r="C2982"/>
      <c r="D2982"/>
      <c r="E2982"/>
      <c r="F2982"/>
      <c r="G2982"/>
      <c r="H2982"/>
      <c r="I2982"/>
      <c r="J2982"/>
      <c r="Z2982"/>
    </row>
    <row r="2983">
      <c r="A2983"/>
      <c r="B2983"/>
      <c r="C2983"/>
      <c r="D2983"/>
      <c r="E2983"/>
      <c r="F2983"/>
      <c r="G2983"/>
      <c r="H2983"/>
      <c r="I2983"/>
      <c r="J2983"/>
      <c r="Z2983"/>
    </row>
    <row r="2984">
      <c r="A2984"/>
      <c r="B2984"/>
      <c r="C2984"/>
      <c r="D2984"/>
      <c r="E2984"/>
      <c r="F2984"/>
      <c r="G2984"/>
      <c r="H2984"/>
      <c r="I2984"/>
      <c r="J2984"/>
      <c r="Z2984"/>
    </row>
    <row r="2985">
      <c r="A2985"/>
      <c r="B2985"/>
      <c r="C2985"/>
      <c r="D2985"/>
      <c r="E2985"/>
      <c r="F2985"/>
      <c r="G2985"/>
      <c r="H2985"/>
      <c r="I2985"/>
      <c r="J2985"/>
      <c r="Z2985"/>
    </row>
    <row r="2986">
      <c r="A2986"/>
      <c r="B2986"/>
      <c r="C2986"/>
      <c r="D2986"/>
      <c r="E2986"/>
      <c r="F2986"/>
      <c r="G2986"/>
      <c r="H2986"/>
      <c r="I2986"/>
      <c r="J2986"/>
      <c r="Z2986"/>
    </row>
    <row r="2987">
      <c r="A2987"/>
      <c r="B2987"/>
      <c r="C2987"/>
      <c r="D2987"/>
      <c r="E2987"/>
      <c r="F2987"/>
      <c r="G2987"/>
      <c r="H2987"/>
      <c r="I2987"/>
      <c r="J2987"/>
      <c r="Z2987"/>
    </row>
    <row r="2988">
      <c r="A2988"/>
      <c r="B2988"/>
      <c r="C2988"/>
      <c r="D2988"/>
      <c r="E2988"/>
      <c r="F2988"/>
      <c r="G2988"/>
      <c r="H2988"/>
      <c r="I2988"/>
      <c r="J2988"/>
      <c r="Z2988"/>
    </row>
    <row r="2989">
      <c r="A2989"/>
      <c r="B2989"/>
      <c r="C2989"/>
      <c r="D2989"/>
      <c r="E2989"/>
      <c r="F2989"/>
      <c r="G2989"/>
      <c r="H2989"/>
      <c r="I2989"/>
      <c r="J2989"/>
      <c r="Z2989"/>
    </row>
    <row r="2990">
      <c r="A2990"/>
      <c r="B2990"/>
      <c r="C2990"/>
      <c r="D2990"/>
      <c r="E2990"/>
      <c r="F2990"/>
      <c r="G2990"/>
      <c r="H2990"/>
      <c r="I2990"/>
      <c r="J2990"/>
      <c r="Z2990"/>
    </row>
    <row r="2991">
      <c r="A2991"/>
      <c r="B2991"/>
      <c r="C2991"/>
      <c r="D2991"/>
      <c r="E2991"/>
      <c r="F2991"/>
      <c r="G2991"/>
      <c r="H2991"/>
      <c r="I2991"/>
      <c r="J2991"/>
      <c r="Z2991"/>
    </row>
    <row r="2992">
      <c r="A2992"/>
      <c r="B2992"/>
      <c r="C2992"/>
      <c r="D2992"/>
      <c r="E2992"/>
      <c r="F2992"/>
      <c r="G2992"/>
      <c r="H2992"/>
      <c r="I2992"/>
      <c r="J2992"/>
      <c r="Z2992"/>
    </row>
    <row r="2993">
      <c r="A2993"/>
      <c r="B2993"/>
      <c r="C2993"/>
      <c r="D2993"/>
      <c r="E2993"/>
      <c r="F2993"/>
      <c r="G2993"/>
      <c r="H2993"/>
      <c r="I2993"/>
      <c r="J2993"/>
      <c r="Z2993"/>
    </row>
    <row r="2994">
      <c r="A2994"/>
      <c r="B2994"/>
      <c r="C2994"/>
      <c r="D2994"/>
      <c r="E2994"/>
      <c r="F2994"/>
      <c r="G2994"/>
      <c r="H2994"/>
      <c r="I2994"/>
      <c r="J2994"/>
      <c r="Z2994"/>
    </row>
    <row r="2995">
      <c r="A2995"/>
      <c r="B2995"/>
      <c r="C2995"/>
      <c r="D2995"/>
      <c r="E2995"/>
      <c r="F2995"/>
      <c r="G2995"/>
      <c r="H2995"/>
      <c r="I2995"/>
      <c r="J2995"/>
      <c r="Z2995"/>
    </row>
    <row r="2996">
      <c r="A2996"/>
      <c r="B2996"/>
      <c r="C2996"/>
      <c r="D2996"/>
      <c r="E2996"/>
      <c r="F2996"/>
      <c r="G2996"/>
      <c r="H2996"/>
      <c r="I2996"/>
      <c r="J2996"/>
      <c r="Z2996"/>
    </row>
    <row r="2997">
      <c r="A2997"/>
      <c r="B2997"/>
      <c r="C2997"/>
      <c r="D2997"/>
      <c r="E2997"/>
      <c r="F2997"/>
      <c r="G2997"/>
      <c r="H2997"/>
      <c r="I2997"/>
      <c r="J2997"/>
      <c r="Z2997"/>
    </row>
    <row r="2998">
      <c r="A2998"/>
      <c r="B2998"/>
      <c r="C2998"/>
      <c r="D2998"/>
      <c r="E2998"/>
      <c r="F2998"/>
      <c r="G2998"/>
      <c r="H2998"/>
      <c r="I2998"/>
      <c r="J2998"/>
      <c r="Z2998"/>
    </row>
    <row r="2999">
      <c r="A2999"/>
      <c r="B2999"/>
      <c r="C2999"/>
      <c r="D2999"/>
      <c r="E2999"/>
      <c r="F2999"/>
      <c r="G2999"/>
      <c r="H2999"/>
      <c r="I2999"/>
      <c r="J2999"/>
      <c r="Z2999"/>
    </row>
    <row r="3000">
      <c r="A3000"/>
      <c r="B3000"/>
      <c r="C3000"/>
      <c r="D3000"/>
      <c r="E3000"/>
      <c r="F3000"/>
      <c r="G3000"/>
      <c r="H3000"/>
      <c r="I3000"/>
      <c r="J3000"/>
      <c r="Z3000"/>
    </row>
    <row r="3001">
      <c r="A3001"/>
      <c r="B3001"/>
      <c r="C3001"/>
      <c r="D3001"/>
      <c r="E3001"/>
      <c r="F3001"/>
      <c r="G3001"/>
      <c r="H3001"/>
      <c r="I3001"/>
      <c r="J3001"/>
      <c r="Z3001"/>
    </row>
    <row r="3002">
      <c r="A3002"/>
      <c r="B3002"/>
      <c r="C3002"/>
      <c r="D3002"/>
      <c r="E3002"/>
      <c r="F3002"/>
      <c r="G3002"/>
      <c r="H3002"/>
      <c r="I3002"/>
      <c r="J3002"/>
      <c r="Z3002"/>
    </row>
    <row r="3003">
      <c r="A3003"/>
      <c r="B3003"/>
      <c r="C3003"/>
      <c r="D3003"/>
      <c r="E3003"/>
      <c r="F3003"/>
      <c r="G3003"/>
      <c r="H3003"/>
      <c r="I3003"/>
      <c r="J3003"/>
      <c r="Z3003"/>
    </row>
    <row r="3004">
      <c r="A3004"/>
      <c r="B3004"/>
      <c r="C3004"/>
      <c r="D3004"/>
      <c r="E3004"/>
      <c r="F3004"/>
      <c r="G3004"/>
      <c r="H3004"/>
      <c r="I3004"/>
      <c r="J3004"/>
      <c r="Z3004"/>
    </row>
    <row r="3005">
      <c r="A3005"/>
      <c r="B3005"/>
      <c r="C3005"/>
      <c r="D3005"/>
      <c r="E3005"/>
      <c r="F3005"/>
      <c r="G3005"/>
      <c r="H3005"/>
      <c r="I3005"/>
      <c r="J3005"/>
      <c r="Z3005"/>
    </row>
    <row r="3006">
      <c r="A3006"/>
      <c r="B3006"/>
      <c r="C3006"/>
      <c r="D3006"/>
      <c r="E3006"/>
      <c r="F3006"/>
      <c r="G3006"/>
      <c r="H3006"/>
      <c r="I3006"/>
      <c r="J3006"/>
      <c r="Z3006"/>
    </row>
    <row r="3007">
      <c r="A3007"/>
      <c r="B3007"/>
      <c r="C3007"/>
      <c r="D3007"/>
      <c r="E3007"/>
      <c r="F3007"/>
      <c r="G3007"/>
      <c r="H3007"/>
      <c r="I3007"/>
      <c r="J3007"/>
      <c r="Z3007"/>
    </row>
    <row r="3008">
      <c r="A3008"/>
      <c r="B3008"/>
      <c r="C3008"/>
      <c r="D3008"/>
      <c r="E3008"/>
      <c r="F3008"/>
      <c r="G3008"/>
      <c r="H3008"/>
      <c r="I3008"/>
      <c r="J3008"/>
      <c r="Z3008"/>
    </row>
    <row r="3009">
      <c r="A3009"/>
      <c r="B3009"/>
      <c r="C3009"/>
      <c r="D3009"/>
      <c r="E3009"/>
      <c r="F3009"/>
      <c r="G3009"/>
      <c r="H3009"/>
      <c r="I3009"/>
      <c r="J3009"/>
      <c r="Z3009"/>
    </row>
    <row r="3010">
      <c r="A3010"/>
      <c r="B3010"/>
      <c r="C3010"/>
      <c r="D3010"/>
      <c r="E3010"/>
      <c r="F3010"/>
      <c r="G3010"/>
      <c r="H3010"/>
      <c r="I3010"/>
      <c r="J3010"/>
      <c r="Z3010"/>
    </row>
    <row r="3011">
      <c r="A3011"/>
      <c r="B3011"/>
      <c r="C3011"/>
      <c r="D3011"/>
      <c r="E3011"/>
      <c r="F3011"/>
      <c r="G3011"/>
      <c r="H3011"/>
      <c r="I3011"/>
      <c r="J3011"/>
      <c r="Z3011"/>
    </row>
    <row r="3012">
      <c r="A3012"/>
      <c r="B3012"/>
      <c r="C3012"/>
      <c r="D3012"/>
      <c r="E3012"/>
      <c r="F3012"/>
      <c r="G3012"/>
      <c r="H3012"/>
      <c r="I3012"/>
      <c r="J3012"/>
      <c r="Z3012"/>
    </row>
    <row r="3013">
      <c r="A3013"/>
      <c r="B3013"/>
      <c r="C3013"/>
      <c r="D3013"/>
      <c r="E3013"/>
      <c r="F3013"/>
      <c r="G3013"/>
      <c r="H3013"/>
      <c r="I3013"/>
      <c r="J3013"/>
      <c r="Z3013"/>
    </row>
    <row r="3014">
      <c r="A3014"/>
      <c r="B3014"/>
      <c r="C3014"/>
      <c r="D3014"/>
      <c r="E3014"/>
      <c r="F3014"/>
      <c r="G3014"/>
      <c r="H3014"/>
      <c r="I3014"/>
      <c r="J3014"/>
      <c r="Z3014"/>
    </row>
    <row r="3015">
      <c r="A3015"/>
      <c r="B3015"/>
      <c r="C3015"/>
      <c r="D3015"/>
      <c r="E3015"/>
      <c r="F3015"/>
      <c r="G3015"/>
      <c r="H3015"/>
      <c r="I3015"/>
      <c r="J3015"/>
      <c r="Z3015"/>
    </row>
    <row r="3016">
      <c r="A3016"/>
      <c r="B3016"/>
      <c r="C3016"/>
      <c r="D3016"/>
      <c r="E3016"/>
      <c r="F3016"/>
      <c r="G3016"/>
      <c r="H3016"/>
      <c r="I3016"/>
      <c r="J3016"/>
      <c r="Z3016"/>
    </row>
    <row r="3017">
      <c r="A3017"/>
      <c r="B3017"/>
      <c r="C3017"/>
      <c r="D3017"/>
      <c r="E3017"/>
      <c r="F3017"/>
      <c r="G3017"/>
      <c r="H3017"/>
      <c r="I3017"/>
      <c r="J3017"/>
      <c r="Z3017"/>
    </row>
    <row r="3018">
      <c r="A3018"/>
      <c r="B3018"/>
      <c r="C3018"/>
      <c r="D3018"/>
      <c r="E3018"/>
      <c r="F3018"/>
      <c r="G3018"/>
      <c r="H3018"/>
      <c r="I3018"/>
      <c r="J3018"/>
      <c r="Z3018"/>
    </row>
    <row r="3019">
      <c r="A3019"/>
      <c r="B3019"/>
      <c r="C3019"/>
      <c r="D3019"/>
      <c r="E3019"/>
      <c r="F3019"/>
      <c r="G3019"/>
      <c r="H3019"/>
      <c r="I3019"/>
      <c r="J3019"/>
      <c r="Z3019"/>
    </row>
    <row r="3020">
      <c r="A3020"/>
      <c r="B3020"/>
      <c r="C3020"/>
      <c r="D3020"/>
      <c r="E3020"/>
      <c r="F3020"/>
      <c r="G3020"/>
      <c r="H3020"/>
      <c r="I3020"/>
      <c r="J3020"/>
      <c r="Z3020"/>
    </row>
    <row r="3021">
      <c r="A3021"/>
      <c r="B3021"/>
      <c r="C3021"/>
      <c r="D3021"/>
      <c r="E3021"/>
      <c r="F3021"/>
      <c r="G3021"/>
      <c r="H3021"/>
      <c r="I3021"/>
      <c r="J3021"/>
      <c r="Z3021"/>
    </row>
    <row r="3022">
      <c r="A3022"/>
      <c r="B3022"/>
      <c r="C3022"/>
      <c r="D3022"/>
      <c r="E3022"/>
      <c r="F3022"/>
      <c r="G3022"/>
      <c r="H3022"/>
      <c r="I3022"/>
      <c r="J3022"/>
      <c r="Z3022"/>
    </row>
    <row r="3023">
      <c r="A3023"/>
      <c r="B3023"/>
      <c r="C3023"/>
      <c r="D3023"/>
      <c r="E3023"/>
      <c r="F3023"/>
      <c r="G3023"/>
      <c r="H3023"/>
      <c r="I3023"/>
      <c r="J3023"/>
      <c r="Z3023"/>
    </row>
    <row r="3024">
      <c r="A3024"/>
      <c r="B3024"/>
      <c r="C3024"/>
      <c r="D3024"/>
      <c r="E3024"/>
      <c r="F3024"/>
      <c r="G3024"/>
      <c r="H3024"/>
      <c r="I3024"/>
      <c r="J3024"/>
      <c r="Z3024"/>
    </row>
    <row r="3025">
      <c r="A3025"/>
      <c r="B3025"/>
      <c r="C3025"/>
      <c r="D3025"/>
      <c r="E3025"/>
      <c r="F3025"/>
      <c r="G3025"/>
      <c r="H3025"/>
      <c r="I3025"/>
      <c r="J3025"/>
      <c r="Z3025"/>
    </row>
    <row r="3026">
      <c r="A3026"/>
      <c r="B3026"/>
      <c r="C3026"/>
      <c r="D3026"/>
      <c r="E3026"/>
      <c r="F3026"/>
      <c r="G3026"/>
      <c r="H3026"/>
      <c r="I3026"/>
      <c r="J3026"/>
      <c r="Z3026"/>
    </row>
    <row r="3027">
      <c r="A3027"/>
      <c r="B3027"/>
      <c r="C3027"/>
      <c r="D3027"/>
      <c r="E3027"/>
      <c r="F3027"/>
      <c r="G3027"/>
      <c r="H3027"/>
      <c r="I3027"/>
      <c r="J3027"/>
      <c r="Z3027"/>
    </row>
    <row r="3028">
      <c r="A3028"/>
      <c r="B3028"/>
      <c r="C3028"/>
      <c r="D3028"/>
      <c r="E3028"/>
      <c r="F3028"/>
      <c r="G3028"/>
      <c r="H3028"/>
      <c r="I3028"/>
      <c r="J3028"/>
      <c r="Z3028"/>
    </row>
    <row r="3029">
      <c r="A3029"/>
      <c r="B3029"/>
      <c r="C3029"/>
      <c r="D3029"/>
      <c r="E3029"/>
      <c r="F3029"/>
      <c r="G3029"/>
      <c r="H3029"/>
      <c r="I3029"/>
      <c r="J3029"/>
      <c r="Z3029"/>
    </row>
    <row r="3030">
      <c r="A3030"/>
      <c r="B3030"/>
      <c r="C3030"/>
      <c r="D3030"/>
      <c r="E3030"/>
      <c r="F3030"/>
      <c r="G3030"/>
      <c r="H3030"/>
      <c r="I3030"/>
      <c r="J3030"/>
      <c r="Z3030"/>
    </row>
    <row r="3031">
      <c r="A3031"/>
      <c r="B3031"/>
      <c r="C3031"/>
      <c r="D3031"/>
      <c r="E3031"/>
      <c r="F3031"/>
      <c r="G3031"/>
      <c r="H3031"/>
      <c r="I3031"/>
      <c r="J3031"/>
      <c r="Z3031"/>
    </row>
    <row r="3032">
      <c r="A3032"/>
      <c r="B3032"/>
      <c r="C3032"/>
      <c r="D3032"/>
      <c r="E3032"/>
      <c r="F3032"/>
      <c r="G3032"/>
      <c r="H3032"/>
      <c r="I3032"/>
      <c r="J3032"/>
      <c r="Z3032"/>
    </row>
    <row r="3033">
      <c r="A3033"/>
      <c r="B3033"/>
      <c r="C3033"/>
      <c r="D3033"/>
      <c r="E3033"/>
      <c r="F3033"/>
      <c r="G3033"/>
      <c r="H3033"/>
      <c r="I3033"/>
      <c r="J3033"/>
      <c r="Z3033"/>
    </row>
    <row r="3034">
      <c r="A3034"/>
      <c r="B3034"/>
      <c r="C3034"/>
      <c r="D3034"/>
      <c r="E3034"/>
      <c r="F3034"/>
      <c r="G3034"/>
      <c r="H3034"/>
      <c r="I3034"/>
      <c r="J3034"/>
      <c r="Z3034"/>
    </row>
    <row r="3035">
      <c r="A3035"/>
      <c r="B3035"/>
      <c r="C3035"/>
      <c r="D3035"/>
      <c r="E3035"/>
      <c r="F3035"/>
      <c r="G3035"/>
      <c r="H3035"/>
      <c r="I3035"/>
      <c r="J3035"/>
      <c r="Z3035"/>
    </row>
    <row r="3036">
      <c r="A3036"/>
      <c r="B3036"/>
      <c r="C3036"/>
      <c r="D3036"/>
      <c r="E3036"/>
      <c r="F3036"/>
      <c r="G3036"/>
      <c r="H3036"/>
      <c r="I3036"/>
      <c r="J3036"/>
      <c r="Z3036"/>
    </row>
    <row r="3037">
      <c r="A3037"/>
      <c r="B3037"/>
      <c r="C3037"/>
      <c r="D3037"/>
      <c r="E3037"/>
      <c r="F3037"/>
      <c r="G3037"/>
      <c r="H3037"/>
      <c r="I3037"/>
      <c r="J3037"/>
      <c r="Z3037"/>
    </row>
    <row r="3038">
      <c r="A3038"/>
      <c r="B3038"/>
      <c r="C3038"/>
      <c r="D3038"/>
      <c r="E3038"/>
      <c r="F3038"/>
      <c r="G3038"/>
      <c r="H3038"/>
      <c r="I3038"/>
      <c r="J3038"/>
      <c r="Z3038"/>
    </row>
    <row r="3039">
      <c r="A3039"/>
      <c r="B3039"/>
      <c r="C3039"/>
      <c r="D3039"/>
      <c r="E3039"/>
      <c r="F3039"/>
      <c r="G3039"/>
      <c r="H3039"/>
      <c r="I3039"/>
      <c r="J3039"/>
      <c r="Z3039"/>
    </row>
    <row r="3040">
      <c r="A3040"/>
      <c r="B3040"/>
      <c r="C3040"/>
      <c r="D3040"/>
      <c r="E3040"/>
      <c r="F3040"/>
      <c r="G3040"/>
      <c r="H3040"/>
      <c r="I3040"/>
      <c r="J3040"/>
      <c r="Z3040"/>
    </row>
    <row r="3041">
      <c r="A3041"/>
      <c r="B3041"/>
      <c r="C3041"/>
      <c r="D3041"/>
      <c r="E3041"/>
      <c r="F3041"/>
      <c r="G3041"/>
      <c r="H3041"/>
      <c r="I3041"/>
      <c r="J3041"/>
      <c r="Z3041"/>
    </row>
    <row r="3042">
      <c r="A3042"/>
      <c r="B3042"/>
      <c r="C3042"/>
      <c r="D3042"/>
      <c r="E3042"/>
      <c r="F3042"/>
      <c r="G3042"/>
      <c r="H3042"/>
      <c r="I3042"/>
      <c r="J3042"/>
      <c r="Z3042"/>
    </row>
    <row r="3043">
      <c r="A3043"/>
      <c r="B3043"/>
      <c r="C3043"/>
      <c r="D3043"/>
      <c r="E3043"/>
      <c r="F3043"/>
      <c r="G3043"/>
      <c r="H3043"/>
      <c r="I3043"/>
      <c r="J3043"/>
      <c r="Z3043"/>
    </row>
    <row r="3044">
      <c r="A3044"/>
      <c r="B3044"/>
      <c r="C3044"/>
      <c r="D3044"/>
      <c r="E3044"/>
      <c r="F3044"/>
      <c r="G3044"/>
      <c r="H3044"/>
      <c r="I3044"/>
      <c r="J3044"/>
      <c r="Z3044"/>
    </row>
    <row r="3045">
      <c r="A3045"/>
      <c r="B3045"/>
      <c r="C3045"/>
      <c r="D3045"/>
      <c r="E3045"/>
      <c r="F3045"/>
      <c r="G3045"/>
      <c r="H3045"/>
      <c r="I3045"/>
      <c r="J3045"/>
      <c r="Z3045"/>
    </row>
    <row r="3046">
      <c r="A3046"/>
      <c r="B3046"/>
      <c r="C3046"/>
      <c r="D3046"/>
      <c r="E3046"/>
      <c r="F3046"/>
      <c r="G3046"/>
      <c r="H3046"/>
      <c r="I3046"/>
      <c r="J3046"/>
      <c r="Z3046"/>
    </row>
    <row r="3047">
      <c r="A3047"/>
      <c r="B3047"/>
      <c r="C3047"/>
      <c r="D3047"/>
      <c r="E3047"/>
      <c r="F3047"/>
      <c r="G3047"/>
      <c r="H3047"/>
      <c r="I3047"/>
      <c r="J3047"/>
      <c r="Z3047"/>
    </row>
    <row r="3048">
      <c r="A3048"/>
      <c r="B3048"/>
      <c r="C3048"/>
      <c r="D3048"/>
      <c r="E3048"/>
      <c r="F3048"/>
      <c r="G3048"/>
      <c r="H3048"/>
      <c r="I3048"/>
      <c r="J3048"/>
      <c r="Z3048"/>
    </row>
    <row r="3049">
      <c r="A3049"/>
      <c r="B3049"/>
      <c r="C3049"/>
      <c r="D3049"/>
      <c r="E3049"/>
      <c r="F3049"/>
      <c r="G3049"/>
      <c r="H3049"/>
      <c r="I3049"/>
      <c r="J3049"/>
      <c r="Z3049"/>
    </row>
    <row r="3050">
      <c r="A3050"/>
      <c r="B3050"/>
      <c r="C3050"/>
      <c r="D3050"/>
      <c r="E3050"/>
      <c r="F3050"/>
      <c r="G3050"/>
      <c r="H3050"/>
      <c r="I3050"/>
      <c r="J3050"/>
      <c r="Z3050"/>
    </row>
    <row r="3051">
      <c r="A3051"/>
      <c r="B3051"/>
      <c r="C3051"/>
      <c r="D3051"/>
      <c r="E3051"/>
      <c r="F3051"/>
      <c r="G3051"/>
      <c r="H3051"/>
      <c r="I3051"/>
      <c r="J3051"/>
      <c r="Z3051"/>
    </row>
    <row r="3052">
      <c r="A3052"/>
      <c r="B3052"/>
      <c r="C3052"/>
      <c r="D3052"/>
      <c r="E3052"/>
      <c r="F3052"/>
      <c r="G3052"/>
      <c r="H3052"/>
      <c r="I3052"/>
      <c r="J3052"/>
      <c r="Z3052"/>
    </row>
    <row r="3053">
      <c r="A3053"/>
      <c r="B3053"/>
      <c r="C3053"/>
      <c r="D3053"/>
      <c r="E3053"/>
      <c r="F3053"/>
      <c r="G3053"/>
      <c r="H3053"/>
      <c r="I3053"/>
      <c r="J3053"/>
      <c r="Z3053"/>
    </row>
    <row r="3054">
      <c r="A3054"/>
      <c r="B3054"/>
      <c r="C3054"/>
      <c r="D3054"/>
      <c r="E3054"/>
      <c r="F3054"/>
      <c r="G3054"/>
      <c r="H3054"/>
      <c r="I3054"/>
      <c r="J3054"/>
      <c r="Z3054"/>
    </row>
    <row r="3055">
      <c r="A3055"/>
      <c r="B3055"/>
      <c r="C3055"/>
      <c r="D3055"/>
      <c r="E3055"/>
      <c r="F3055"/>
      <c r="G3055"/>
      <c r="H3055"/>
      <c r="I3055"/>
      <c r="J3055"/>
      <c r="Z3055"/>
    </row>
    <row r="3056">
      <c r="A3056"/>
      <c r="B3056"/>
      <c r="C3056"/>
      <c r="D3056"/>
      <c r="E3056"/>
      <c r="F3056"/>
      <c r="G3056"/>
      <c r="H3056"/>
      <c r="I3056"/>
      <c r="J3056"/>
      <c r="Z3056"/>
    </row>
    <row r="3057">
      <c r="A3057"/>
      <c r="B3057"/>
      <c r="C3057"/>
      <c r="D3057"/>
      <c r="E3057"/>
      <c r="F3057"/>
      <c r="G3057"/>
      <c r="H3057"/>
      <c r="I3057"/>
      <c r="J3057"/>
      <c r="Z3057"/>
    </row>
    <row r="3058">
      <c r="A3058"/>
      <c r="B3058"/>
      <c r="C3058"/>
      <c r="D3058"/>
      <c r="E3058"/>
      <c r="F3058"/>
      <c r="G3058"/>
      <c r="H3058"/>
      <c r="I3058"/>
      <c r="J3058"/>
      <c r="Z3058"/>
    </row>
    <row r="3059">
      <c r="A3059"/>
      <c r="B3059"/>
      <c r="C3059"/>
      <c r="D3059"/>
      <c r="E3059"/>
      <c r="F3059"/>
      <c r="G3059"/>
      <c r="H3059"/>
      <c r="I3059"/>
      <c r="J3059"/>
      <c r="Z3059"/>
    </row>
    <row r="3060">
      <c r="A3060"/>
      <c r="B3060"/>
      <c r="C3060"/>
      <c r="D3060"/>
      <c r="E3060"/>
      <c r="F3060"/>
      <c r="G3060"/>
      <c r="H3060"/>
      <c r="I3060"/>
      <c r="J3060"/>
      <c r="Z3060"/>
    </row>
    <row r="3061">
      <c r="A3061"/>
      <c r="B3061"/>
      <c r="C3061"/>
      <c r="D3061"/>
      <c r="E3061"/>
      <c r="F3061"/>
      <c r="G3061"/>
      <c r="H3061"/>
      <c r="I3061"/>
      <c r="J3061"/>
      <c r="Z3061"/>
    </row>
    <row r="3062">
      <c r="A3062"/>
      <c r="B3062"/>
      <c r="C3062"/>
      <c r="D3062"/>
      <c r="E3062"/>
      <c r="F3062"/>
      <c r="G3062"/>
      <c r="H3062"/>
      <c r="I3062"/>
      <c r="J3062"/>
      <c r="Z3062"/>
    </row>
    <row r="3063">
      <c r="A3063"/>
      <c r="B3063"/>
      <c r="C3063"/>
      <c r="D3063"/>
      <c r="E3063"/>
      <c r="F3063"/>
      <c r="G3063"/>
      <c r="H3063"/>
      <c r="I3063"/>
      <c r="J3063"/>
      <c r="Z3063"/>
    </row>
    <row r="3064">
      <c r="A3064"/>
      <c r="B3064"/>
      <c r="C3064"/>
      <c r="D3064"/>
      <c r="E3064"/>
      <c r="F3064"/>
      <c r="G3064"/>
      <c r="H3064"/>
      <c r="I3064"/>
      <c r="J3064"/>
      <c r="Z3064"/>
    </row>
    <row r="3065">
      <c r="A3065"/>
      <c r="B3065"/>
      <c r="C3065"/>
      <c r="D3065"/>
      <c r="E3065"/>
      <c r="F3065"/>
      <c r="G3065"/>
      <c r="H3065"/>
      <c r="I3065"/>
      <c r="J3065"/>
      <c r="Z3065"/>
    </row>
    <row r="3066">
      <c r="A3066"/>
      <c r="B3066"/>
      <c r="C3066"/>
      <c r="D3066"/>
      <c r="E3066"/>
      <c r="F3066"/>
      <c r="G3066"/>
      <c r="H3066"/>
      <c r="I3066"/>
      <c r="J3066"/>
      <c r="Z3066"/>
    </row>
    <row r="3067">
      <c r="A3067"/>
      <c r="B3067"/>
      <c r="C3067"/>
      <c r="D3067"/>
      <c r="E3067"/>
      <c r="F3067"/>
      <c r="G3067"/>
      <c r="H3067"/>
      <c r="I3067"/>
      <c r="J3067"/>
      <c r="Z3067"/>
    </row>
    <row r="3068">
      <c r="A3068"/>
      <c r="B3068"/>
      <c r="C3068"/>
      <c r="D3068"/>
      <c r="E3068"/>
      <c r="F3068"/>
      <c r="G3068"/>
      <c r="H3068"/>
      <c r="I3068"/>
      <c r="J3068"/>
      <c r="Z3068"/>
    </row>
    <row r="3069">
      <c r="A3069"/>
      <c r="B3069"/>
      <c r="C3069"/>
      <c r="D3069"/>
      <c r="E3069"/>
      <c r="F3069"/>
      <c r="G3069"/>
      <c r="H3069"/>
      <c r="I3069"/>
      <c r="J3069"/>
      <c r="Z3069"/>
    </row>
    <row r="3070">
      <c r="A3070"/>
      <c r="B3070"/>
      <c r="C3070"/>
      <c r="D3070"/>
      <c r="E3070"/>
      <c r="F3070"/>
      <c r="G3070"/>
      <c r="H3070"/>
      <c r="I3070"/>
      <c r="J3070"/>
      <c r="Z3070"/>
    </row>
    <row r="3071">
      <c r="A3071"/>
      <c r="B3071"/>
      <c r="C3071"/>
      <c r="D3071"/>
      <c r="E3071"/>
      <c r="F3071"/>
      <c r="G3071"/>
      <c r="H3071"/>
      <c r="I3071"/>
      <c r="J3071"/>
      <c r="Z3071"/>
    </row>
    <row r="3072">
      <c r="A3072"/>
      <c r="B3072"/>
      <c r="C3072"/>
      <c r="D3072"/>
      <c r="E3072"/>
      <c r="F3072"/>
      <c r="G3072"/>
      <c r="H3072"/>
      <c r="I3072"/>
      <c r="J3072"/>
      <c r="Z3072"/>
    </row>
    <row r="3073">
      <c r="A3073"/>
      <c r="B3073"/>
      <c r="C3073"/>
      <c r="D3073"/>
      <c r="E3073"/>
      <c r="F3073"/>
      <c r="G3073"/>
      <c r="H3073"/>
      <c r="I3073"/>
      <c r="J3073"/>
      <c r="Z3073"/>
    </row>
    <row r="3074">
      <c r="A3074"/>
      <c r="B3074"/>
      <c r="C3074"/>
      <c r="D3074"/>
      <c r="E3074"/>
      <c r="F3074"/>
      <c r="G3074"/>
      <c r="H3074"/>
      <c r="I3074"/>
      <c r="J3074"/>
      <c r="Z3074"/>
    </row>
    <row r="3075">
      <c r="A3075"/>
      <c r="B3075"/>
      <c r="C3075"/>
      <c r="D3075"/>
      <c r="E3075"/>
      <c r="F3075"/>
      <c r="G3075"/>
      <c r="H3075"/>
      <c r="I3075"/>
      <c r="J3075"/>
      <c r="Z3075"/>
    </row>
    <row r="3076">
      <c r="A3076"/>
      <c r="B3076"/>
      <c r="C3076"/>
      <c r="D3076"/>
      <c r="E3076"/>
      <c r="F3076"/>
      <c r="G3076"/>
      <c r="H3076"/>
      <c r="I3076"/>
      <c r="J3076"/>
      <c r="Z3076"/>
    </row>
    <row r="3077">
      <c r="A3077"/>
      <c r="B3077"/>
      <c r="C3077"/>
      <c r="D3077"/>
      <c r="E3077"/>
      <c r="F3077"/>
      <c r="G3077"/>
      <c r="H3077"/>
      <c r="I3077"/>
      <c r="J3077"/>
      <c r="Z3077"/>
    </row>
    <row r="3078">
      <c r="A3078"/>
      <c r="B3078"/>
      <c r="C3078"/>
      <c r="D3078"/>
      <c r="E3078"/>
      <c r="F3078"/>
      <c r="G3078"/>
      <c r="H3078"/>
      <c r="I3078"/>
      <c r="J3078"/>
      <c r="Z3078"/>
    </row>
    <row r="3079">
      <c r="A3079"/>
      <c r="B3079"/>
      <c r="C3079"/>
      <c r="D3079"/>
      <c r="E3079"/>
      <c r="F3079"/>
      <c r="G3079"/>
      <c r="H3079"/>
      <c r="I3079"/>
      <c r="J3079"/>
      <c r="Z3079"/>
    </row>
    <row r="3080">
      <c r="A3080"/>
      <c r="B3080"/>
      <c r="C3080"/>
      <c r="D3080"/>
      <c r="E3080"/>
      <c r="F3080"/>
      <c r="G3080"/>
      <c r="H3080"/>
      <c r="I3080"/>
      <c r="J3080"/>
      <c r="Z3080"/>
    </row>
    <row r="3081">
      <c r="A3081"/>
      <c r="B3081"/>
      <c r="C3081"/>
      <c r="D3081"/>
      <c r="E3081"/>
      <c r="F3081"/>
      <c r="G3081"/>
      <c r="H3081"/>
      <c r="I3081"/>
      <c r="J3081"/>
      <c r="Z3081"/>
    </row>
    <row r="3082">
      <c r="A3082"/>
      <c r="B3082"/>
      <c r="C3082"/>
      <c r="D3082"/>
      <c r="E3082"/>
      <c r="F3082"/>
      <c r="G3082"/>
      <c r="H3082"/>
      <c r="I3082"/>
      <c r="J3082"/>
      <c r="Z3082"/>
    </row>
    <row r="3083">
      <c r="A3083"/>
      <c r="B3083"/>
      <c r="C3083"/>
      <c r="D3083"/>
      <c r="E3083"/>
      <c r="F3083"/>
      <c r="G3083"/>
      <c r="H3083"/>
      <c r="I3083"/>
      <c r="J3083"/>
      <c r="Z3083"/>
    </row>
    <row r="3084">
      <c r="A3084"/>
      <c r="B3084"/>
      <c r="C3084"/>
      <c r="D3084"/>
      <c r="E3084"/>
      <c r="F3084"/>
      <c r="G3084"/>
      <c r="H3084"/>
      <c r="I3084"/>
      <c r="J3084"/>
      <c r="Z3084"/>
    </row>
    <row r="3085">
      <c r="A3085"/>
      <c r="B3085"/>
      <c r="C3085"/>
      <c r="D3085"/>
      <c r="E3085"/>
      <c r="F3085"/>
      <c r="G3085"/>
      <c r="H3085"/>
      <c r="I3085"/>
      <c r="J3085"/>
      <c r="Z3085"/>
    </row>
    <row r="3086">
      <c r="A3086"/>
      <c r="B3086"/>
      <c r="C3086"/>
      <c r="D3086"/>
      <c r="E3086"/>
      <c r="F3086"/>
      <c r="G3086"/>
      <c r="H3086"/>
      <c r="I3086"/>
      <c r="J3086"/>
      <c r="Z3086"/>
    </row>
    <row r="3087">
      <c r="A3087"/>
      <c r="B3087"/>
      <c r="C3087"/>
      <c r="D3087"/>
      <c r="E3087"/>
      <c r="F3087"/>
      <c r="G3087"/>
      <c r="H3087"/>
      <c r="I3087"/>
      <c r="J3087"/>
      <c r="Z3087"/>
    </row>
    <row r="3088">
      <c r="A3088"/>
      <c r="B3088"/>
      <c r="C3088"/>
      <c r="D3088"/>
      <c r="E3088"/>
      <c r="F3088"/>
      <c r="G3088"/>
      <c r="H3088"/>
      <c r="I3088"/>
      <c r="J3088"/>
      <c r="Z3088"/>
    </row>
    <row r="3089">
      <c r="A3089"/>
      <c r="B3089"/>
      <c r="C3089"/>
      <c r="D3089"/>
      <c r="E3089"/>
      <c r="F3089"/>
      <c r="G3089"/>
      <c r="H3089"/>
      <c r="I3089"/>
      <c r="J3089"/>
      <c r="Z3089"/>
    </row>
    <row r="3090">
      <c r="A3090"/>
      <c r="B3090"/>
      <c r="C3090"/>
      <c r="D3090"/>
      <c r="E3090"/>
      <c r="F3090"/>
      <c r="G3090"/>
      <c r="H3090"/>
      <c r="I3090"/>
      <c r="J3090"/>
      <c r="Z3090"/>
    </row>
    <row r="3091">
      <c r="A3091"/>
      <c r="B3091"/>
      <c r="C3091"/>
      <c r="D3091"/>
      <c r="E3091"/>
      <c r="F3091"/>
      <c r="G3091"/>
      <c r="H3091"/>
      <c r="I3091"/>
      <c r="J3091"/>
      <c r="Z3091"/>
    </row>
    <row r="3092">
      <c r="A3092"/>
      <c r="B3092"/>
      <c r="C3092"/>
      <c r="D3092"/>
      <c r="E3092"/>
      <c r="F3092"/>
      <c r="G3092"/>
      <c r="H3092"/>
      <c r="I3092"/>
      <c r="J3092"/>
      <c r="Z3092"/>
    </row>
    <row r="3093">
      <c r="A3093"/>
      <c r="B3093"/>
      <c r="C3093"/>
      <c r="D3093"/>
      <c r="E3093"/>
      <c r="F3093"/>
      <c r="G3093"/>
      <c r="H3093"/>
      <c r="I3093"/>
      <c r="J3093"/>
      <c r="Z3093"/>
    </row>
    <row r="3094">
      <c r="A3094"/>
      <c r="B3094"/>
      <c r="C3094"/>
      <c r="D3094"/>
      <c r="E3094"/>
      <c r="F3094"/>
      <c r="G3094"/>
      <c r="H3094"/>
      <c r="I3094"/>
      <c r="J3094"/>
      <c r="Z3094"/>
    </row>
    <row r="3095">
      <c r="A3095"/>
      <c r="B3095"/>
      <c r="C3095"/>
      <c r="D3095"/>
      <c r="E3095"/>
      <c r="F3095"/>
      <c r="G3095"/>
      <c r="H3095"/>
      <c r="I3095"/>
      <c r="J3095"/>
      <c r="Z3095"/>
    </row>
    <row r="3096">
      <c r="A3096"/>
      <c r="B3096"/>
      <c r="C3096"/>
      <c r="D3096"/>
      <c r="E3096"/>
      <c r="F3096"/>
      <c r="G3096"/>
      <c r="H3096"/>
      <c r="I3096"/>
      <c r="J3096"/>
      <c r="Z3096"/>
    </row>
    <row r="3097">
      <c r="A3097"/>
      <c r="B3097"/>
      <c r="C3097"/>
      <c r="D3097"/>
      <c r="E3097"/>
      <c r="F3097"/>
      <c r="G3097"/>
      <c r="H3097"/>
      <c r="I3097"/>
      <c r="J3097"/>
      <c r="Z3097"/>
    </row>
    <row r="3098">
      <c r="A3098"/>
      <c r="B3098"/>
      <c r="C3098"/>
      <c r="D3098"/>
      <c r="E3098"/>
      <c r="F3098"/>
      <c r="G3098"/>
      <c r="H3098"/>
      <c r="I3098"/>
      <c r="J3098"/>
      <c r="Z3098"/>
    </row>
    <row r="3099">
      <c r="A3099"/>
      <c r="B3099"/>
      <c r="C3099"/>
      <c r="D3099"/>
      <c r="E3099"/>
      <c r="F3099"/>
      <c r="G3099"/>
      <c r="H3099"/>
      <c r="I3099"/>
      <c r="J3099"/>
      <c r="Z3099"/>
    </row>
    <row r="3100">
      <c r="A3100"/>
      <c r="B3100"/>
      <c r="C3100"/>
      <c r="D3100"/>
      <c r="E3100"/>
      <c r="F3100"/>
      <c r="G3100"/>
      <c r="H3100"/>
      <c r="I3100"/>
      <c r="J3100"/>
      <c r="Z3100"/>
    </row>
    <row r="3101">
      <c r="A3101"/>
      <c r="B3101"/>
      <c r="C3101"/>
      <c r="D3101"/>
      <c r="E3101"/>
      <c r="F3101"/>
      <c r="G3101"/>
      <c r="H3101"/>
      <c r="I3101"/>
      <c r="J3101"/>
      <c r="Z3101"/>
    </row>
    <row r="3102">
      <c r="A3102"/>
      <c r="B3102"/>
      <c r="C3102"/>
      <c r="D3102"/>
      <c r="E3102"/>
      <c r="F3102"/>
      <c r="G3102"/>
      <c r="H3102"/>
      <c r="I3102"/>
      <c r="J3102"/>
      <c r="Z3102"/>
    </row>
    <row r="3103">
      <c r="A3103"/>
      <c r="B3103"/>
      <c r="C3103"/>
      <c r="D3103"/>
      <c r="E3103"/>
      <c r="F3103"/>
      <c r="G3103"/>
      <c r="H3103"/>
      <c r="I3103"/>
      <c r="J3103"/>
      <c r="Z3103"/>
    </row>
    <row r="3104">
      <c r="A3104"/>
      <c r="B3104"/>
      <c r="C3104"/>
      <c r="D3104"/>
      <c r="E3104"/>
      <c r="F3104"/>
      <c r="G3104"/>
      <c r="H3104"/>
      <c r="I3104"/>
      <c r="J3104"/>
      <c r="Z3104"/>
    </row>
    <row r="3105">
      <c r="A3105"/>
      <c r="B3105"/>
      <c r="C3105"/>
      <c r="D3105"/>
      <c r="E3105"/>
      <c r="F3105"/>
      <c r="G3105"/>
      <c r="H3105"/>
      <c r="I3105"/>
      <c r="J3105"/>
      <c r="Z3105"/>
    </row>
    <row r="3106">
      <c r="A3106"/>
      <c r="B3106"/>
      <c r="C3106"/>
      <c r="D3106"/>
      <c r="E3106"/>
      <c r="F3106"/>
      <c r="G3106"/>
      <c r="H3106"/>
      <c r="I3106"/>
      <c r="J3106"/>
      <c r="Z3106"/>
    </row>
    <row r="3107">
      <c r="A3107"/>
      <c r="B3107"/>
      <c r="C3107"/>
      <c r="D3107"/>
      <c r="E3107"/>
      <c r="F3107"/>
      <c r="G3107"/>
      <c r="H3107"/>
      <c r="I3107"/>
      <c r="J3107"/>
      <c r="Z3107"/>
    </row>
    <row r="3108">
      <c r="A3108"/>
      <c r="B3108"/>
      <c r="C3108"/>
      <c r="D3108"/>
      <c r="E3108"/>
      <c r="F3108"/>
      <c r="G3108"/>
      <c r="H3108"/>
      <c r="I3108"/>
      <c r="J3108"/>
      <c r="Z3108"/>
    </row>
    <row r="3109">
      <c r="A3109"/>
      <c r="B3109"/>
      <c r="C3109"/>
      <c r="D3109"/>
      <c r="E3109"/>
      <c r="F3109"/>
      <c r="G3109"/>
      <c r="H3109"/>
      <c r="I3109"/>
      <c r="J3109"/>
      <c r="Z3109"/>
    </row>
    <row r="3110">
      <c r="A3110"/>
      <c r="B3110"/>
      <c r="C3110"/>
      <c r="D3110"/>
      <c r="E3110"/>
      <c r="F3110"/>
      <c r="G3110"/>
      <c r="H3110"/>
      <c r="I3110"/>
      <c r="J3110"/>
      <c r="Z3110"/>
    </row>
    <row r="3111">
      <c r="A3111"/>
      <c r="B3111"/>
      <c r="C3111"/>
      <c r="D3111"/>
      <c r="E3111"/>
      <c r="F3111"/>
      <c r="G3111"/>
      <c r="H3111"/>
      <c r="I3111"/>
      <c r="J3111"/>
      <c r="Z3111"/>
    </row>
    <row r="3112">
      <c r="A3112"/>
      <c r="B3112"/>
      <c r="C3112"/>
      <c r="D3112"/>
      <c r="E3112"/>
      <c r="F3112"/>
      <c r="G3112"/>
      <c r="H3112"/>
      <c r="I3112"/>
      <c r="J3112"/>
      <c r="Z3112"/>
    </row>
    <row r="3113">
      <c r="A3113"/>
      <c r="B3113"/>
      <c r="C3113"/>
      <c r="D3113"/>
      <c r="E3113"/>
      <c r="F3113"/>
      <c r="G3113"/>
      <c r="H3113"/>
      <c r="I3113"/>
      <c r="J3113"/>
      <c r="Z3113"/>
    </row>
    <row r="3114">
      <c r="A3114"/>
      <c r="B3114"/>
      <c r="C3114"/>
      <c r="D3114"/>
      <c r="E3114"/>
      <c r="F3114"/>
      <c r="G3114"/>
      <c r="H3114"/>
      <c r="I3114"/>
      <c r="J3114"/>
      <c r="Z3114"/>
    </row>
    <row r="3115">
      <c r="A3115"/>
      <c r="B3115"/>
      <c r="C3115"/>
      <c r="D3115"/>
      <c r="E3115"/>
      <c r="F3115"/>
      <c r="G3115"/>
      <c r="H3115"/>
      <c r="I3115"/>
      <c r="J3115"/>
      <c r="Z3115"/>
    </row>
    <row r="3116">
      <c r="A3116"/>
      <c r="B3116"/>
      <c r="C3116"/>
      <c r="D3116"/>
      <c r="E3116"/>
      <c r="F3116"/>
      <c r="G3116"/>
      <c r="H3116"/>
      <c r="I3116"/>
      <c r="J3116"/>
      <c r="Z3116"/>
    </row>
    <row r="3117">
      <c r="A3117"/>
      <c r="B3117"/>
      <c r="C3117"/>
      <c r="D3117"/>
      <c r="E3117"/>
      <c r="F3117"/>
      <c r="G3117"/>
      <c r="H3117"/>
      <c r="I3117"/>
      <c r="J3117"/>
      <c r="Z3117"/>
    </row>
    <row r="3118">
      <c r="A3118"/>
      <c r="B3118"/>
      <c r="C3118"/>
      <c r="D3118"/>
      <c r="E3118"/>
      <c r="F3118"/>
      <c r="G3118"/>
      <c r="H3118"/>
      <c r="I3118"/>
      <c r="J3118"/>
      <c r="Z3118"/>
    </row>
    <row r="3119">
      <c r="A3119"/>
      <c r="B3119"/>
      <c r="C3119"/>
      <c r="D3119"/>
      <c r="E3119"/>
      <c r="F3119"/>
      <c r="G3119"/>
      <c r="H3119"/>
      <c r="I3119"/>
      <c r="J3119"/>
      <c r="Z3119"/>
    </row>
    <row r="3120">
      <c r="A3120"/>
      <c r="B3120"/>
      <c r="C3120"/>
      <c r="D3120"/>
      <c r="E3120"/>
      <c r="F3120"/>
      <c r="G3120"/>
      <c r="H3120"/>
      <c r="I3120"/>
      <c r="J3120"/>
      <c r="Z3120"/>
    </row>
    <row r="3121">
      <c r="A3121"/>
      <c r="B3121"/>
      <c r="C3121"/>
      <c r="D3121"/>
      <c r="E3121"/>
      <c r="F3121"/>
      <c r="G3121"/>
      <c r="H3121"/>
      <c r="I3121"/>
      <c r="J3121"/>
      <c r="Z3121"/>
    </row>
    <row r="3122">
      <c r="A3122"/>
      <c r="B3122"/>
      <c r="C3122"/>
      <c r="D3122"/>
      <c r="E3122"/>
      <c r="F3122"/>
      <c r="G3122"/>
      <c r="H3122"/>
      <c r="I3122"/>
      <c r="J3122"/>
      <c r="Z3122"/>
    </row>
    <row r="3123">
      <c r="A3123"/>
      <c r="B3123"/>
      <c r="C3123"/>
      <c r="D3123"/>
      <c r="E3123"/>
      <c r="F3123"/>
      <c r="G3123"/>
      <c r="H3123"/>
      <c r="I3123"/>
      <c r="J3123"/>
      <c r="Z3123"/>
    </row>
    <row r="3124">
      <c r="A3124"/>
      <c r="B3124"/>
      <c r="C3124"/>
      <c r="D3124"/>
      <c r="E3124"/>
      <c r="F3124"/>
      <c r="G3124"/>
      <c r="H3124"/>
      <c r="I3124"/>
      <c r="J3124"/>
      <c r="Z3124"/>
    </row>
    <row r="3125">
      <c r="A3125"/>
      <c r="B3125"/>
      <c r="C3125"/>
      <c r="D3125"/>
      <c r="E3125"/>
      <c r="F3125"/>
      <c r="G3125"/>
      <c r="H3125"/>
      <c r="I3125"/>
      <c r="J3125"/>
      <c r="Z3125"/>
    </row>
    <row r="3126">
      <c r="A3126"/>
      <c r="B3126"/>
      <c r="C3126"/>
      <c r="D3126"/>
      <c r="E3126"/>
      <c r="F3126"/>
      <c r="G3126"/>
      <c r="H3126"/>
      <c r="I3126"/>
      <c r="J3126"/>
      <c r="Z3126"/>
    </row>
    <row r="3127">
      <c r="A3127"/>
      <c r="B3127"/>
      <c r="C3127"/>
      <c r="D3127"/>
      <c r="E3127"/>
      <c r="F3127"/>
      <c r="G3127"/>
      <c r="H3127"/>
      <c r="I3127"/>
      <c r="J3127"/>
      <c r="Z3127"/>
    </row>
    <row r="3128">
      <c r="A3128"/>
      <c r="B3128"/>
      <c r="C3128"/>
      <c r="D3128"/>
      <c r="E3128"/>
      <c r="F3128"/>
      <c r="G3128"/>
      <c r="H3128"/>
      <c r="I3128"/>
      <c r="J3128"/>
      <c r="Z3128"/>
    </row>
    <row r="3129">
      <c r="A3129"/>
      <c r="B3129"/>
      <c r="C3129"/>
      <c r="D3129"/>
      <c r="E3129"/>
      <c r="F3129"/>
      <c r="G3129"/>
      <c r="H3129"/>
      <c r="I3129"/>
      <c r="J3129"/>
      <c r="Z3129"/>
    </row>
    <row r="3130">
      <c r="A3130"/>
      <c r="B3130"/>
      <c r="C3130"/>
      <c r="D3130"/>
      <c r="E3130"/>
      <c r="F3130"/>
      <c r="G3130"/>
      <c r="H3130"/>
      <c r="I3130"/>
      <c r="J3130"/>
      <c r="Z3130"/>
    </row>
    <row r="3131">
      <c r="A3131"/>
      <c r="B3131"/>
      <c r="C3131"/>
      <c r="D3131"/>
      <c r="E3131"/>
      <c r="F3131"/>
      <c r="G3131"/>
      <c r="H3131"/>
      <c r="I3131"/>
      <c r="J3131"/>
      <c r="Z3131"/>
    </row>
    <row r="3132">
      <c r="A3132"/>
      <c r="B3132"/>
      <c r="C3132"/>
      <c r="D3132"/>
      <c r="E3132"/>
      <c r="F3132"/>
      <c r="G3132"/>
      <c r="H3132"/>
      <c r="I3132"/>
      <c r="J3132"/>
      <c r="Z3132"/>
    </row>
    <row r="3133">
      <c r="A3133"/>
      <c r="B3133"/>
      <c r="C3133"/>
      <c r="D3133"/>
      <c r="E3133"/>
      <c r="F3133"/>
      <c r="G3133"/>
      <c r="H3133"/>
      <c r="I3133"/>
      <c r="J3133"/>
      <c r="Z3133"/>
    </row>
    <row r="3134">
      <c r="A3134"/>
      <c r="B3134"/>
      <c r="C3134"/>
      <c r="D3134"/>
      <c r="E3134"/>
      <c r="F3134"/>
      <c r="G3134"/>
      <c r="H3134"/>
      <c r="I3134"/>
      <c r="J3134"/>
      <c r="Z3134"/>
    </row>
    <row r="3135">
      <c r="A3135"/>
      <c r="B3135"/>
      <c r="C3135"/>
      <c r="D3135"/>
      <c r="E3135"/>
      <c r="F3135"/>
      <c r="G3135"/>
      <c r="H3135"/>
      <c r="I3135"/>
      <c r="J3135"/>
      <c r="Z3135"/>
    </row>
    <row r="3136">
      <c r="A3136"/>
      <c r="B3136"/>
      <c r="C3136"/>
      <c r="D3136"/>
      <c r="E3136"/>
      <c r="F3136"/>
      <c r="G3136"/>
      <c r="H3136"/>
      <c r="I3136"/>
      <c r="J3136"/>
      <c r="Z3136"/>
    </row>
    <row r="3137">
      <c r="A3137"/>
      <c r="B3137"/>
      <c r="C3137"/>
      <c r="D3137"/>
      <c r="E3137"/>
      <c r="F3137"/>
      <c r="G3137"/>
      <c r="H3137"/>
      <c r="I3137"/>
      <c r="J3137"/>
      <c r="Z3137"/>
    </row>
    <row r="3138">
      <c r="A3138"/>
      <c r="B3138"/>
      <c r="C3138"/>
      <c r="D3138"/>
      <c r="E3138"/>
      <c r="F3138"/>
      <c r="G3138"/>
      <c r="H3138"/>
      <c r="I3138"/>
      <c r="J3138"/>
      <c r="Z3138"/>
    </row>
    <row r="3139">
      <c r="A3139"/>
      <c r="B3139"/>
      <c r="C3139"/>
      <c r="D3139"/>
      <c r="E3139"/>
      <c r="F3139"/>
      <c r="G3139"/>
      <c r="H3139"/>
      <c r="I3139"/>
      <c r="J3139"/>
      <c r="Z3139"/>
    </row>
    <row r="3140">
      <c r="A3140"/>
      <c r="B3140"/>
      <c r="C3140"/>
      <c r="D3140"/>
      <c r="E3140"/>
      <c r="F3140"/>
      <c r="G3140"/>
      <c r="H3140"/>
      <c r="I3140"/>
      <c r="J3140"/>
      <c r="Z3140"/>
    </row>
    <row r="3141">
      <c r="A3141"/>
      <c r="B3141"/>
      <c r="C3141"/>
      <c r="D3141"/>
      <c r="E3141"/>
      <c r="F3141"/>
      <c r="G3141"/>
      <c r="H3141"/>
      <c r="I3141"/>
      <c r="J3141"/>
      <c r="Z3141"/>
    </row>
    <row r="3142">
      <c r="A3142"/>
      <c r="B3142"/>
      <c r="C3142"/>
      <c r="D3142"/>
      <c r="E3142"/>
      <c r="F3142"/>
      <c r="G3142"/>
      <c r="H3142"/>
      <c r="I3142"/>
      <c r="J3142"/>
      <c r="Z3142"/>
    </row>
    <row r="3143">
      <c r="A3143"/>
      <c r="B3143"/>
      <c r="C3143"/>
      <c r="D3143"/>
      <c r="E3143"/>
      <c r="F3143"/>
      <c r="G3143"/>
      <c r="H3143"/>
      <c r="I3143"/>
      <c r="J3143"/>
      <c r="Z3143"/>
    </row>
    <row r="3144">
      <c r="A3144"/>
      <c r="B3144"/>
      <c r="C3144"/>
      <c r="D3144"/>
      <c r="E3144"/>
      <c r="F3144"/>
      <c r="G3144"/>
      <c r="H3144"/>
      <c r="I3144"/>
      <c r="J3144"/>
      <c r="Z3144"/>
    </row>
    <row r="3145">
      <c r="A3145"/>
      <c r="B3145"/>
      <c r="C3145"/>
      <c r="D3145"/>
      <c r="E3145"/>
      <c r="F3145"/>
      <c r="G3145"/>
      <c r="H3145"/>
      <c r="I3145"/>
      <c r="J3145"/>
      <c r="Z3145"/>
    </row>
    <row r="3146">
      <c r="A3146"/>
      <c r="B3146"/>
      <c r="C3146"/>
      <c r="D3146"/>
      <c r="E3146"/>
      <c r="F3146"/>
      <c r="G3146"/>
      <c r="H3146"/>
      <c r="I3146"/>
      <c r="J3146"/>
      <c r="Z3146"/>
    </row>
    <row r="3147">
      <c r="A3147"/>
      <c r="B3147"/>
      <c r="C3147"/>
      <c r="D3147"/>
      <c r="E3147"/>
      <c r="F3147"/>
      <c r="G3147"/>
      <c r="H3147"/>
      <c r="I3147"/>
      <c r="J3147"/>
      <c r="Z3147"/>
    </row>
    <row r="3148">
      <c r="A3148"/>
      <c r="B3148"/>
      <c r="C3148"/>
      <c r="D3148"/>
      <c r="E3148"/>
      <c r="F3148"/>
      <c r="G3148"/>
      <c r="H3148"/>
      <c r="I3148"/>
      <c r="J3148"/>
      <c r="Z3148"/>
    </row>
    <row r="3149">
      <c r="A3149"/>
      <c r="B3149"/>
      <c r="C3149"/>
      <c r="D3149"/>
      <c r="E3149"/>
      <c r="F3149"/>
      <c r="G3149"/>
      <c r="H3149"/>
      <c r="I3149"/>
      <c r="J3149"/>
      <c r="Z3149"/>
    </row>
    <row r="3150">
      <c r="A3150"/>
      <c r="B3150"/>
      <c r="C3150"/>
      <c r="D3150"/>
      <c r="E3150"/>
      <c r="F3150"/>
      <c r="G3150"/>
      <c r="H3150"/>
      <c r="I3150"/>
      <c r="J3150"/>
      <c r="Z3150"/>
    </row>
    <row r="3151">
      <c r="A3151"/>
      <c r="B3151"/>
      <c r="C3151"/>
      <c r="D3151"/>
      <c r="E3151"/>
      <c r="F3151"/>
      <c r="G3151"/>
      <c r="H3151"/>
      <c r="I3151"/>
      <c r="J3151"/>
      <c r="Z3151"/>
    </row>
    <row r="3152">
      <c r="A3152"/>
      <c r="B3152"/>
      <c r="C3152"/>
      <c r="D3152"/>
      <c r="E3152"/>
      <c r="F3152"/>
      <c r="G3152"/>
      <c r="H3152"/>
      <c r="I3152"/>
      <c r="J3152"/>
      <c r="Z3152"/>
    </row>
    <row r="3153">
      <c r="A3153"/>
      <c r="B3153"/>
      <c r="C3153"/>
      <c r="D3153"/>
      <c r="E3153"/>
      <c r="F3153"/>
      <c r="G3153"/>
      <c r="H3153"/>
      <c r="I3153"/>
      <c r="J3153"/>
      <c r="Z3153"/>
    </row>
    <row r="3154">
      <c r="A3154"/>
      <c r="B3154"/>
      <c r="C3154"/>
      <c r="D3154"/>
      <c r="E3154"/>
      <c r="F3154"/>
      <c r="G3154"/>
      <c r="H3154"/>
      <c r="I3154"/>
      <c r="J3154"/>
      <c r="Z3154"/>
    </row>
    <row r="3155">
      <c r="A3155"/>
      <c r="B3155"/>
      <c r="C3155"/>
      <c r="D3155"/>
      <c r="E3155"/>
      <c r="F3155"/>
      <c r="G3155"/>
      <c r="H3155"/>
      <c r="I3155"/>
      <c r="J3155"/>
      <c r="Z3155"/>
    </row>
    <row r="3156">
      <c r="A3156"/>
      <c r="B3156"/>
      <c r="C3156"/>
      <c r="D3156"/>
      <c r="E3156"/>
      <c r="F3156"/>
      <c r="G3156"/>
      <c r="H3156"/>
      <c r="I3156"/>
      <c r="J3156"/>
      <c r="Z3156"/>
    </row>
    <row r="3157">
      <c r="A3157"/>
      <c r="B3157"/>
      <c r="C3157"/>
      <c r="D3157"/>
      <c r="E3157"/>
      <c r="F3157"/>
      <c r="G3157"/>
      <c r="H3157"/>
      <c r="I3157"/>
      <c r="J3157"/>
      <c r="Z3157"/>
    </row>
    <row r="3158">
      <c r="A3158"/>
      <c r="B3158"/>
      <c r="C3158"/>
      <c r="D3158"/>
      <c r="E3158"/>
      <c r="F3158"/>
      <c r="G3158"/>
      <c r="H3158"/>
      <c r="I3158"/>
      <c r="J3158"/>
      <c r="Z3158"/>
    </row>
    <row r="3159">
      <c r="A3159"/>
      <c r="B3159"/>
      <c r="C3159"/>
      <c r="D3159"/>
      <c r="E3159"/>
      <c r="F3159"/>
      <c r="G3159"/>
      <c r="H3159"/>
      <c r="I3159"/>
      <c r="J3159"/>
      <c r="Z3159"/>
    </row>
    <row r="3160">
      <c r="A3160"/>
      <c r="B3160"/>
      <c r="C3160"/>
      <c r="D3160"/>
      <c r="E3160"/>
      <c r="F3160"/>
      <c r="G3160"/>
      <c r="H3160"/>
      <c r="I3160"/>
      <c r="J3160"/>
      <c r="Z3160"/>
    </row>
    <row r="3161">
      <c r="A3161"/>
      <c r="B3161"/>
      <c r="C3161"/>
      <c r="D3161"/>
      <c r="E3161"/>
      <c r="F3161"/>
      <c r="G3161"/>
      <c r="H3161"/>
      <c r="I3161"/>
      <c r="J3161"/>
      <c r="Z3161"/>
    </row>
    <row r="3162">
      <c r="A3162"/>
      <c r="B3162"/>
      <c r="C3162"/>
      <c r="D3162"/>
      <c r="E3162"/>
      <c r="F3162"/>
      <c r="G3162"/>
      <c r="H3162"/>
      <c r="I3162"/>
      <c r="J3162"/>
      <c r="Z3162"/>
    </row>
    <row r="3163">
      <c r="A3163"/>
      <c r="B3163"/>
      <c r="C3163"/>
      <c r="D3163"/>
      <c r="E3163"/>
      <c r="F3163"/>
      <c r="G3163"/>
      <c r="H3163"/>
      <c r="I3163"/>
      <c r="J3163"/>
      <c r="Z3163"/>
    </row>
    <row r="3164">
      <c r="A3164"/>
      <c r="B3164"/>
      <c r="C3164"/>
      <c r="D3164"/>
      <c r="E3164"/>
      <c r="F3164"/>
      <c r="G3164"/>
      <c r="H3164"/>
      <c r="I3164"/>
      <c r="J3164"/>
      <c r="Z3164"/>
    </row>
    <row r="3165">
      <c r="A3165"/>
      <c r="B3165"/>
      <c r="C3165"/>
      <c r="D3165"/>
      <c r="E3165"/>
      <c r="F3165"/>
      <c r="G3165"/>
      <c r="H3165"/>
      <c r="I3165"/>
      <c r="J3165"/>
      <c r="Z3165"/>
    </row>
    <row r="3166">
      <c r="A3166"/>
      <c r="B3166"/>
      <c r="C3166"/>
      <c r="D3166"/>
      <c r="E3166"/>
      <c r="F3166"/>
      <c r="G3166"/>
      <c r="H3166"/>
      <c r="I3166"/>
      <c r="J3166"/>
      <c r="Z3166"/>
    </row>
    <row r="3167">
      <c r="A3167"/>
      <c r="B3167"/>
      <c r="C3167"/>
      <c r="D3167"/>
      <c r="E3167"/>
      <c r="F3167"/>
      <c r="G3167"/>
      <c r="H3167"/>
      <c r="I3167"/>
      <c r="J3167"/>
      <c r="Z3167"/>
    </row>
    <row r="3168">
      <c r="A3168"/>
      <c r="B3168"/>
      <c r="C3168"/>
      <c r="D3168"/>
      <c r="E3168"/>
      <c r="F3168"/>
      <c r="G3168"/>
      <c r="H3168"/>
      <c r="I3168"/>
      <c r="J3168"/>
      <c r="Z3168"/>
    </row>
    <row r="3169">
      <c r="A3169"/>
      <c r="B3169"/>
      <c r="C3169"/>
      <c r="D3169"/>
      <c r="E3169"/>
      <c r="F3169"/>
      <c r="G3169"/>
      <c r="H3169"/>
      <c r="I3169"/>
      <c r="J3169"/>
      <c r="Z3169"/>
    </row>
    <row r="3170">
      <c r="A3170"/>
      <c r="B3170"/>
      <c r="C3170"/>
      <c r="D3170"/>
      <c r="E3170"/>
      <c r="F3170"/>
      <c r="G3170"/>
      <c r="H3170"/>
      <c r="I3170"/>
      <c r="J3170"/>
      <c r="Z3170"/>
    </row>
    <row r="3171">
      <c r="A3171"/>
      <c r="B3171"/>
      <c r="C3171"/>
      <c r="D3171"/>
      <c r="E3171"/>
      <c r="F3171"/>
      <c r="G3171"/>
      <c r="H3171"/>
      <c r="I3171"/>
      <c r="J3171"/>
      <c r="Z3171"/>
    </row>
    <row r="3172">
      <c r="A3172"/>
      <c r="B3172"/>
      <c r="C3172"/>
      <c r="D3172"/>
      <c r="E3172"/>
      <c r="F3172"/>
      <c r="G3172"/>
      <c r="H3172"/>
      <c r="I3172"/>
      <c r="J3172"/>
      <c r="Z3172"/>
    </row>
    <row r="3173">
      <c r="A3173"/>
      <c r="B3173"/>
      <c r="C3173"/>
      <c r="D3173"/>
      <c r="E3173"/>
      <c r="F3173"/>
      <c r="G3173"/>
      <c r="H3173"/>
      <c r="I3173"/>
      <c r="J3173"/>
      <c r="Z3173"/>
    </row>
    <row r="3174">
      <c r="A3174"/>
      <c r="B3174"/>
      <c r="C3174"/>
      <c r="D3174"/>
      <c r="E3174"/>
      <c r="F3174"/>
      <c r="G3174"/>
      <c r="H3174"/>
      <c r="I3174"/>
      <c r="J3174"/>
      <c r="Z3174"/>
    </row>
    <row r="3175">
      <c r="A3175"/>
      <c r="B3175"/>
      <c r="C3175"/>
      <c r="D3175"/>
      <c r="E3175"/>
      <c r="F3175"/>
      <c r="G3175"/>
      <c r="H3175"/>
      <c r="I3175"/>
      <c r="J3175"/>
      <c r="Z3175"/>
    </row>
    <row r="3176">
      <c r="A3176"/>
      <c r="B3176"/>
      <c r="C3176"/>
      <c r="D3176"/>
      <c r="E3176"/>
      <c r="F3176"/>
      <c r="G3176"/>
      <c r="H3176"/>
      <c r="I3176"/>
      <c r="J3176"/>
      <c r="Z3176"/>
    </row>
    <row r="3177">
      <c r="A3177"/>
      <c r="B3177"/>
      <c r="C3177"/>
      <c r="D3177"/>
      <c r="E3177"/>
      <c r="F3177"/>
      <c r="G3177"/>
      <c r="H3177"/>
      <c r="I3177"/>
      <c r="J3177"/>
      <c r="Z3177"/>
    </row>
    <row r="3178">
      <c r="A3178"/>
      <c r="B3178"/>
      <c r="C3178"/>
      <c r="D3178"/>
      <c r="E3178"/>
      <c r="F3178"/>
      <c r="G3178"/>
      <c r="H3178"/>
      <c r="I3178"/>
      <c r="J3178"/>
      <c r="Z3178"/>
    </row>
    <row r="3179">
      <c r="A3179"/>
      <c r="B3179"/>
      <c r="C3179"/>
      <c r="D3179"/>
      <c r="E3179"/>
      <c r="F3179"/>
      <c r="G3179"/>
      <c r="H3179"/>
      <c r="I3179"/>
      <c r="J3179"/>
      <c r="Z3179"/>
    </row>
    <row r="3180">
      <c r="A3180"/>
      <c r="B3180"/>
      <c r="C3180"/>
      <c r="D3180"/>
      <c r="E3180"/>
      <c r="F3180"/>
      <c r="G3180"/>
      <c r="H3180"/>
      <c r="I3180"/>
      <c r="J3180"/>
      <c r="Z3180"/>
    </row>
    <row r="3181">
      <c r="A3181"/>
      <c r="B3181"/>
      <c r="C3181"/>
      <c r="D3181"/>
      <c r="E3181"/>
      <c r="F3181"/>
      <c r="G3181"/>
      <c r="H3181"/>
      <c r="I3181"/>
      <c r="J3181"/>
      <c r="Z3181"/>
    </row>
    <row r="3182">
      <c r="A3182"/>
      <c r="B3182"/>
      <c r="C3182"/>
      <c r="D3182"/>
      <c r="E3182"/>
      <c r="F3182"/>
      <c r="G3182"/>
      <c r="H3182"/>
      <c r="I3182"/>
      <c r="J3182"/>
      <c r="Z3182"/>
    </row>
    <row r="3183">
      <c r="A3183"/>
      <c r="B3183"/>
      <c r="C3183"/>
      <c r="D3183"/>
      <c r="E3183"/>
      <c r="F3183"/>
      <c r="G3183"/>
      <c r="H3183"/>
      <c r="I3183"/>
      <c r="J3183"/>
      <c r="Z3183"/>
    </row>
    <row r="3184">
      <c r="A3184"/>
      <c r="B3184"/>
      <c r="C3184"/>
      <c r="D3184"/>
      <c r="E3184"/>
      <c r="F3184"/>
      <c r="G3184"/>
      <c r="H3184"/>
      <c r="I3184"/>
      <c r="J3184"/>
      <c r="Z3184"/>
    </row>
    <row r="3185">
      <c r="A3185"/>
      <c r="B3185"/>
      <c r="C3185"/>
      <c r="D3185"/>
      <c r="E3185"/>
      <c r="F3185"/>
      <c r="G3185"/>
      <c r="H3185"/>
      <c r="I3185"/>
      <c r="J3185"/>
      <c r="Z3185"/>
    </row>
    <row r="3186">
      <c r="A3186"/>
      <c r="B3186"/>
      <c r="C3186"/>
      <c r="D3186"/>
      <c r="E3186"/>
      <c r="F3186"/>
      <c r="G3186"/>
      <c r="H3186"/>
      <c r="I3186"/>
      <c r="J3186"/>
      <c r="Z3186"/>
    </row>
    <row r="3187">
      <c r="A3187"/>
      <c r="B3187"/>
      <c r="C3187"/>
      <c r="D3187"/>
      <c r="E3187"/>
      <c r="F3187"/>
      <c r="G3187"/>
      <c r="H3187"/>
      <c r="I3187"/>
      <c r="J3187"/>
      <c r="Z3187"/>
    </row>
    <row r="3188">
      <c r="A3188"/>
      <c r="B3188"/>
      <c r="C3188"/>
      <c r="D3188"/>
      <c r="E3188"/>
      <c r="F3188"/>
      <c r="G3188"/>
      <c r="H3188"/>
      <c r="I3188"/>
      <c r="J3188"/>
      <c r="Z3188"/>
    </row>
    <row r="3189">
      <c r="A3189"/>
      <c r="B3189"/>
      <c r="C3189"/>
      <c r="D3189"/>
      <c r="E3189"/>
      <c r="F3189"/>
      <c r="G3189"/>
      <c r="H3189"/>
      <c r="I3189"/>
      <c r="J3189"/>
      <c r="Z3189"/>
    </row>
    <row r="3190">
      <c r="A3190"/>
      <c r="B3190"/>
      <c r="C3190"/>
      <c r="D3190"/>
      <c r="E3190"/>
      <c r="F3190"/>
      <c r="G3190"/>
      <c r="H3190"/>
      <c r="I3190"/>
      <c r="J3190"/>
      <c r="Z3190"/>
    </row>
    <row r="3191">
      <c r="A3191"/>
      <c r="B3191"/>
      <c r="C3191"/>
      <c r="D3191"/>
      <c r="E3191"/>
      <c r="F3191"/>
      <c r="G3191"/>
      <c r="H3191"/>
      <c r="I3191"/>
      <c r="J3191"/>
      <c r="Z3191"/>
    </row>
    <row r="3192">
      <c r="A3192"/>
      <c r="B3192"/>
      <c r="C3192"/>
      <c r="D3192"/>
      <c r="E3192"/>
      <c r="F3192"/>
      <c r="G3192"/>
      <c r="H3192"/>
      <c r="I3192"/>
      <c r="J3192"/>
      <c r="Z3192"/>
    </row>
    <row r="3193">
      <c r="A3193"/>
      <c r="B3193"/>
      <c r="C3193"/>
      <c r="D3193"/>
      <c r="E3193"/>
      <c r="F3193"/>
      <c r="G3193"/>
      <c r="H3193"/>
      <c r="I3193"/>
      <c r="J3193"/>
      <c r="Z3193"/>
    </row>
    <row r="3194">
      <c r="A3194"/>
      <c r="B3194"/>
      <c r="C3194"/>
      <c r="D3194"/>
      <c r="E3194"/>
      <c r="F3194"/>
      <c r="G3194"/>
      <c r="H3194"/>
      <c r="I3194"/>
      <c r="J3194"/>
      <c r="Z3194"/>
    </row>
    <row r="3195">
      <c r="A3195"/>
      <c r="B3195"/>
      <c r="C3195"/>
      <c r="D3195"/>
      <c r="E3195"/>
      <c r="F3195"/>
      <c r="G3195"/>
      <c r="H3195"/>
      <c r="I3195"/>
      <c r="J3195"/>
      <c r="Z3195"/>
    </row>
    <row r="3196">
      <c r="A3196"/>
      <c r="B3196"/>
      <c r="C3196"/>
      <c r="D3196"/>
      <c r="E3196"/>
      <c r="F3196"/>
      <c r="G3196"/>
      <c r="H3196"/>
      <c r="I3196"/>
      <c r="J3196"/>
      <c r="Z3196"/>
    </row>
    <row r="3197">
      <c r="A3197"/>
      <c r="B3197"/>
      <c r="C3197"/>
      <c r="D3197"/>
      <c r="E3197"/>
      <c r="F3197"/>
      <c r="G3197"/>
      <c r="H3197"/>
      <c r="I3197"/>
      <c r="J3197"/>
      <c r="Z3197"/>
    </row>
    <row r="3198">
      <c r="A3198"/>
      <c r="B3198"/>
      <c r="C3198"/>
      <c r="D3198"/>
      <c r="E3198"/>
      <c r="F3198"/>
      <c r="G3198"/>
      <c r="H3198"/>
      <c r="I3198"/>
      <c r="J3198"/>
      <c r="Z3198"/>
    </row>
    <row r="3199">
      <c r="A3199"/>
      <c r="B3199"/>
      <c r="C3199"/>
      <c r="D3199"/>
      <c r="E3199"/>
      <c r="F3199"/>
      <c r="G3199"/>
      <c r="H3199"/>
      <c r="I3199"/>
      <c r="J3199"/>
      <c r="Z3199"/>
    </row>
    <row r="3200">
      <c r="A3200"/>
      <c r="B3200"/>
      <c r="C3200"/>
      <c r="D3200"/>
      <c r="E3200"/>
      <c r="F3200"/>
      <c r="G3200"/>
      <c r="H3200"/>
      <c r="I3200"/>
      <c r="J3200"/>
      <c r="Z3200"/>
    </row>
    <row r="3201">
      <c r="A3201"/>
      <c r="B3201"/>
      <c r="C3201"/>
      <c r="D3201"/>
      <c r="E3201"/>
      <c r="F3201"/>
      <c r="G3201"/>
      <c r="H3201"/>
      <c r="I3201"/>
      <c r="J3201"/>
      <c r="Z3201"/>
    </row>
    <row r="3202">
      <c r="A3202"/>
      <c r="B3202"/>
      <c r="C3202"/>
      <c r="D3202"/>
      <c r="E3202"/>
      <c r="F3202"/>
      <c r="G3202"/>
      <c r="H3202"/>
      <c r="I3202"/>
      <c r="J3202"/>
      <c r="Z3202"/>
    </row>
    <row r="3203">
      <c r="A3203"/>
      <c r="B3203"/>
      <c r="C3203"/>
      <c r="D3203"/>
      <c r="E3203"/>
      <c r="F3203"/>
      <c r="G3203"/>
      <c r="H3203"/>
      <c r="I3203"/>
      <c r="J3203"/>
      <c r="Z3203"/>
    </row>
    <row r="3204">
      <c r="A3204"/>
      <c r="B3204"/>
      <c r="C3204"/>
      <c r="D3204"/>
      <c r="E3204"/>
      <c r="F3204"/>
      <c r="G3204"/>
      <c r="H3204"/>
      <c r="I3204"/>
      <c r="J3204"/>
      <c r="Z3204"/>
    </row>
    <row r="3205">
      <c r="A3205"/>
      <c r="B3205"/>
      <c r="C3205"/>
      <c r="D3205"/>
      <c r="E3205"/>
      <c r="F3205"/>
      <c r="G3205"/>
      <c r="H3205"/>
      <c r="I3205"/>
      <c r="J3205"/>
      <c r="Z3205"/>
    </row>
    <row r="3206">
      <c r="A3206"/>
      <c r="B3206"/>
      <c r="C3206"/>
      <c r="D3206"/>
      <c r="E3206"/>
      <c r="F3206"/>
      <c r="G3206"/>
      <c r="H3206"/>
      <c r="I3206"/>
      <c r="J3206"/>
      <c r="Z3206"/>
    </row>
    <row r="3207">
      <c r="A3207"/>
      <c r="B3207"/>
      <c r="C3207"/>
      <c r="D3207"/>
      <c r="E3207"/>
      <c r="F3207"/>
      <c r="G3207"/>
      <c r="H3207"/>
      <c r="I3207"/>
      <c r="J3207"/>
      <c r="Z3207"/>
    </row>
    <row r="3208">
      <c r="A3208"/>
      <c r="B3208"/>
      <c r="C3208"/>
      <c r="D3208"/>
      <c r="E3208"/>
      <c r="F3208"/>
      <c r="G3208"/>
      <c r="H3208"/>
      <c r="I3208"/>
      <c r="J3208"/>
      <c r="Z3208"/>
    </row>
    <row r="3209">
      <c r="A3209"/>
      <c r="B3209"/>
      <c r="C3209"/>
      <c r="D3209"/>
      <c r="E3209"/>
      <c r="F3209"/>
      <c r="G3209"/>
      <c r="H3209"/>
      <c r="I3209"/>
      <c r="J3209"/>
      <c r="Z3209"/>
    </row>
    <row r="3210">
      <c r="A3210"/>
      <c r="B3210"/>
      <c r="C3210"/>
      <c r="D3210"/>
      <c r="E3210"/>
      <c r="F3210"/>
      <c r="G3210"/>
      <c r="H3210"/>
      <c r="I3210"/>
      <c r="J3210"/>
      <c r="Z3210"/>
    </row>
    <row r="3211">
      <c r="A3211"/>
      <c r="B3211"/>
      <c r="C3211"/>
      <c r="D3211"/>
      <c r="E3211"/>
      <c r="F3211"/>
      <c r="G3211"/>
      <c r="H3211"/>
      <c r="I3211"/>
      <c r="J3211"/>
      <c r="Z3211"/>
    </row>
    <row r="3212">
      <c r="A3212"/>
      <c r="B3212"/>
      <c r="C3212"/>
      <c r="D3212"/>
      <c r="E3212"/>
      <c r="F3212"/>
      <c r="G3212"/>
      <c r="H3212"/>
      <c r="I3212"/>
      <c r="J3212"/>
      <c r="Z3212"/>
    </row>
    <row r="3213">
      <c r="A3213"/>
      <c r="B3213"/>
      <c r="C3213"/>
      <c r="D3213"/>
      <c r="E3213"/>
      <c r="F3213"/>
      <c r="G3213"/>
      <c r="H3213"/>
      <c r="I3213"/>
      <c r="J3213"/>
      <c r="Z3213"/>
    </row>
    <row r="3214">
      <c r="A3214"/>
      <c r="B3214"/>
      <c r="C3214"/>
      <c r="D3214"/>
      <c r="E3214"/>
      <c r="F3214"/>
      <c r="G3214"/>
      <c r="H3214"/>
      <c r="I3214"/>
      <c r="J3214"/>
      <c r="Z3214"/>
    </row>
    <row r="3215">
      <c r="A3215"/>
      <c r="B3215"/>
      <c r="C3215"/>
      <c r="D3215"/>
      <c r="E3215"/>
      <c r="F3215"/>
      <c r="G3215"/>
      <c r="H3215"/>
      <c r="I3215"/>
      <c r="J3215"/>
      <c r="Z3215"/>
    </row>
    <row r="3216">
      <c r="A3216"/>
      <c r="B3216"/>
      <c r="C3216"/>
      <c r="D3216"/>
      <c r="E3216"/>
      <c r="F3216"/>
      <c r="G3216"/>
      <c r="H3216"/>
      <c r="I3216"/>
      <c r="J3216"/>
      <c r="Z3216"/>
    </row>
    <row r="3217">
      <c r="A3217"/>
      <c r="B3217"/>
      <c r="C3217"/>
      <c r="D3217"/>
      <c r="E3217"/>
      <c r="F3217"/>
      <c r="G3217"/>
      <c r="H3217"/>
      <c r="I3217"/>
      <c r="J3217"/>
      <c r="Z3217"/>
    </row>
    <row r="3218">
      <c r="A3218"/>
      <c r="B3218"/>
      <c r="C3218"/>
      <c r="D3218"/>
      <c r="E3218"/>
      <c r="F3218"/>
      <c r="G3218"/>
      <c r="H3218"/>
      <c r="I3218"/>
      <c r="J3218"/>
      <c r="Z3218"/>
    </row>
    <row r="3219">
      <c r="A3219"/>
      <c r="B3219"/>
      <c r="C3219"/>
      <c r="D3219"/>
      <c r="E3219"/>
      <c r="F3219"/>
      <c r="G3219"/>
      <c r="H3219"/>
      <c r="I3219"/>
      <c r="J3219"/>
      <c r="Z3219"/>
    </row>
    <row r="3220">
      <c r="A3220"/>
      <c r="B3220"/>
      <c r="C3220"/>
      <c r="D3220"/>
      <c r="E3220"/>
      <c r="F3220"/>
      <c r="G3220"/>
      <c r="H3220"/>
      <c r="I3220"/>
      <c r="J3220"/>
      <c r="Z3220"/>
    </row>
    <row r="3221">
      <c r="A3221"/>
      <c r="B3221"/>
      <c r="C3221"/>
      <c r="D3221"/>
      <c r="E3221"/>
      <c r="F3221"/>
      <c r="G3221"/>
      <c r="H3221"/>
      <c r="I3221"/>
      <c r="J3221"/>
      <c r="Z3221"/>
    </row>
    <row r="3222">
      <c r="A3222"/>
      <c r="B3222"/>
      <c r="C3222"/>
      <c r="D3222"/>
      <c r="E3222"/>
      <c r="F3222"/>
      <c r="G3222"/>
      <c r="H3222"/>
      <c r="I3222"/>
      <c r="J3222"/>
      <c r="Z3222"/>
    </row>
    <row r="3223">
      <c r="A3223"/>
      <c r="B3223"/>
      <c r="C3223"/>
      <c r="D3223"/>
      <c r="E3223"/>
      <c r="F3223"/>
      <c r="G3223"/>
      <c r="H3223"/>
      <c r="I3223"/>
      <c r="J3223"/>
      <c r="Z3223"/>
    </row>
    <row r="3224">
      <c r="A3224"/>
      <c r="B3224"/>
      <c r="C3224"/>
      <c r="D3224"/>
      <c r="E3224"/>
      <c r="F3224"/>
      <c r="G3224"/>
      <c r="H3224"/>
      <c r="I3224"/>
      <c r="J3224"/>
      <c r="Z3224"/>
    </row>
    <row r="3225">
      <c r="A3225"/>
      <c r="B3225"/>
      <c r="C3225"/>
      <c r="D3225"/>
      <c r="E3225"/>
      <c r="F3225"/>
      <c r="G3225"/>
      <c r="H3225"/>
      <c r="I3225"/>
      <c r="J3225"/>
      <c r="Z3225"/>
    </row>
    <row r="3226">
      <c r="A3226"/>
      <c r="B3226"/>
      <c r="C3226"/>
      <c r="D3226"/>
      <c r="E3226"/>
      <c r="F3226"/>
      <c r="G3226"/>
      <c r="H3226"/>
      <c r="I3226"/>
      <c r="J3226"/>
      <c r="Z3226"/>
    </row>
    <row r="3227">
      <c r="A3227"/>
      <c r="B3227"/>
      <c r="C3227"/>
      <c r="D3227"/>
      <c r="E3227"/>
      <c r="F3227"/>
      <c r="G3227"/>
      <c r="H3227"/>
      <c r="I3227"/>
      <c r="J3227"/>
      <c r="Z3227"/>
    </row>
    <row r="3228">
      <c r="A3228"/>
      <c r="B3228"/>
      <c r="C3228"/>
      <c r="D3228"/>
      <c r="E3228"/>
      <c r="F3228"/>
      <c r="G3228"/>
      <c r="H3228"/>
      <c r="I3228"/>
      <c r="J3228"/>
      <c r="Z3228"/>
    </row>
    <row r="3229">
      <c r="A3229"/>
      <c r="B3229"/>
      <c r="C3229"/>
      <c r="D3229"/>
      <c r="E3229"/>
      <c r="F3229"/>
      <c r="G3229"/>
      <c r="H3229"/>
      <c r="I3229"/>
      <c r="J3229"/>
      <c r="Z3229"/>
    </row>
    <row r="3230">
      <c r="A3230"/>
      <c r="B3230"/>
      <c r="C3230"/>
      <c r="D3230"/>
      <c r="E3230"/>
      <c r="F3230"/>
      <c r="G3230"/>
      <c r="H3230"/>
      <c r="I3230"/>
      <c r="J3230"/>
      <c r="Z3230"/>
    </row>
    <row r="3231">
      <c r="A3231"/>
      <c r="B3231"/>
      <c r="C3231"/>
      <c r="D3231"/>
      <c r="E3231"/>
      <c r="F3231"/>
      <c r="G3231"/>
      <c r="H3231"/>
      <c r="I3231"/>
      <c r="J3231"/>
      <c r="Z3231"/>
    </row>
    <row r="3232">
      <c r="A3232"/>
      <c r="B3232"/>
      <c r="C3232"/>
      <c r="D3232"/>
      <c r="E3232"/>
      <c r="F3232"/>
      <c r="G3232"/>
      <c r="H3232"/>
      <c r="I3232"/>
      <c r="J3232"/>
      <c r="Z3232"/>
    </row>
    <row r="3233">
      <c r="A3233"/>
      <c r="B3233"/>
      <c r="C3233"/>
      <c r="D3233"/>
      <c r="E3233"/>
      <c r="F3233"/>
      <c r="G3233"/>
      <c r="H3233"/>
      <c r="I3233"/>
      <c r="J3233"/>
      <c r="Z3233"/>
    </row>
    <row r="3234">
      <c r="A3234"/>
      <c r="B3234"/>
      <c r="C3234"/>
      <c r="D3234"/>
      <c r="E3234"/>
      <c r="F3234"/>
      <c r="G3234"/>
      <c r="H3234"/>
      <c r="I3234"/>
      <c r="J3234"/>
      <c r="Z3234"/>
    </row>
    <row r="3235">
      <c r="A3235"/>
      <c r="B3235"/>
      <c r="C3235"/>
      <c r="D3235"/>
      <c r="E3235"/>
      <c r="F3235"/>
      <c r="G3235"/>
      <c r="H3235"/>
      <c r="I3235"/>
      <c r="J3235"/>
      <c r="Z3235"/>
    </row>
    <row r="3236">
      <c r="A3236"/>
      <c r="B3236"/>
      <c r="C3236"/>
      <c r="D3236"/>
      <c r="E3236"/>
      <c r="F3236"/>
      <c r="G3236"/>
      <c r="H3236"/>
      <c r="I3236"/>
      <c r="J3236"/>
      <c r="Z3236"/>
    </row>
    <row r="3237">
      <c r="A3237"/>
      <c r="B3237"/>
      <c r="C3237"/>
      <c r="D3237"/>
      <c r="E3237"/>
      <c r="F3237"/>
      <c r="G3237"/>
      <c r="H3237"/>
      <c r="I3237"/>
      <c r="J3237"/>
      <c r="Z3237"/>
    </row>
    <row r="3238">
      <c r="A3238"/>
      <c r="B3238"/>
      <c r="C3238"/>
      <c r="D3238"/>
      <c r="E3238"/>
      <c r="F3238"/>
      <c r="G3238"/>
      <c r="H3238"/>
      <c r="I3238"/>
      <c r="J3238"/>
      <c r="Z3238"/>
    </row>
    <row r="3239">
      <c r="A3239"/>
      <c r="B3239"/>
      <c r="C3239"/>
      <c r="D3239"/>
      <c r="E3239"/>
      <c r="F3239"/>
      <c r="G3239"/>
      <c r="H3239"/>
      <c r="I3239"/>
      <c r="J3239"/>
      <c r="Z3239"/>
    </row>
    <row r="3240">
      <c r="A3240"/>
      <c r="B3240"/>
      <c r="C3240"/>
      <c r="D3240"/>
      <c r="E3240"/>
      <c r="F3240"/>
      <c r="G3240"/>
      <c r="H3240"/>
      <c r="I3240"/>
      <c r="J3240"/>
      <c r="Z3240"/>
    </row>
    <row r="3241">
      <c r="A3241"/>
      <c r="B3241"/>
      <c r="C3241"/>
      <c r="D3241"/>
      <c r="E3241"/>
      <c r="F3241"/>
      <c r="G3241"/>
      <c r="H3241"/>
      <c r="I3241"/>
      <c r="J3241"/>
      <c r="Z3241"/>
    </row>
    <row r="3242">
      <c r="A3242"/>
      <c r="B3242"/>
      <c r="C3242"/>
      <c r="D3242"/>
      <c r="E3242"/>
      <c r="F3242"/>
      <c r="G3242"/>
      <c r="H3242"/>
      <c r="I3242"/>
      <c r="J3242"/>
      <c r="Z3242"/>
    </row>
    <row r="3243">
      <c r="A3243"/>
      <c r="B3243"/>
      <c r="C3243"/>
      <c r="D3243"/>
      <c r="E3243"/>
      <c r="F3243"/>
      <c r="G3243"/>
      <c r="H3243"/>
      <c r="I3243"/>
      <c r="J3243"/>
      <c r="Z3243"/>
    </row>
    <row r="3244">
      <c r="A3244"/>
      <c r="B3244"/>
      <c r="C3244"/>
      <c r="D3244"/>
      <c r="E3244"/>
      <c r="F3244"/>
      <c r="G3244"/>
      <c r="H3244"/>
      <c r="I3244"/>
      <c r="J3244"/>
      <c r="Z3244"/>
    </row>
    <row r="3245">
      <c r="A3245"/>
      <c r="B3245"/>
      <c r="C3245"/>
      <c r="D3245"/>
      <c r="E3245"/>
      <c r="F3245"/>
      <c r="G3245"/>
      <c r="H3245"/>
      <c r="I3245"/>
      <c r="J3245"/>
      <c r="Z3245"/>
    </row>
    <row r="3246">
      <c r="A3246"/>
      <c r="B3246"/>
      <c r="C3246"/>
      <c r="D3246"/>
      <c r="E3246"/>
      <c r="F3246"/>
      <c r="G3246"/>
      <c r="H3246"/>
      <c r="I3246"/>
      <c r="J3246"/>
      <c r="Z3246"/>
    </row>
    <row r="3247">
      <c r="A3247"/>
      <c r="B3247"/>
      <c r="C3247"/>
      <c r="D3247"/>
      <c r="E3247"/>
      <c r="F3247"/>
      <c r="G3247"/>
      <c r="H3247"/>
      <c r="I3247"/>
      <c r="J3247"/>
      <c r="Z3247"/>
    </row>
    <row r="3248">
      <c r="A3248"/>
      <c r="B3248"/>
      <c r="C3248"/>
      <c r="D3248"/>
      <c r="E3248"/>
      <c r="F3248"/>
      <c r="G3248"/>
      <c r="H3248"/>
      <c r="I3248"/>
      <c r="J3248"/>
      <c r="Z3248"/>
    </row>
    <row r="3249">
      <c r="A3249"/>
      <c r="B3249"/>
      <c r="C3249"/>
      <c r="D3249"/>
      <c r="E3249"/>
      <c r="F3249"/>
      <c r="G3249"/>
      <c r="H3249"/>
      <c r="I3249"/>
      <c r="J3249"/>
      <c r="Z3249"/>
    </row>
    <row r="3250">
      <c r="A3250"/>
      <c r="B3250"/>
      <c r="C3250"/>
      <c r="D3250"/>
      <c r="E3250"/>
      <c r="F3250"/>
      <c r="G3250"/>
      <c r="H3250"/>
      <c r="I3250"/>
      <c r="J3250"/>
      <c r="Z3250"/>
    </row>
    <row r="3251">
      <c r="A3251"/>
      <c r="B3251"/>
      <c r="C3251"/>
      <c r="D3251"/>
      <c r="E3251"/>
      <c r="F3251"/>
      <c r="G3251"/>
      <c r="H3251"/>
      <c r="I3251"/>
      <c r="J3251"/>
      <c r="Z3251"/>
    </row>
    <row r="3252">
      <c r="A3252"/>
      <c r="B3252"/>
      <c r="C3252"/>
      <c r="D3252"/>
      <c r="E3252"/>
      <c r="F3252"/>
      <c r="G3252"/>
      <c r="H3252"/>
      <c r="I3252"/>
      <c r="J3252"/>
      <c r="Z3252"/>
    </row>
    <row r="3253">
      <c r="A3253"/>
      <c r="B3253"/>
      <c r="C3253"/>
      <c r="D3253"/>
      <c r="E3253"/>
      <c r="F3253"/>
      <c r="G3253"/>
      <c r="H3253"/>
      <c r="I3253"/>
      <c r="J3253"/>
      <c r="Z3253"/>
    </row>
    <row r="3254">
      <c r="A3254"/>
      <c r="B3254"/>
      <c r="C3254"/>
      <c r="D3254"/>
      <c r="E3254"/>
      <c r="F3254"/>
      <c r="G3254"/>
      <c r="H3254"/>
      <c r="I3254"/>
      <c r="J3254"/>
      <c r="Z3254"/>
    </row>
    <row r="3255">
      <c r="A3255"/>
      <c r="B3255"/>
      <c r="C3255"/>
      <c r="D3255"/>
      <c r="E3255"/>
      <c r="F3255"/>
      <c r="G3255"/>
      <c r="H3255"/>
      <c r="I3255"/>
      <c r="J3255"/>
      <c r="Z3255"/>
    </row>
    <row r="3256">
      <c r="A3256"/>
      <c r="B3256"/>
      <c r="C3256"/>
      <c r="D3256"/>
      <c r="E3256"/>
      <c r="F3256"/>
      <c r="G3256"/>
      <c r="H3256"/>
      <c r="I3256"/>
      <c r="J3256"/>
      <c r="Z3256"/>
    </row>
    <row r="3257">
      <c r="A3257"/>
      <c r="B3257"/>
      <c r="C3257"/>
      <c r="D3257"/>
      <c r="E3257"/>
      <c r="F3257"/>
      <c r="G3257"/>
      <c r="H3257"/>
      <c r="I3257"/>
      <c r="J3257"/>
      <c r="Z3257"/>
    </row>
    <row r="3258">
      <c r="A3258"/>
      <c r="B3258"/>
      <c r="C3258"/>
      <c r="D3258"/>
      <c r="E3258"/>
      <c r="F3258"/>
      <c r="G3258"/>
      <c r="H3258"/>
      <c r="I3258"/>
      <c r="J3258"/>
      <c r="Z3258"/>
    </row>
    <row r="3259">
      <c r="A3259"/>
      <c r="B3259"/>
      <c r="C3259"/>
      <c r="D3259"/>
      <c r="E3259"/>
      <c r="F3259"/>
      <c r="G3259"/>
      <c r="H3259"/>
      <c r="I3259"/>
      <c r="J3259"/>
      <c r="Z3259"/>
    </row>
    <row r="3260">
      <c r="A3260"/>
      <c r="B3260"/>
      <c r="C3260"/>
      <c r="D3260"/>
      <c r="E3260"/>
      <c r="F3260"/>
      <c r="G3260"/>
      <c r="H3260"/>
      <c r="I3260"/>
      <c r="J3260"/>
      <c r="Z3260"/>
    </row>
    <row r="3261">
      <c r="A3261"/>
      <c r="B3261"/>
      <c r="C3261"/>
      <c r="D3261"/>
      <c r="E3261"/>
      <c r="F3261"/>
      <c r="G3261"/>
      <c r="H3261"/>
      <c r="I3261"/>
      <c r="J3261"/>
      <c r="Z3261"/>
    </row>
    <row r="3262">
      <c r="A3262"/>
      <c r="B3262"/>
      <c r="C3262"/>
      <c r="D3262"/>
      <c r="E3262"/>
      <c r="F3262"/>
      <c r="G3262"/>
      <c r="H3262"/>
      <c r="I3262"/>
      <c r="J3262"/>
      <c r="Z3262"/>
    </row>
    <row r="3263">
      <c r="A3263"/>
      <c r="B3263"/>
      <c r="C3263"/>
      <c r="D3263"/>
      <c r="E3263"/>
      <c r="F3263"/>
      <c r="G3263"/>
      <c r="H3263"/>
      <c r="I3263"/>
      <c r="J3263"/>
      <c r="Z3263"/>
    </row>
    <row r="3264">
      <c r="A3264"/>
      <c r="B3264"/>
      <c r="C3264"/>
      <c r="D3264"/>
      <c r="E3264"/>
      <c r="F3264"/>
      <c r="G3264"/>
      <c r="H3264"/>
      <c r="I3264"/>
      <c r="J3264"/>
      <c r="Z3264"/>
    </row>
    <row r="3265">
      <c r="A3265"/>
      <c r="B3265"/>
      <c r="C3265"/>
      <c r="D3265"/>
      <c r="E3265"/>
      <c r="F3265"/>
      <c r="G3265"/>
      <c r="H3265"/>
      <c r="I3265"/>
      <c r="J3265"/>
      <c r="Z3265"/>
    </row>
    <row r="3266">
      <c r="A3266"/>
      <c r="B3266"/>
      <c r="C3266"/>
      <c r="D3266"/>
      <c r="E3266"/>
      <c r="F3266"/>
      <c r="G3266"/>
      <c r="H3266"/>
      <c r="I3266"/>
      <c r="J3266"/>
      <c r="Z3266"/>
    </row>
    <row r="3267">
      <c r="A3267"/>
      <c r="B3267"/>
      <c r="C3267"/>
      <c r="D3267"/>
      <c r="E3267"/>
      <c r="F3267"/>
      <c r="G3267"/>
      <c r="H3267"/>
      <c r="I3267"/>
      <c r="J3267"/>
      <c r="Z3267"/>
    </row>
    <row r="3268">
      <c r="A3268"/>
      <c r="B3268"/>
      <c r="C3268"/>
      <c r="D3268"/>
      <c r="E3268"/>
      <c r="F3268"/>
      <c r="G3268"/>
      <c r="H3268"/>
      <c r="I3268"/>
      <c r="J3268"/>
      <c r="Z3268"/>
    </row>
    <row r="3269">
      <c r="A3269"/>
      <c r="B3269"/>
      <c r="C3269"/>
      <c r="D3269"/>
      <c r="E3269"/>
      <c r="F3269"/>
      <c r="G3269"/>
      <c r="H3269"/>
      <c r="I3269"/>
      <c r="J3269"/>
      <c r="Z3269"/>
    </row>
    <row r="3270">
      <c r="A3270"/>
      <c r="B3270"/>
      <c r="C3270"/>
      <c r="D3270"/>
      <c r="E3270"/>
      <c r="F3270"/>
      <c r="G3270"/>
      <c r="H3270"/>
      <c r="I3270"/>
      <c r="J3270"/>
      <c r="Z3270"/>
    </row>
    <row r="3271">
      <c r="A3271"/>
      <c r="B3271"/>
      <c r="C3271"/>
      <c r="D3271"/>
      <c r="E3271"/>
      <c r="F3271"/>
      <c r="G3271"/>
      <c r="H3271"/>
      <c r="I3271"/>
      <c r="J3271"/>
      <c r="Z3271"/>
    </row>
    <row r="3272">
      <c r="A3272"/>
      <c r="B3272"/>
      <c r="C3272"/>
      <c r="D3272"/>
      <c r="E3272"/>
      <c r="F3272"/>
      <c r="G3272"/>
      <c r="H3272"/>
      <c r="I3272"/>
      <c r="J3272"/>
      <c r="Z3272"/>
    </row>
    <row r="3273">
      <c r="A3273"/>
      <c r="B3273"/>
      <c r="C3273"/>
      <c r="D3273"/>
      <c r="E3273"/>
      <c r="F3273"/>
      <c r="G3273"/>
      <c r="H3273"/>
      <c r="I3273"/>
      <c r="J3273"/>
      <c r="Z3273"/>
    </row>
    <row r="3274">
      <c r="A3274"/>
      <c r="B3274"/>
      <c r="C3274"/>
      <c r="D3274"/>
      <c r="E3274"/>
      <c r="F3274"/>
      <c r="G3274"/>
      <c r="H3274"/>
      <c r="I3274"/>
      <c r="J3274"/>
      <c r="Z3274"/>
    </row>
    <row r="3275">
      <c r="A3275"/>
      <c r="B3275"/>
      <c r="C3275"/>
      <c r="D3275"/>
      <c r="E3275"/>
      <c r="F3275"/>
      <c r="G3275"/>
      <c r="H3275"/>
      <c r="I3275"/>
      <c r="J3275"/>
      <c r="Z3275"/>
    </row>
    <row r="3276">
      <c r="A3276"/>
      <c r="B3276"/>
      <c r="C3276"/>
      <c r="D3276"/>
      <c r="E3276"/>
      <c r="F3276"/>
      <c r="G3276"/>
      <c r="H3276"/>
      <c r="I3276"/>
      <c r="J3276"/>
      <c r="Z3276"/>
    </row>
    <row r="3277">
      <c r="A3277"/>
      <c r="B3277"/>
      <c r="C3277"/>
      <c r="D3277"/>
      <c r="E3277"/>
      <c r="F3277"/>
      <c r="G3277"/>
      <c r="H3277"/>
      <c r="I3277"/>
      <c r="J3277"/>
      <c r="Z3277"/>
    </row>
    <row r="3278">
      <c r="A3278"/>
      <c r="B3278"/>
      <c r="C3278"/>
      <c r="D3278"/>
      <c r="E3278"/>
      <c r="F3278"/>
      <c r="G3278"/>
      <c r="H3278"/>
      <c r="I3278"/>
      <c r="J3278"/>
      <c r="Z3278"/>
    </row>
    <row r="3279">
      <c r="A3279"/>
      <c r="B3279"/>
      <c r="C3279"/>
      <c r="D3279"/>
      <c r="E3279"/>
      <c r="F3279"/>
      <c r="G3279"/>
      <c r="H3279"/>
      <c r="I3279"/>
      <c r="J3279"/>
      <c r="Z3279"/>
    </row>
    <row r="3280">
      <c r="A3280"/>
      <c r="B3280"/>
      <c r="C3280"/>
      <c r="D3280"/>
      <c r="E3280"/>
      <c r="F3280"/>
      <c r="G3280"/>
      <c r="H3280"/>
      <c r="I3280"/>
      <c r="J3280"/>
      <c r="Z3280"/>
    </row>
    <row r="3281">
      <c r="A3281"/>
      <c r="B3281"/>
      <c r="C3281"/>
      <c r="D3281"/>
      <c r="E3281"/>
      <c r="F3281"/>
      <c r="G3281"/>
      <c r="H3281"/>
      <c r="I3281"/>
      <c r="J3281"/>
      <c r="Z3281"/>
    </row>
    <row r="3282">
      <c r="A3282"/>
      <c r="B3282"/>
      <c r="C3282"/>
      <c r="D3282"/>
      <c r="E3282"/>
      <c r="F3282"/>
      <c r="G3282"/>
      <c r="H3282"/>
      <c r="I3282"/>
      <c r="J3282"/>
      <c r="Z3282"/>
    </row>
    <row r="3283">
      <c r="A3283"/>
      <c r="B3283"/>
      <c r="C3283"/>
      <c r="D3283"/>
      <c r="E3283"/>
      <c r="F3283"/>
      <c r="G3283"/>
      <c r="H3283"/>
      <c r="I3283"/>
      <c r="J3283"/>
      <c r="Z3283"/>
    </row>
    <row r="3284">
      <c r="A3284"/>
      <c r="B3284"/>
      <c r="C3284"/>
      <c r="D3284"/>
      <c r="E3284"/>
      <c r="F3284"/>
      <c r="G3284"/>
      <c r="H3284"/>
      <c r="I3284"/>
      <c r="J3284"/>
      <c r="Z3284"/>
    </row>
    <row r="3285">
      <c r="A3285"/>
      <c r="B3285"/>
      <c r="C3285"/>
      <c r="D3285"/>
      <c r="E3285"/>
      <c r="F3285"/>
      <c r="G3285"/>
      <c r="H3285"/>
      <c r="I3285"/>
      <c r="J3285"/>
      <c r="Z3285"/>
    </row>
    <row r="3286">
      <c r="A3286"/>
      <c r="B3286"/>
      <c r="C3286"/>
      <c r="D3286"/>
      <c r="E3286"/>
      <c r="F3286"/>
      <c r="G3286"/>
      <c r="H3286"/>
      <c r="I3286"/>
      <c r="J3286"/>
      <c r="Z3286"/>
    </row>
    <row r="3287">
      <c r="A3287"/>
      <c r="B3287"/>
      <c r="C3287"/>
      <c r="D3287"/>
      <c r="E3287"/>
      <c r="F3287"/>
      <c r="G3287"/>
      <c r="H3287"/>
      <c r="I3287"/>
      <c r="J3287"/>
      <c r="Z3287"/>
    </row>
    <row r="3288">
      <c r="A3288"/>
      <c r="B3288"/>
      <c r="C3288"/>
      <c r="D3288"/>
      <c r="E3288"/>
      <c r="F3288"/>
      <c r="G3288"/>
      <c r="H3288"/>
      <c r="I3288"/>
      <c r="J3288"/>
      <c r="Z3288"/>
    </row>
    <row r="3289">
      <c r="A3289"/>
      <c r="B3289"/>
      <c r="C3289"/>
      <c r="D3289"/>
      <c r="E3289"/>
      <c r="F3289"/>
      <c r="G3289"/>
      <c r="H3289"/>
      <c r="I3289"/>
      <c r="J3289"/>
      <c r="Z3289"/>
    </row>
    <row r="3290">
      <c r="A3290"/>
      <c r="B3290"/>
      <c r="C3290"/>
      <c r="D3290"/>
      <c r="E3290"/>
      <c r="F3290"/>
      <c r="G3290"/>
      <c r="H3290"/>
      <c r="I3290"/>
      <c r="J3290"/>
      <c r="Z3290"/>
    </row>
    <row r="3291">
      <c r="A3291"/>
      <c r="B3291"/>
      <c r="C3291"/>
      <c r="D3291"/>
      <c r="E3291"/>
      <c r="F3291"/>
      <c r="G3291"/>
      <c r="H3291"/>
      <c r="I3291"/>
      <c r="J3291"/>
      <c r="Z3291"/>
    </row>
    <row r="3292">
      <c r="A3292"/>
      <c r="B3292"/>
      <c r="C3292"/>
      <c r="D3292"/>
      <c r="E3292"/>
      <c r="F3292"/>
      <c r="G3292"/>
      <c r="H3292"/>
      <c r="I3292"/>
      <c r="J3292"/>
      <c r="Z3292"/>
    </row>
    <row r="3293">
      <c r="A3293"/>
      <c r="B3293"/>
      <c r="C3293"/>
      <c r="D3293"/>
      <c r="E3293"/>
      <c r="F3293"/>
      <c r="G3293"/>
      <c r="H3293"/>
      <c r="I3293"/>
      <c r="J3293"/>
      <c r="Z3293"/>
    </row>
    <row r="3294">
      <c r="A3294"/>
      <c r="B3294"/>
      <c r="C3294"/>
      <c r="D3294"/>
      <c r="E3294"/>
      <c r="F3294"/>
      <c r="G3294"/>
      <c r="H3294"/>
      <c r="I3294"/>
      <c r="J3294"/>
      <c r="Z3294"/>
    </row>
    <row r="3295">
      <c r="A3295"/>
      <c r="B3295"/>
      <c r="C3295"/>
      <c r="D3295"/>
      <c r="E3295"/>
      <c r="F3295"/>
      <c r="G3295"/>
      <c r="H3295"/>
      <c r="I3295"/>
      <c r="J3295"/>
      <c r="Z3295"/>
    </row>
    <row r="3296">
      <c r="A3296"/>
      <c r="B3296"/>
      <c r="C3296"/>
      <c r="D3296"/>
      <c r="E3296"/>
      <c r="F3296"/>
      <c r="G3296"/>
      <c r="H3296"/>
      <c r="I3296"/>
      <c r="J3296"/>
      <c r="Z3296"/>
    </row>
    <row r="3297">
      <c r="A3297"/>
      <c r="B3297"/>
      <c r="C3297"/>
      <c r="D3297"/>
      <c r="E3297"/>
      <c r="F3297"/>
      <c r="G3297"/>
      <c r="H3297"/>
      <c r="I3297"/>
      <c r="J3297"/>
      <c r="Z3297"/>
    </row>
    <row r="3298">
      <c r="A3298"/>
      <c r="B3298"/>
      <c r="C3298"/>
      <c r="D3298"/>
      <c r="E3298"/>
      <c r="F3298"/>
      <c r="G3298"/>
      <c r="H3298"/>
      <c r="I3298"/>
      <c r="J3298"/>
      <c r="Z3298"/>
    </row>
    <row r="3299">
      <c r="A3299"/>
      <c r="B3299"/>
      <c r="C3299"/>
      <c r="D3299"/>
      <c r="E3299"/>
      <c r="F3299"/>
      <c r="G3299"/>
      <c r="H3299"/>
      <c r="I3299"/>
      <c r="J3299"/>
      <c r="Z3299"/>
    </row>
    <row r="3300">
      <c r="A3300"/>
      <c r="B3300"/>
      <c r="C3300"/>
      <c r="D3300"/>
      <c r="E3300"/>
      <c r="F3300"/>
      <c r="G3300"/>
      <c r="H3300"/>
      <c r="I3300"/>
      <c r="J3300"/>
      <c r="Z3300"/>
    </row>
    <row r="3301">
      <c r="A3301"/>
      <c r="B3301"/>
      <c r="C3301"/>
      <c r="D3301"/>
      <c r="E3301"/>
      <c r="F3301"/>
      <c r="G3301"/>
      <c r="H3301"/>
      <c r="I3301"/>
      <c r="J3301"/>
      <c r="Z3301"/>
    </row>
    <row r="3302">
      <c r="A3302"/>
      <c r="B3302"/>
      <c r="C3302"/>
      <c r="D3302"/>
      <c r="E3302"/>
      <c r="F3302"/>
      <c r="G3302"/>
      <c r="H3302"/>
      <c r="I3302"/>
      <c r="J3302"/>
      <c r="Z3302"/>
    </row>
    <row r="3303">
      <c r="A3303"/>
      <c r="B3303"/>
      <c r="C3303"/>
      <c r="D3303"/>
      <c r="E3303"/>
      <c r="F3303"/>
      <c r="G3303"/>
      <c r="H3303"/>
      <c r="I3303"/>
      <c r="J3303"/>
      <c r="Z3303"/>
    </row>
    <row r="3304">
      <c r="A3304"/>
      <c r="B3304"/>
      <c r="C3304"/>
      <c r="D3304"/>
      <c r="E3304"/>
      <c r="F3304"/>
      <c r="G3304"/>
      <c r="H3304"/>
      <c r="I3304"/>
      <c r="J3304"/>
      <c r="Z3304"/>
    </row>
    <row r="3305">
      <c r="A3305"/>
      <c r="B3305"/>
      <c r="C3305"/>
      <c r="D3305"/>
      <c r="E3305"/>
      <c r="F3305"/>
      <c r="G3305"/>
      <c r="H3305"/>
      <c r="I3305"/>
      <c r="J3305"/>
      <c r="Z3305"/>
    </row>
    <row r="3306">
      <c r="A3306"/>
      <c r="B3306"/>
      <c r="C3306"/>
      <c r="D3306"/>
      <c r="E3306"/>
      <c r="F3306"/>
      <c r="G3306"/>
      <c r="H3306"/>
      <c r="I3306"/>
      <c r="J3306"/>
      <c r="Z3306"/>
    </row>
    <row r="3307">
      <c r="A3307"/>
      <c r="B3307"/>
      <c r="C3307"/>
      <c r="D3307"/>
      <c r="E3307"/>
      <c r="F3307"/>
      <c r="G3307"/>
      <c r="H3307"/>
      <c r="I3307"/>
      <c r="J3307"/>
      <c r="Z3307"/>
    </row>
    <row r="3308">
      <c r="A3308"/>
      <c r="B3308"/>
      <c r="C3308"/>
      <c r="D3308"/>
      <c r="E3308"/>
      <c r="F3308"/>
      <c r="G3308"/>
      <c r="H3308"/>
      <c r="I3308"/>
      <c r="J3308"/>
      <c r="Z3308"/>
    </row>
    <row r="3309">
      <c r="A3309"/>
      <c r="B3309"/>
      <c r="C3309"/>
      <c r="D3309"/>
      <c r="E3309"/>
      <c r="F3309"/>
      <c r="G3309"/>
      <c r="H3309"/>
      <c r="I3309"/>
      <c r="J3309"/>
      <c r="Z3309"/>
    </row>
    <row r="3310">
      <c r="A3310"/>
      <c r="B3310"/>
      <c r="C3310"/>
      <c r="D3310"/>
      <c r="E3310"/>
      <c r="F3310"/>
      <c r="G3310"/>
      <c r="H3310"/>
      <c r="I3310"/>
      <c r="J3310"/>
      <c r="Z3310"/>
    </row>
    <row r="3311">
      <c r="A3311"/>
      <c r="B3311"/>
      <c r="C3311"/>
      <c r="D3311"/>
      <c r="E3311"/>
      <c r="F3311"/>
      <c r="G3311"/>
      <c r="H3311"/>
      <c r="I3311"/>
      <c r="J3311"/>
      <c r="Z3311"/>
    </row>
    <row r="3312">
      <c r="A3312"/>
      <c r="B3312"/>
      <c r="C3312"/>
      <c r="D3312"/>
      <c r="E3312"/>
      <c r="F3312"/>
      <c r="G3312"/>
      <c r="H3312"/>
      <c r="I3312"/>
      <c r="J3312"/>
      <c r="Z3312"/>
    </row>
    <row r="3313">
      <c r="A3313"/>
      <c r="B3313"/>
      <c r="C3313"/>
      <c r="D3313"/>
      <c r="E3313"/>
      <c r="F3313"/>
      <c r="G3313"/>
      <c r="H3313"/>
      <c r="I3313"/>
      <c r="J3313"/>
      <c r="Z3313"/>
    </row>
    <row r="3314">
      <c r="A3314"/>
      <c r="B3314"/>
      <c r="C3314"/>
      <c r="D3314"/>
      <c r="E3314"/>
      <c r="F3314"/>
      <c r="G3314"/>
      <c r="H3314"/>
      <c r="I3314"/>
      <c r="J3314"/>
      <c r="Z3314"/>
    </row>
    <row r="3315">
      <c r="A3315"/>
      <c r="B3315"/>
      <c r="C3315"/>
      <c r="D3315"/>
      <c r="E3315"/>
      <c r="F3315"/>
      <c r="G3315"/>
      <c r="H3315"/>
      <c r="I3315"/>
      <c r="J3315"/>
      <c r="Z3315"/>
    </row>
    <row r="3316">
      <c r="A3316"/>
      <c r="B3316"/>
      <c r="C3316"/>
      <c r="D3316"/>
      <c r="E3316"/>
      <c r="F3316"/>
      <c r="G3316"/>
      <c r="H3316"/>
      <c r="I3316"/>
      <c r="J3316"/>
      <c r="Z3316"/>
    </row>
    <row r="3317">
      <c r="A3317"/>
      <c r="B3317"/>
      <c r="C3317"/>
      <c r="D3317"/>
      <c r="E3317"/>
      <c r="F3317"/>
      <c r="G3317"/>
      <c r="H3317"/>
      <c r="I3317"/>
      <c r="J3317"/>
      <c r="Z3317"/>
    </row>
    <row r="3318">
      <c r="A3318"/>
      <c r="B3318"/>
      <c r="C3318"/>
      <c r="D3318"/>
      <c r="E3318"/>
      <c r="F3318"/>
      <c r="G3318"/>
      <c r="H3318"/>
      <c r="I3318"/>
      <c r="J3318"/>
      <c r="Z3318"/>
    </row>
    <row r="3319">
      <c r="A3319"/>
      <c r="B3319"/>
      <c r="C3319"/>
      <c r="D3319"/>
      <c r="E3319"/>
      <c r="F3319"/>
      <c r="G3319"/>
      <c r="H3319"/>
      <c r="I3319"/>
      <c r="J3319"/>
      <c r="Z3319"/>
    </row>
    <row r="3320">
      <c r="A3320"/>
      <c r="B3320"/>
      <c r="C3320"/>
      <c r="D3320"/>
      <c r="E3320"/>
      <c r="F3320"/>
      <c r="G3320"/>
      <c r="H3320"/>
      <c r="I3320"/>
      <c r="J3320"/>
      <c r="Z3320"/>
    </row>
    <row r="3321">
      <c r="A3321"/>
      <c r="B3321"/>
      <c r="C3321"/>
      <c r="D3321"/>
      <c r="E3321"/>
      <c r="F3321"/>
      <c r="G3321"/>
      <c r="H3321"/>
      <c r="I3321"/>
      <c r="J3321"/>
      <c r="Z3321"/>
    </row>
    <row r="3322">
      <c r="A3322"/>
      <c r="B3322"/>
      <c r="C3322"/>
      <c r="D3322"/>
      <c r="E3322"/>
      <c r="F3322"/>
      <c r="G3322"/>
      <c r="H3322"/>
      <c r="I3322"/>
      <c r="J3322"/>
      <c r="Z3322"/>
    </row>
    <row r="3323">
      <c r="A3323"/>
      <c r="B3323"/>
      <c r="C3323"/>
      <c r="D3323"/>
      <c r="E3323"/>
      <c r="F3323"/>
      <c r="G3323"/>
      <c r="H3323"/>
      <c r="I3323"/>
      <c r="J3323"/>
      <c r="Z3323"/>
    </row>
    <row r="3324">
      <c r="A3324"/>
      <c r="B3324"/>
      <c r="C3324"/>
      <c r="D3324"/>
      <c r="E3324"/>
      <c r="F3324"/>
      <c r="G3324"/>
      <c r="H3324"/>
      <c r="I3324"/>
      <c r="J3324"/>
      <c r="Z3324"/>
    </row>
    <row r="3325">
      <c r="A3325"/>
      <c r="B3325"/>
      <c r="C3325"/>
      <c r="D3325"/>
      <c r="E3325"/>
      <c r="F3325"/>
      <c r="G3325"/>
      <c r="H3325"/>
      <c r="I3325"/>
      <c r="J3325"/>
      <c r="Z3325"/>
    </row>
    <row r="3326">
      <c r="A3326"/>
      <c r="B3326"/>
      <c r="C3326"/>
      <c r="D3326"/>
      <c r="E3326"/>
      <c r="F3326"/>
      <c r="G3326"/>
      <c r="H3326"/>
      <c r="I3326"/>
      <c r="J3326"/>
      <c r="Z3326"/>
    </row>
    <row r="3327">
      <c r="A3327"/>
      <c r="B3327"/>
      <c r="C3327"/>
      <c r="D3327"/>
      <c r="E3327"/>
      <c r="F3327"/>
      <c r="G3327"/>
      <c r="H3327"/>
      <c r="I3327"/>
      <c r="J3327"/>
      <c r="Z3327"/>
    </row>
    <row r="3328">
      <c r="A3328"/>
      <c r="B3328"/>
      <c r="C3328"/>
      <c r="D3328"/>
      <c r="E3328"/>
      <c r="F3328"/>
      <c r="G3328"/>
      <c r="H3328"/>
      <c r="I3328"/>
      <c r="J3328"/>
      <c r="Z3328"/>
    </row>
    <row r="3329">
      <c r="A3329"/>
      <c r="B3329"/>
      <c r="C3329"/>
      <c r="D3329"/>
      <c r="E3329"/>
      <c r="F3329"/>
      <c r="G3329"/>
      <c r="H3329"/>
      <c r="I3329"/>
      <c r="J3329"/>
      <c r="Z3329"/>
    </row>
    <row r="3330">
      <c r="A3330"/>
      <c r="B3330"/>
      <c r="C3330"/>
      <c r="D3330"/>
      <c r="E3330"/>
      <c r="F3330"/>
      <c r="G3330"/>
      <c r="H3330"/>
      <c r="I3330"/>
      <c r="J3330"/>
      <c r="Z3330"/>
    </row>
    <row r="3331">
      <c r="A3331"/>
      <c r="B3331"/>
      <c r="C3331"/>
      <c r="D3331"/>
      <c r="E3331"/>
      <c r="F3331"/>
      <c r="G3331"/>
      <c r="H3331"/>
      <c r="I3331"/>
      <c r="J3331"/>
      <c r="Z3331"/>
    </row>
    <row r="3332">
      <c r="A3332"/>
      <c r="B3332"/>
      <c r="C3332"/>
      <c r="D3332"/>
      <c r="E3332"/>
      <c r="F3332"/>
      <c r="G3332"/>
      <c r="H3332"/>
      <c r="I3332"/>
      <c r="J3332"/>
      <c r="Z3332"/>
    </row>
    <row r="3333">
      <c r="A3333"/>
      <c r="B3333"/>
      <c r="C3333"/>
      <c r="D3333"/>
      <c r="E3333"/>
      <c r="F3333"/>
      <c r="G3333"/>
      <c r="H3333"/>
      <c r="I3333"/>
      <c r="J3333"/>
      <c r="Z3333"/>
    </row>
    <row r="3334">
      <c r="A3334"/>
      <c r="B3334"/>
      <c r="C3334"/>
      <c r="D3334"/>
      <c r="E3334"/>
      <c r="F3334"/>
      <c r="G3334"/>
      <c r="H3334"/>
      <c r="I3334"/>
      <c r="J3334"/>
      <c r="Z3334"/>
    </row>
    <row r="3335">
      <c r="A3335"/>
      <c r="B3335"/>
      <c r="C3335"/>
      <c r="D3335"/>
      <c r="E3335"/>
      <c r="F3335"/>
      <c r="G3335"/>
      <c r="H3335"/>
      <c r="I3335"/>
      <c r="J3335"/>
      <c r="Z3335"/>
    </row>
    <row r="3336">
      <c r="A3336"/>
      <c r="B3336"/>
      <c r="C3336"/>
      <c r="D3336"/>
      <c r="E3336"/>
      <c r="F3336"/>
      <c r="G3336"/>
      <c r="H3336"/>
      <c r="I3336"/>
      <c r="J3336"/>
      <c r="Z3336"/>
    </row>
    <row r="3337">
      <c r="A3337"/>
      <c r="B3337"/>
      <c r="C3337"/>
      <c r="D3337"/>
      <c r="E3337"/>
      <c r="F3337"/>
      <c r="G3337"/>
      <c r="H3337"/>
      <c r="I3337"/>
      <c r="J3337"/>
      <c r="Z3337"/>
    </row>
    <row r="3338">
      <c r="A3338"/>
      <c r="B3338"/>
      <c r="C3338"/>
      <c r="D3338"/>
      <c r="E3338"/>
      <c r="F3338"/>
      <c r="G3338"/>
      <c r="H3338"/>
      <c r="I3338"/>
      <c r="J3338"/>
      <c r="Z3338"/>
    </row>
    <row r="3339">
      <c r="A3339"/>
      <c r="B3339"/>
      <c r="C3339"/>
      <c r="D3339"/>
      <c r="E3339"/>
      <c r="F3339"/>
      <c r="G3339"/>
      <c r="H3339"/>
      <c r="I3339"/>
      <c r="J3339"/>
      <c r="Z3339"/>
    </row>
    <row r="3340">
      <c r="A3340"/>
      <c r="B3340"/>
      <c r="C3340"/>
      <c r="D3340"/>
      <c r="E3340"/>
      <c r="F3340"/>
      <c r="G3340"/>
      <c r="H3340"/>
      <c r="I3340"/>
      <c r="J3340"/>
      <c r="Z3340"/>
    </row>
    <row r="3341">
      <c r="A3341"/>
      <c r="B3341"/>
      <c r="C3341"/>
      <c r="D3341"/>
      <c r="E3341"/>
      <c r="F3341"/>
      <c r="G3341"/>
      <c r="H3341"/>
      <c r="I3341"/>
      <c r="J3341"/>
      <c r="Z3341"/>
    </row>
    <row r="3342">
      <c r="A3342"/>
      <c r="B3342"/>
      <c r="C3342"/>
      <c r="D3342"/>
      <c r="E3342"/>
      <c r="F3342"/>
      <c r="G3342"/>
      <c r="H3342"/>
      <c r="I3342"/>
      <c r="J3342"/>
      <c r="Z3342"/>
    </row>
    <row r="3343">
      <c r="A3343"/>
      <c r="B3343"/>
      <c r="C3343"/>
      <c r="D3343"/>
      <c r="E3343"/>
      <c r="F3343"/>
      <c r="G3343"/>
      <c r="H3343"/>
      <c r="I3343"/>
      <c r="J3343"/>
      <c r="Z3343"/>
    </row>
    <row r="3344">
      <c r="A3344"/>
      <c r="B3344"/>
      <c r="C3344"/>
      <c r="D3344"/>
      <c r="E3344"/>
      <c r="F3344"/>
      <c r="G3344"/>
      <c r="H3344"/>
      <c r="I3344"/>
      <c r="J3344"/>
      <c r="Z3344"/>
    </row>
    <row r="3345">
      <c r="A3345"/>
      <c r="B3345"/>
      <c r="C3345"/>
      <c r="D3345"/>
      <c r="E3345"/>
      <c r="F3345"/>
      <c r="G3345"/>
      <c r="H3345"/>
      <c r="I3345"/>
      <c r="J3345"/>
      <c r="Z3345"/>
    </row>
    <row r="3346">
      <c r="A3346"/>
      <c r="B3346"/>
      <c r="C3346"/>
      <c r="D3346"/>
      <c r="E3346"/>
      <c r="F3346"/>
      <c r="G3346"/>
      <c r="H3346"/>
      <c r="I3346"/>
      <c r="J3346"/>
      <c r="Z3346"/>
    </row>
    <row r="3347">
      <c r="A3347"/>
      <c r="B3347"/>
      <c r="C3347"/>
      <c r="D3347"/>
      <c r="E3347"/>
      <c r="F3347"/>
      <c r="G3347"/>
      <c r="H3347"/>
      <c r="I3347"/>
      <c r="J3347"/>
      <c r="Z3347"/>
    </row>
    <row r="3348">
      <c r="A3348"/>
      <c r="B3348"/>
      <c r="C3348"/>
      <c r="D3348"/>
      <c r="E3348"/>
      <c r="F3348"/>
      <c r="G3348"/>
      <c r="H3348"/>
      <c r="I3348"/>
      <c r="J3348"/>
      <c r="Z3348"/>
    </row>
    <row r="3349">
      <c r="A3349"/>
      <c r="B3349"/>
      <c r="C3349"/>
      <c r="D3349"/>
      <c r="E3349"/>
      <c r="F3349"/>
      <c r="G3349"/>
      <c r="H3349"/>
      <c r="I3349"/>
      <c r="J3349"/>
      <c r="Z3349"/>
    </row>
    <row r="3350">
      <c r="A3350"/>
      <c r="B3350"/>
      <c r="C3350"/>
      <c r="D3350"/>
      <c r="E3350"/>
      <c r="F3350"/>
      <c r="G3350"/>
      <c r="H3350"/>
      <c r="I3350"/>
      <c r="J3350"/>
      <c r="Z3350"/>
    </row>
    <row r="3351">
      <c r="A3351"/>
      <c r="B3351"/>
      <c r="C3351"/>
      <c r="D3351"/>
      <c r="E3351"/>
      <c r="F3351"/>
      <c r="G3351"/>
      <c r="H3351"/>
      <c r="I3351"/>
      <c r="J3351"/>
      <c r="Z3351"/>
    </row>
    <row r="3352">
      <c r="A3352"/>
      <c r="B3352"/>
      <c r="C3352"/>
      <c r="D3352"/>
      <c r="E3352"/>
      <c r="F3352"/>
      <c r="G3352"/>
      <c r="H3352"/>
      <c r="I3352"/>
      <c r="J3352"/>
      <c r="Z3352"/>
    </row>
    <row r="3353">
      <c r="A3353"/>
      <c r="B3353"/>
      <c r="C3353"/>
      <c r="D3353"/>
      <c r="E3353"/>
      <c r="F3353"/>
      <c r="G3353"/>
      <c r="H3353"/>
      <c r="I3353"/>
      <c r="J3353"/>
      <c r="Z3353"/>
    </row>
    <row r="3354">
      <c r="A3354"/>
      <c r="B3354"/>
      <c r="C3354"/>
      <c r="D3354"/>
      <c r="E3354"/>
      <c r="F3354"/>
      <c r="G3354"/>
      <c r="H3354"/>
      <c r="I3354"/>
      <c r="J3354"/>
      <c r="Z3354"/>
    </row>
    <row r="3355">
      <c r="A3355"/>
      <c r="B3355"/>
      <c r="C3355"/>
      <c r="D3355"/>
      <c r="E3355"/>
      <c r="F3355"/>
      <c r="G3355"/>
      <c r="H3355"/>
      <c r="I3355"/>
      <c r="J3355"/>
      <c r="Z3355"/>
    </row>
    <row r="3356">
      <c r="A3356"/>
      <c r="B3356"/>
      <c r="C3356"/>
      <c r="D3356"/>
      <c r="E3356"/>
      <c r="F3356"/>
      <c r="G3356"/>
      <c r="H3356"/>
      <c r="I3356"/>
      <c r="J3356"/>
      <c r="Z3356"/>
    </row>
    <row r="3357">
      <c r="A3357"/>
      <c r="B3357"/>
      <c r="C3357"/>
      <c r="D3357"/>
      <c r="E3357"/>
      <c r="F3357"/>
      <c r="G3357"/>
      <c r="H3357"/>
      <c r="I3357"/>
      <c r="J3357"/>
      <c r="Z3357"/>
    </row>
    <row r="3358">
      <c r="A3358"/>
      <c r="B3358"/>
      <c r="C3358"/>
      <c r="D3358"/>
      <c r="E3358"/>
      <c r="F3358"/>
      <c r="G3358"/>
      <c r="H3358"/>
      <c r="I3358"/>
      <c r="J3358"/>
      <c r="Z3358"/>
    </row>
    <row r="3359">
      <c r="A3359"/>
      <c r="B3359"/>
      <c r="C3359"/>
      <c r="D3359"/>
      <c r="E3359"/>
      <c r="F3359"/>
      <c r="G3359"/>
      <c r="H3359"/>
      <c r="I3359"/>
      <c r="J3359"/>
      <c r="Z3359"/>
    </row>
    <row r="3360">
      <c r="A3360"/>
      <c r="B3360"/>
      <c r="C3360"/>
      <c r="D3360"/>
      <c r="E3360"/>
      <c r="F3360"/>
      <c r="G3360"/>
      <c r="H3360"/>
      <c r="I3360"/>
      <c r="J3360"/>
      <c r="Z3360"/>
    </row>
    <row r="3361">
      <c r="A3361"/>
      <c r="B3361"/>
      <c r="C3361"/>
      <c r="D3361"/>
      <c r="E3361"/>
      <c r="F3361"/>
      <c r="G3361"/>
      <c r="H3361"/>
      <c r="I3361"/>
      <c r="J3361"/>
      <c r="Z3361"/>
    </row>
    <row r="3362">
      <c r="A3362"/>
      <c r="B3362"/>
      <c r="C3362"/>
      <c r="D3362"/>
      <c r="E3362"/>
      <c r="F3362"/>
      <c r="G3362"/>
      <c r="H3362"/>
      <c r="I3362"/>
      <c r="J3362"/>
      <c r="Z3362"/>
    </row>
    <row r="3363">
      <c r="A3363"/>
      <c r="B3363"/>
      <c r="C3363"/>
      <c r="D3363"/>
      <c r="E3363"/>
      <c r="F3363"/>
      <c r="G3363"/>
      <c r="H3363"/>
      <c r="I3363"/>
      <c r="J3363"/>
      <c r="Z3363"/>
    </row>
    <row r="3364">
      <c r="A3364"/>
      <c r="B3364"/>
      <c r="C3364"/>
      <c r="D3364"/>
      <c r="E3364"/>
      <c r="F3364"/>
      <c r="G3364"/>
      <c r="H3364"/>
      <c r="I3364"/>
      <c r="J3364"/>
      <c r="Z3364"/>
    </row>
    <row r="3365">
      <c r="A3365"/>
      <c r="B3365"/>
      <c r="C3365"/>
      <c r="D3365"/>
      <c r="E3365"/>
      <c r="F3365"/>
      <c r="G3365"/>
      <c r="H3365"/>
      <c r="I3365"/>
      <c r="J3365"/>
      <c r="Z3365"/>
    </row>
    <row r="3366">
      <c r="A3366"/>
      <c r="B3366"/>
      <c r="C3366"/>
      <c r="D3366"/>
      <c r="E3366"/>
      <c r="F3366"/>
      <c r="G3366"/>
      <c r="H3366"/>
      <c r="I3366"/>
      <c r="J3366"/>
      <c r="Z3366"/>
    </row>
    <row r="3367">
      <c r="A3367"/>
      <c r="B3367"/>
      <c r="C3367"/>
      <c r="D3367"/>
      <c r="E3367"/>
      <c r="F3367"/>
      <c r="G3367"/>
      <c r="H3367"/>
      <c r="I3367"/>
      <c r="J3367"/>
      <c r="Z3367"/>
    </row>
    <row r="3368">
      <c r="A3368"/>
      <c r="B3368"/>
      <c r="C3368"/>
      <c r="D3368"/>
      <c r="E3368"/>
      <c r="F3368"/>
      <c r="G3368"/>
      <c r="H3368"/>
      <c r="I3368"/>
      <c r="J3368"/>
      <c r="Z3368"/>
    </row>
    <row r="3369">
      <c r="A3369"/>
      <c r="B3369"/>
      <c r="C3369"/>
      <c r="D3369"/>
      <c r="E3369"/>
      <c r="F3369"/>
      <c r="G3369"/>
      <c r="H3369"/>
      <c r="I3369"/>
      <c r="J3369"/>
      <c r="Z3369"/>
    </row>
    <row r="3370">
      <c r="A3370"/>
      <c r="B3370"/>
      <c r="C3370"/>
      <c r="D3370"/>
      <c r="E3370"/>
      <c r="F3370"/>
      <c r="G3370"/>
      <c r="H3370"/>
      <c r="I3370"/>
      <c r="J3370"/>
      <c r="Z3370"/>
    </row>
    <row r="3371">
      <c r="A3371"/>
      <c r="B3371"/>
      <c r="C3371"/>
      <c r="D3371"/>
      <c r="E3371"/>
      <c r="F3371"/>
      <c r="G3371"/>
      <c r="H3371"/>
      <c r="I3371"/>
      <c r="J3371"/>
      <c r="Z3371"/>
    </row>
    <row r="3372">
      <c r="A3372"/>
      <c r="B3372"/>
      <c r="C3372"/>
      <c r="D3372"/>
      <c r="E3372"/>
      <c r="F3372"/>
      <c r="G3372"/>
      <c r="H3372"/>
      <c r="I3372"/>
      <c r="J3372"/>
      <c r="Z3372"/>
    </row>
    <row r="3373">
      <c r="A3373"/>
      <c r="B3373"/>
      <c r="C3373"/>
      <c r="D3373"/>
      <c r="E3373"/>
      <c r="F3373"/>
      <c r="G3373"/>
      <c r="H3373"/>
      <c r="I3373"/>
      <c r="J3373"/>
      <c r="Z3373"/>
    </row>
    <row r="3374">
      <c r="A3374"/>
      <c r="B3374"/>
      <c r="C3374"/>
      <c r="D3374"/>
      <c r="E3374"/>
      <c r="F3374"/>
      <c r="G3374"/>
      <c r="H3374"/>
      <c r="I3374"/>
      <c r="J3374"/>
      <c r="Z3374"/>
    </row>
    <row r="3375">
      <c r="A3375"/>
      <c r="B3375"/>
      <c r="C3375"/>
      <c r="D3375"/>
      <c r="E3375"/>
      <c r="F3375"/>
      <c r="G3375"/>
      <c r="H3375"/>
      <c r="I3375"/>
      <c r="J3375"/>
      <c r="Z3375"/>
    </row>
    <row r="3376">
      <c r="A3376"/>
      <c r="B3376"/>
      <c r="C3376"/>
      <c r="D3376"/>
      <c r="E3376"/>
      <c r="F3376"/>
      <c r="G3376"/>
      <c r="H3376"/>
      <c r="I3376"/>
      <c r="J3376"/>
      <c r="Z3376"/>
    </row>
    <row r="3377">
      <c r="A3377"/>
      <c r="B3377"/>
      <c r="C3377"/>
      <c r="D3377"/>
      <c r="E3377"/>
      <c r="F3377"/>
      <c r="G3377"/>
      <c r="H3377"/>
      <c r="I3377"/>
      <c r="J3377"/>
      <c r="Z3377"/>
    </row>
    <row r="3378">
      <c r="A3378"/>
      <c r="B3378"/>
      <c r="C3378"/>
      <c r="D3378"/>
      <c r="E3378"/>
      <c r="F3378"/>
      <c r="G3378"/>
      <c r="H3378"/>
      <c r="I3378"/>
      <c r="J3378"/>
      <c r="Z3378"/>
    </row>
    <row r="3379">
      <c r="A3379"/>
      <c r="B3379"/>
      <c r="C3379"/>
      <c r="D3379"/>
      <c r="E3379"/>
      <c r="F3379"/>
      <c r="G3379"/>
      <c r="H3379"/>
      <c r="I3379"/>
      <c r="J3379"/>
      <c r="Z3379"/>
    </row>
    <row r="3380">
      <c r="A3380"/>
      <c r="B3380"/>
      <c r="C3380"/>
      <c r="D3380"/>
      <c r="E3380"/>
      <c r="F3380"/>
      <c r="G3380"/>
      <c r="H3380"/>
      <c r="I3380"/>
      <c r="J3380"/>
      <c r="Z3380"/>
    </row>
    <row r="3381">
      <c r="A3381"/>
      <c r="B3381"/>
      <c r="C3381"/>
      <c r="D3381"/>
      <c r="E3381"/>
      <c r="F3381"/>
      <c r="G3381"/>
      <c r="H3381"/>
      <c r="I3381"/>
      <c r="J3381"/>
      <c r="Z3381"/>
    </row>
    <row r="3382">
      <c r="A3382"/>
      <c r="B3382"/>
      <c r="C3382"/>
      <c r="D3382"/>
      <c r="E3382"/>
      <c r="F3382"/>
      <c r="G3382"/>
      <c r="H3382"/>
      <c r="I3382"/>
      <c r="J3382"/>
      <c r="Z3382"/>
    </row>
    <row r="3383">
      <c r="A3383"/>
      <c r="B3383"/>
      <c r="C3383"/>
      <c r="D3383"/>
      <c r="E3383"/>
      <c r="F3383"/>
      <c r="G3383"/>
      <c r="H3383"/>
      <c r="I3383"/>
      <c r="J3383"/>
      <c r="Z3383"/>
    </row>
    <row r="3384">
      <c r="A3384"/>
      <c r="B3384"/>
      <c r="C3384"/>
      <c r="D3384"/>
      <c r="E3384"/>
      <c r="F3384"/>
      <c r="G3384"/>
      <c r="H3384"/>
      <c r="I3384"/>
      <c r="J3384"/>
      <c r="Z3384"/>
    </row>
    <row r="3385">
      <c r="A3385"/>
      <c r="B3385"/>
      <c r="C3385"/>
      <c r="D3385"/>
      <c r="E3385"/>
      <c r="F3385"/>
      <c r="G3385"/>
      <c r="H3385"/>
      <c r="I3385"/>
      <c r="J3385"/>
      <c r="Z3385"/>
    </row>
    <row r="3386">
      <c r="A3386"/>
      <c r="B3386"/>
      <c r="C3386"/>
      <c r="D3386"/>
      <c r="E3386"/>
      <c r="F3386"/>
      <c r="G3386"/>
      <c r="H3386"/>
      <c r="I3386"/>
      <c r="J3386"/>
      <c r="Z3386"/>
    </row>
    <row r="3387">
      <c r="A3387"/>
      <c r="B3387"/>
      <c r="C3387"/>
      <c r="D3387"/>
      <c r="E3387"/>
      <c r="F3387"/>
      <c r="G3387"/>
      <c r="H3387"/>
      <c r="I3387"/>
      <c r="J3387"/>
      <c r="Z3387"/>
    </row>
    <row r="3388">
      <c r="A3388"/>
      <c r="B3388"/>
      <c r="C3388"/>
      <c r="D3388"/>
      <c r="E3388"/>
      <c r="F3388"/>
      <c r="G3388"/>
      <c r="H3388"/>
      <c r="I3388"/>
      <c r="J3388"/>
      <c r="Z3388"/>
    </row>
    <row r="3389">
      <c r="A3389"/>
      <c r="B3389"/>
      <c r="C3389"/>
      <c r="D3389"/>
      <c r="E3389"/>
      <c r="F3389"/>
      <c r="G3389"/>
      <c r="H3389"/>
      <c r="I3389"/>
      <c r="J3389"/>
      <c r="Z3389"/>
    </row>
    <row r="3390">
      <c r="A3390"/>
      <c r="B3390"/>
      <c r="C3390"/>
      <c r="D3390"/>
      <c r="E3390"/>
      <c r="F3390"/>
      <c r="G3390"/>
      <c r="H3390"/>
      <c r="I3390"/>
      <c r="J3390"/>
      <c r="Z3390"/>
    </row>
    <row r="3391">
      <c r="A3391"/>
      <c r="B3391"/>
      <c r="C3391"/>
      <c r="D3391"/>
      <c r="E3391"/>
      <c r="F3391"/>
      <c r="G3391"/>
      <c r="H3391"/>
      <c r="I3391"/>
      <c r="J3391"/>
      <c r="Z3391"/>
    </row>
    <row r="3392">
      <c r="A3392"/>
      <c r="B3392"/>
      <c r="C3392"/>
      <c r="D3392"/>
      <c r="E3392"/>
      <c r="F3392"/>
      <c r="G3392"/>
      <c r="H3392"/>
      <c r="I3392"/>
      <c r="J3392"/>
      <c r="Z3392"/>
    </row>
    <row r="3393">
      <c r="A3393"/>
      <c r="B3393"/>
      <c r="C3393"/>
      <c r="D3393"/>
      <c r="E3393"/>
      <c r="F3393"/>
      <c r="G3393"/>
      <c r="H3393"/>
      <c r="I3393"/>
      <c r="J3393"/>
      <c r="Z3393"/>
    </row>
    <row r="3394">
      <c r="A3394"/>
      <c r="B3394"/>
      <c r="C3394"/>
      <c r="D3394"/>
      <c r="E3394"/>
      <c r="F3394"/>
      <c r="G3394"/>
      <c r="H3394"/>
      <c r="I3394"/>
      <c r="J3394"/>
      <c r="Z3394"/>
    </row>
    <row r="3395">
      <c r="A3395"/>
      <c r="B3395"/>
      <c r="C3395"/>
      <c r="D3395"/>
      <c r="E3395"/>
      <c r="F3395"/>
      <c r="G3395"/>
      <c r="H3395"/>
      <c r="I3395"/>
      <c r="J3395"/>
      <c r="Z3395"/>
    </row>
    <row r="3396">
      <c r="A3396"/>
      <c r="B3396"/>
      <c r="C3396"/>
      <c r="D3396"/>
      <c r="E3396"/>
      <c r="F3396"/>
      <c r="G3396"/>
      <c r="H3396"/>
      <c r="I3396"/>
      <c r="J3396"/>
      <c r="Z3396"/>
    </row>
    <row r="3397">
      <c r="A3397"/>
      <c r="B3397"/>
      <c r="C3397"/>
      <c r="D3397"/>
      <c r="E3397"/>
      <c r="F3397"/>
      <c r="G3397"/>
      <c r="H3397"/>
      <c r="I3397"/>
      <c r="J3397"/>
      <c r="Z3397"/>
    </row>
    <row r="3398">
      <c r="A3398"/>
      <c r="B3398"/>
      <c r="C3398"/>
      <c r="D3398"/>
      <c r="E3398"/>
      <c r="F3398"/>
      <c r="G3398"/>
      <c r="H3398"/>
      <c r="I3398"/>
      <c r="J3398"/>
      <c r="Z3398"/>
    </row>
    <row r="3399">
      <c r="A3399"/>
      <c r="B3399"/>
      <c r="C3399"/>
      <c r="D3399"/>
      <c r="E3399"/>
      <c r="F3399"/>
      <c r="G3399"/>
      <c r="H3399"/>
      <c r="I3399"/>
      <c r="J3399"/>
      <c r="Z3399"/>
    </row>
    <row r="3400">
      <c r="A3400"/>
      <c r="B3400"/>
      <c r="C3400"/>
      <c r="D3400"/>
      <c r="E3400"/>
      <c r="F3400"/>
      <c r="G3400"/>
      <c r="H3400"/>
      <c r="I3400"/>
      <c r="J3400"/>
      <c r="Z3400"/>
    </row>
    <row r="3401">
      <c r="A3401"/>
      <c r="B3401"/>
      <c r="C3401"/>
      <c r="D3401"/>
      <c r="E3401"/>
      <c r="F3401"/>
      <c r="G3401"/>
      <c r="H3401"/>
      <c r="I3401"/>
      <c r="J3401"/>
      <c r="Z3401"/>
    </row>
    <row r="3402">
      <c r="A3402"/>
      <c r="B3402"/>
      <c r="C3402"/>
      <c r="D3402"/>
      <c r="E3402"/>
      <c r="F3402"/>
      <c r="G3402"/>
      <c r="H3402"/>
      <c r="I3402"/>
      <c r="J3402"/>
      <c r="Z3402"/>
    </row>
    <row r="3403">
      <c r="A3403"/>
      <c r="B3403"/>
      <c r="C3403"/>
      <c r="D3403"/>
      <c r="E3403"/>
      <c r="F3403"/>
      <c r="G3403"/>
      <c r="H3403"/>
      <c r="I3403"/>
      <c r="J3403"/>
      <c r="Z3403"/>
    </row>
    <row r="3404">
      <c r="A3404"/>
      <c r="B3404"/>
      <c r="C3404"/>
      <c r="D3404"/>
      <c r="E3404"/>
      <c r="F3404"/>
      <c r="G3404"/>
      <c r="H3404"/>
      <c r="I3404"/>
      <c r="J3404"/>
      <c r="Z3404"/>
    </row>
    <row r="3405">
      <c r="A3405"/>
      <c r="B3405"/>
      <c r="C3405"/>
      <c r="D3405"/>
      <c r="E3405"/>
      <c r="F3405"/>
      <c r="G3405"/>
      <c r="H3405"/>
      <c r="I3405"/>
      <c r="J3405"/>
      <c r="Z3405"/>
    </row>
    <row r="3406">
      <c r="A3406"/>
      <c r="B3406"/>
      <c r="C3406"/>
      <c r="D3406"/>
      <c r="E3406"/>
      <c r="F3406"/>
      <c r="G3406"/>
      <c r="H3406"/>
      <c r="I3406"/>
      <c r="J3406"/>
      <c r="Z3406"/>
    </row>
    <row r="3407">
      <c r="A3407"/>
      <c r="B3407"/>
      <c r="C3407"/>
      <c r="D3407"/>
      <c r="E3407"/>
      <c r="F3407"/>
      <c r="G3407"/>
      <c r="H3407"/>
      <c r="I3407"/>
      <c r="J3407"/>
      <c r="Z3407"/>
    </row>
    <row r="3408">
      <c r="A3408"/>
      <c r="B3408"/>
      <c r="C3408"/>
      <c r="D3408"/>
      <c r="E3408"/>
      <c r="F3408"/>
      <c r="G3408"/>
      <c r="H3408"/>
      <c r="I3408"/>
      <c r="J3408"/>
      <c r="Z3408"/>
    </row>
    <row r="3409">
      <c r="A3409"/>
      <c r="B3409"/>
      <c r="C3409"/>
      <c r="D3409"/>
      <c r="E3409"/>
      <c r="F3409"/>
      <c r="G3409"/>
      <c r="H3409"/>
      <c r="I3409"/>
      <c r="J3409"/>
      <c r="Z3409"/>
    </row>
    <row r="3410">
      <c r="A3410"/>
      <c r="B3410"/>
      <c r="C3410"/>
      <c r="D3410"/>
      <c r="E3410"/>
      <c r="F3410"/>
      <c r="G3410"/>
      <c r="H3410"/>
      <c r="I3410"/>
      <c r="J3410"/>
      <c r="Z3410"/>
    </row>
    <row r="3411">
      <c r="A3411"/>
      <c r="B3411"/>
      <c r="C3411"/>
      <c r="D3411"/>
      <c r="E3411"/>
      <c r="F3411"/>
      <c r="G3411"/>
      <c r="H3411"/>
      <c r="I3411"/>
      <c r="J3411"/>
      <c r="Z3411"/>
    </row>
    <row r="3412">
      <c r="A3412"/>
      <c r="B3412"/>
      <c r="C3412"/>
      <c r="D3412"/>
      <c r="E3412"/>
      <c r="F3412"/>
      <c r="G3412"/>
      <c r="H3412"/>
      <c r="I3412"/>
      <c r="J3412"/>
      <c r="Z3412"/>
    </row>
    <row r="3413">
      <c r="A3413"/>
      <c r="B3413"/>
      <c r="C3413"/>
      <c r="D3413"/>
      <c r="E3413"/>
      <c r="F3413"/>
      <c r="G3413"/>
      <c r="H3413"/>
      <c r="I3413"/>
      <c r="J3413"/>
      <c r="Z3413"/>
    </row>
    <row r="3414">
      <c r="A3414"/>
      <c r="B3414"/>
      <c r="C3414"/>
      <c r="D3414"/>
      <c r="E3414"/>
      <c r="F3414"/>
      <c r="G3414"/>
      <c r="H3414"/>
      <c r="I3414"/>
      <c r="J3414"/>
      <c r="Z3414"/>
    </row>
    <row r="3415">
      <c r="A3415"/>
      <c r="B3415"/>
      <c r="C3415"/>
      <c r="D3415"/>
      <c r="E3415"/>
      <c r="F3415"/>
      <c r="G3415"/>
      <c r="H3415"/>
      <c r="I3415"/>
      <c r="J3415"/>
      <c r="Z3415"/>
    </row>
    <row r="3416">
      <c r="A3416"/>
      <c r="B3416"/>
      <c r="C3416"/>
      <c r="D3416"/>
      <c r="E3416"/>
      <c r="F3416"/>
      <c r="G3416"/>
      <c r="H3416"/>
      <c r="I3416"/>
      <c r="J3416"/>
      <c r="Z3416"/>
    </row>
    <row r="3417">
      <c r="A3417"/>
      <c r="B3417"/>
      <c r="C3417"/>
      <c r="D3417"/>
      <c r="E3417"/>
      <c r="F3417"/>
      <c r="G3417"/>
      <c r="H3417"/>
      <c r="I3417"/>
      <c r="J3417"/>
      <c r="Z3417"/>
    </row>
    <row r="3418">
      <c r="A3418"/>
      <c r="B3418"/>
      <c r="C3418"/>
      <c r="D3418"/>
      <c r="E3418"/>
      <c r="F3418"/>
      <c r="G3418"/>
      <c r="H3418"/>
      <c r="I3418"/>
      <c r="J3418"/>
      <c r="Z3418"/>
    </row>
    <row r="3419">
      <c r="A3419"/>
      <c r="B3419"/>
      <c r="C3419"/>
      <c r="D3419"/>
      <c r="E3419"/>
      <c r="F3419"/>
      <c r="G3419"/>
      <c r="H3419"/>
      <c r="I3419"/>
      <c r="J3419"/>
      <c r="Z3419"/>
    </row>
    <row r="3420">
      <c r="A3420"/>
      <c r="B3420"/>
      <c r="C3420"/>
      <c r="D3420"/>
      <c r="E3420"/>
      <c r="F3420"/>
      <c r="G3420"/>
      <c r="H3420"/>
      <c r="I3420"/>
      <c r="J3420"/>
      <c r="Z3420"/>
    </row>
    <row r="3421">
      <c r="A3421"/>
      <c r="B3421"/>
      <c r="C3421"/>
      <c r="D3421"/>
      <c r="E3421"/>
      <c r="F3421"/>
      <c r="G3421"/>
      <c r="H3421"/>
      <c r="I3421"/>
      <c r="J3421"/>
      <c r="Z3421"/>
    </row>
    <row r="3422">
      <c r="A3422"/>
      <c r="B3422"/>
      <c r="C3422"/>
      <c r="D3422"/>
      <c r="E3422"/>
      <c r="F3422"/>
      <c r="G3422"/>
      <c r="H3422"/>
      <c r="I3422"/>
      <c r="J3422"/>
      <c r="Z3422"/>
    </row>
    <row r="3423">
      <c r="A3423"/>
      <c r="B3423"/>
      <c r="C3423"/>
      <c r="D3423"/>
      <c r="E3423"/>
      <c r="F3423"/>
      <c r="G3423"/>
      <c r="H3423"/>
      <c r="I3423"/>
      <c r="J3423"/>
      <c r="Z3423"/>
    </row>
    <row r="3424">
      <c r="A3424"/>
      <c r="B3424"/>
      <c r="C3424"/>
      <c r="D3424"/>
      <c r="E3424"/>
      <c r="F3424"/>
      <c r="G3424"/>
      <c r="H3424"/>
      <c r="I3424"/>
      <c r="J3424"/>
      <c r="Z3424"/>
    </row>
    <row r="3425">
      <c r="A3425"/>
      <c r="B3425"/>
      <c r="C3425"/>
      <c r="D3425"/>
      <c r="E3425"/>
      <c r="F3425"/>
      <c r="G3425"/>
      <c r="H3425"/>
      <c r="I3425"/>
      <c r="J3425"/>
      <c r="Z3425"/>
    </row>
    <row r="3426">
      <c r="A3426"/>
      <c r="B3426"/>
      <c r="C3426"/>
      <c r="D3426"/>
      <c r="E3426"/>
      <c r="F3426"/>
      <c r="G3426"/>
      <c r="H3426"/>
      <c r="I3426"/>
      <c r="J3426"/>
      <c r="Z3426"/>
    </row>
    <row r="3427">
      <c r="A3427"/>
      <c r="B3427"/>
      <c r="C3427"/>
      <c r="D3427"/>
      <c r="E3427"/>
      <c r="F3427"/>
      <c r="G3427"/>
      <c r="H3427"/>
      <c r="I3427"/>
      <c r="J3427"/>
      <c r="Z3427"/>
    </row>
    <row r="3428">
      <c r="A3428"/>
      <c r="B3428"/>
      <c r="C3428"/>
      <c r="D3428"/>
      <c r="E3428"/>
      <c r="F3428"/>
      <c r="G3428"/>
      <c r="H3428"/>
      <c r="I3428"/>
      <c r="J3428"/>
      <c r="Z3428"/>
    </row>
    <row r="3429">
      <c r="A3429"/>
      <c r="B3429"/>
      <c r="C3429"/>
      <c r="D3429"/>
      <c r="E3429"/>
      <c r="F3429"/>
      <c r="G3429"/>
      <c r="H3429"/>
      <c r="I3429"/>
      <c r="J3429"/>
      <c r="Z3429"/>
    </row>
    <row r="3430">
      <c r="A3430"/>
      <c r="B3430"/>
      <c r="C3430"/>
      <c r="D3430"/>
      <c r="E3430"/>
      <c r="F3430"/>
      <c r="G3430"/>
      <c r="H3430"/>
      <c r="I3430"/>
      <c r="J3430"/>
      <c r="Z3430"/>
    </row>
    <row r="3431">
      <c r="A3431"/>
      <c r="B3431"/>
      <c r="C3431"/>
      <c r="D3431"/>
      <c r="E3431"/>
      <c r="F3431"/>
      <c r="G3431"/>
      <c r="H3431"/>
      <c r="I3431"/>
      <c r="J3431"/>
      <c r="Z3431"/>
    </row>
    <row r="3432">
      <c r="A3432"/>
      <c r="B3432"/>
      <c r="C3432"/>
      <c r="D3432"/>
      <c r="E3432"/>
      <c r="F3432"/>
      <c r="G3432"/>
      <c r="H3432"/>
      <c r="I3432"/>
      <c r="J3432"/>
      <c r="Z3432"/>
    </row>
    <row r="3433">
      <c r="A3433"/>
      <c r="B3433"/>
      <c r="C3433"/>
      <c r="D3433"/>
      <c r="E3433"/>
      <c r="F3433"/>
      <c r="G3433"/>
      <c r="H3433"/>
      <c r="I3433"/>
      <c r="J3433"/>
      <c r="Z3433"/>
    </row>
    <row r="3434">
      <c r="A3434"/>
      <c r="B3434"/>
      <c r="C3434"/>
      <c r="D3434"/>
      <c r="E3434"/>
      <c r="F3434"/>
      <c r="G3434"/>
      <c r="H3434"/>
      <c r="I3434"/>
      <c r="J3434"/>
      <c r="Z3434"/>
    </row>
    <row r="3435">
      <c r="A3435"/>
      <c r="B3435"/>
      <c r="C3435"/>
      <c r="D3435"/>
      <c r="E3435"/>
      <c r="F3435"/>
      <c r="G3435"/>
      <c r="H3435"/>
      <c r="I3435"/>
      <c r="J3435"/>
      <c r="Z3435"/>
    </row>
    <row r="3436">
      <c r="A3436"/>
      <c r="B3436"/>
      <c r="C3436"/>
      <c r="D3436"/>
      <c r="E3436"/>
      <c r="F3436"/>
      <c r="G3436"/>
      <c r="H3436"/>
      <c r="I3436"/>
      <c r="J3436"/>
      <c r="Z3436"/>
    </row>
    <row r="3437">
      <c r="A3437"/>
      <c r="B3437"/>
      <c r="C3437"/>
      <c r="D3437"/>
      <c r="E3437"/>
      <c r="F3437"/>
      <c r="G3437"/>
      <c r="H3437"/>
      <c r="I3437"/>
      <c r="J3437"/>
      <c r="Z3437"/>
    </row>
    <row r="3438">
      <c r="A3438"/>
      <c r="B3438"/>
      <c r="C3438"/>
      <c r="D3438"/>
      <c r="E3438"/>
      <c r="F3438"/>
      <c r="G3438"/>
      <c r="H3438"/>
      <c r="I3438"/>
      <c r="J3438"/>
      <c r="Z3438"/>
    </row>
    <row r="3439">
      <c r="A3439"/>
      <c r="B3439"/>
      <c r="C3439"/>
      <c r="D3439"/>
      <c r="E3439"/>
      <c r="F3439"/>
      <c r="G3439"/>
      <c r="H3439"/>
      <c r="I3439"/>
      <c r="J3439"/>
      <c r="Z3439"/>
    </row>
    <row r="3440">
      <c r="A3440"/>
      <c r="B3440"/>
      <c r="C3440"/>
      <c r="D3440"/>
      <c r="E3440"/>
      <c r="F3440"/>
      <c r="G3440"/>
      <c r="H3440"/>
      <c r="I3440"/>
      <c r="J3440"/>
      <c r="Z3440"/>
    </row>
    <row r="3441">
      <c r="A3441"/>
      <c r="B3441"/>
      <c r="C3441"/>
      <c r="D3441"/>
      <c r="E3441"/>
      <c r="F3441"/>
      <c r="G3441"/>
      <c r="H3441"/>
      <c r="I3441"/>
      <c r="J3441"/>
      <c r="Z3441"/>
    </row>
    <row r="3442">
      <c r="A3442"/>
      <c r="B3442"/>
      <c r="C3442"/>
      <c r="D3442"/>
      <c r="E3442"/>
      <c r="F3442"/>
      <c r="G3442"/>
      <c r="H3442"/>
      <c r="I3442"/>
      <c r="J3442"/>
      <c r="Z3442"/>
    </row>
    <row r="3443">
      <c r="A3443"/>
      <c r="B3443"/>
      <c r="C3443"/>
      <c r="D3443"/>
      <c r="E3443"/>
      <c r="F3443"/>
      <c r="G3443"/>
      <c r="H3443"/>
      <c r="I3443"/>
      <c r="J3443"/>
      <c r="Z3443"/>
    </row>
    <row r="3444">
      <c r="A3444"/>
      <c r="B3444"/>
      <c r="C3444"/>
      <c r="D3444"/>
      <c r="E3444"/>
      <c r="F3444"/>
      <c r="G3444"/>
      <c r="H3444"/>
      <c r="I3444"/>
      <c r="J3444"/>
      <c r="Z3444"/>
    </row>
    <row r="3445">
      <c r="A3445"/>
      <c r="B3445"/>
      <c r="C3445"/>
      <c r="D3445"/>
      <c r="E3445"/>
      <c r="F3445"/>
      <c r="G3445"/>
      <c r="H3445"/>
      <c r="I3445"/>
      <c r="J3445"/>
      <c r="Z3445"/>
    </row>
    <row r="3446">
      <c r="A3446"/>
      <c r="B3446"/>
      <c r="C3446"/>
      <c r="D3446"/>
      <c r="E3446"/>
      <c r="F3446"/>
      <c r="G3446"/>
      <c r="H3446"/>
      <c r="I3446"/>
      <c r="J3446"/>
      <c r="Z3446"/>
    </row>
    <row r="3447">
      <c r="A3447"/>
      <c r="B3447"/>
      <c r="C3447"/>
      <c r="D3447"/>
      <c r="E3447"/>
      <c r="F3447"/>
      <c r="G3447"/>
      <c r="H3447"/>
      <c r="I3447"/>
      <c r="J3447"/>
      <c r="Z3447"/>
    </row>
    <row r="3448">
      <c r="A3448"/>
      <c r="B3448"/>
      <c r="C3448"/>
      <c r="D3448"/>
      <c r="E3448"/>
      <c r="F3448"/>
      <c r="G3448"/>
      <c r="H3448"/>
      <c r="I3448"/>
      <c r="J3448"/>
      <c r="Z3448"/>
    </row>
    <row r="3449">
      <c r="A3449"/>
      <c r="B3449"/>
      <c r="C3449"/>
      <c r="D3449"/>
      <c r="E3449"/>
      <c r="F3449"/>
      <c r="G3449"/>
      <c r="H3449"/>
      <c r="I3449"/>
      <c r="J3449"/>
      <c r="Z3449"/>
    </row>
    <row r="3450">
      <c r="A3450"/>
      <c r="B3450"/>
      <c r="C3450"/>
      <c r="D3450"/>
      <c r="E3450"/>
      <c r="F3450"/>
      <c r="G3450"/>
      <c r="H3450"/>
      <c r="I3450"/>
      <c r="J3450"/>
      <c r="Z3450"/>
    </row>
    <row r="3451">
      <c r="A3451"/>
      <c r="B3451"/>
      <c r="C3451"/>
      <c r="D3451"/>
      <c r="E3451"/>
      <c r="F3451"/>
      <c r="G3451"/>
      <c r="H3451"/>
      <c r="I3451"/>
      <c r="J3451"/>
      <c r="Z3451"/>
    </row>
    <row r="3452">
      <c r="A3452"/>
      <c r="B3452"/>
      <c r="C3452"/>
      <c r="D3452"/>
      <c r="E3452"/>
      <c r="F3452"/>
      <c r="G3452"/>
      <c r="H3452"/>
      <c r="I3452"/>
      <c r="J3452"/>
      <c r="Z3452"/>
    </row>
    <row r="3453">
      <c r="A3453"/>
      <c r="B3453"/>
      <c r="C3453"/>
      <c r="D3453"/>
      <c r="E3453"/>
      <c r="F3453"/>
      <c r="G3453"/>
      <c r="H3453"/>
      <c r="I3453"/>
      <c r="J3453"/>
      <c r="Z3453"/>
    </row>
    <row r="3454">
      <c r="A3454"/>
      <c r="B3454"/>
      <c r="C3454"/>
      <c r="D3454"/>
      <c r="E3454"/>
      <c r="F3454"/>
      <c r="G3454"/>
      <c r="H3454"/>
      <c r="I3454"/>
      <c r="J3454"/>
      <c r="Z3454"/>
    </row>
    <row r="3455">
      <c r="A3455"/>
      <c r="B3455"/>
      <c r="C3455"/>
      <c r="D3455"/>
      <c r="E3455"/>
      <c r="F3455"/>
      <c r="G3455"/>
      <c r="H3455"/>
      <c r="I3455"/>
      <c r="J3455"/>
      <c r="Z3455"/>
    </row>
    <row r="3456">
      <c r="A3456"/>
      <c r="B3456"/>
      <c r="C3456"/>
      <c r="D3456"/>
      <c r="E3456"/>
      <c r="F3456"/>
      <c r="G3456"/>
      <c r="H3456"/>
      <c r="I3456"/>
      <c r="J3456"/>
      <c r="Z3456"/>
    </row>
    <row r="3457">
      <c r="A3457"/>
      <c r="B3457"/>
      <c r="C3457"/>
      <c r="D3457"/>
      <c r="E3457"/>
      <c r="F3457"/>
      <c r="G3457"/>
      <c r="H3457"/>
      <c r="I3457"/>
      <c r="J3457"/>
      <c r="Z3457"/>
    </row>
    <row r="3458">
      <c r="A3458"/>
      <c r="B3458"/>
      <c r="C3458"/>
      <c r="D3458"/>
      <c r="E3458"/>
      <c r="F3458"/>
      <c r="G3458"/>
      <c r="H3458"/>
      <c r="I3458"/>
      <c r="J3458"/>
      <c r="Z3458"/>
    </row>
    <row r="3459">
      <c r="A3459"/>
      <c r="B3459"/>
      <c r="C3459"/>
      <c r="D3459"/>
      <c r="E3459"/>
      <c r="F3459"/>
      <c r="G3459"/>
      <c r="H3459"/>
      <c r="I3459"/>
      <c r="J3459"/>
      <c r="Z3459"/>
    </row>
    <row r="3460">
      <c r="A3460"/>
      <c r="B3460"/>
      <c r="C3460"/>
      <c r="D3460"/>
      <c r="E3460"/>
      <c r="F3460"/>
      <c r="G3460"/>
      <c r="H3460"/>
      <c r="I3460"/>
      <c r="J3460"/>
      <c r="Z3460"/>
    </row>
    <row r="3461">
      <c r="A3461"/>
      <c r="B3461"/>
      <c r="C3461"/>
      <c r="D3461"/>
      <c r="E3461"/>
      <c r="F3461"/>
      <c r="G3461"/>
      <c r="H3461"/>
      <c r="I3461"/>
      <c r="J3461"/>
      <c r="Z3461"/>
    </row>
    <row r="3462">
      <c r="A3462"/>
      <c r="B3462"/>
      <c r="C3462"/>
      <c r="D3462"/>
      <c r="E3462"/>
      <c r="F3462"/>
      <c r="G3462"/>
      <c r="H3462"/>
      <c r="I3462"/>
      <c r="J3462"/>
      <c r="Z3462"/>
    </row>
    <row r="3463">
      <c r="A3463"/>
      <c r="B3463"/>
      <c r="C3463"/>
      <c r="D3463"/>
      <c r="E3463"/>
      <c r="F3463"/>
      <c r="G3463"/>
      <c r="H3463"/>
      <c r="I3463"/>
      <c r="J3463"/>
      <c r="Z3463"/>
    </row>
    <row r="3464">
      <c r="A3464"/>
      <c r="B3464"/>
      <c r="C3464"/>
      <c r="D3464"/>
      <c r="E3464"/>
      <c r="F3464"/>
      <c r="G3464"/>
      <c r="H3464"/>
      <c r="I3464"/>
      <c r="J3464"/>
      <c r="Z3464"/>
    </row>
    <row r="3465">
      <c r="A3465"/>
      <c r="B3465"/>
      <c r="C3465"/>
      <c r="D3465"/>
      <c r="E3465"/>
      <c r="F3465"/>
      <c r="G3465"/>
      <c r="H3465"/>
      <c r="I3465"/>
      <c r="J3465"/>
      <c r="Z3465"/>
    </row>
    <row r="3466">
      <c r="A3466"/>
      <c r="B3466"/>
      <c r="C3466"/>
      <c r="D3466"/>
      <c r="E3466"/>
      <c r="F3466"/>
      <c r="G3466"/>
      <c r="H3466"/>
      <c r="I3466"/>
      <c r="J3466"/>
      <c r="Z3466"/>
    </row>
    <row r="3467">
      <c r="A3467"/>
      <c r="B3467"/>
      <c r="C3467"/>
      <c r="D3467"/>
      <c r="E3467"/>
      <c r="F3467"/>
      <c r="G3467"/>
      <c r="H3467"/>
      <c r="I3467"/>
      <c r="J3467"/>
      <c r="Z3467"/>
    </row>
    <row r="3468">
      <c r="A3468"/>
      <c r="B3468"/>
      <c r="C3468"/>
      <c r="D3468"/>
      <c r="E3468"/>
      <c r="F3468"/>
      <c r="G3468"/>
      <c r="H3468"/>
      <c r="I3468"/>
      <c r="J3468"/>
      <c r="Z3468"/>
    </row>
    <row r="3469">
      <c r="A3469"/>
      <c r="B3469"/>
      <c r="C3469"/>
      <c r="D3469"/>
      <c r="E3469"/>
      <c r="F3469"/>
      <c r="G3469"/>
      <c r="H3469"/>
      <c r="I3469"/>
      <c r="J3469"/>
      <c r="Z3469"/>
    </row>
    <row r="3470">
      <c r="A3470"/>
      <c r="B3470"/>
      <c r="C3470"/>
      <c r="D3470"/>
      <c r="E3470"/>
      <c r="F3470"/>
      <c r="G3470"/>
      <c r="H3470"/>
      <c r="I3470"/>
      <c r="J3470"/>
      <c r="Z3470"/>
    </row>
    <row r="3471">
      <c r="A3471"/>
      <c r="B3471"/>
      <c r="C3471"/>
      <c r="D3471"/>
      <c r="E3471"/>
      <c r="F3471"/>
      <c r="G3471"/>
      <c r="H3471"/>
      <c r="I3471"/>
      <c r="J3471"/>
      <c r="Z3471"/>
    </row>
    <row r="3472">
      <c r="A3472"/>
      <c r="B3472"/>
      <c r="C3472"/>
      <c r="D3472"/>
      <c r="E3472"/>
      <c r="F3472"/>
      <c r="G3472"/>
      <c r="H3472"/>
      <c r="I3472"/>
      <c r="J3472"/>
      <c r="Z3472"/>
    </row>
    <row r="3473">
      <c r="A3473"/>
      <c r="B3473"/>
      <c r="C3473"/>
      <c r="D3473"/>
      <c r="E3473"/>
      <c r="F3473"/>
      <c r="G3473"/>
      <c r="H3473"/>
      <c r="I3473"/>
      <c r="J3473"/>
      <c r="Z3473"/>
    </row>
    <row r="3474">
      <c r="A3474"/>
      <c r="B3474"/>
      <c r="C3474"/>
      <c r="D3474"/>
      <c r="E3474"/>
      <c r="F3474"/>
      <c r="G3474"/>
      <c r="H3474"/>
      <c r="I3474"/>
      <c r="J3474"/>
      <c r="Z3474"/>
    </row>
    <row r="3475">
      <c r="A3475"/>
      <c r="B3475"/>
      <c r="C3475"/>
      <c r="D3475"/>
      <c r="E3475"/>
      <c r="F3475"/>
      <c r="G3475"/>
      <c r="H3475"/>
      <c r="I3475"/>
      <c r="J3475"/>
      <c r="Z3475"/>
    </row>
    <row r="3476">
      <c r="A3476"/>
      <c r="B3476"/>
      <c r="C3476"/>
      <c r="D3476"/>
      <c r="E3476"/>
      <c r="F3476"/>
      <c r="G3476"/>
      <c r="H3476"/>
      <c r="I3476"/>
      <c r="J3476"/>
      <c r="Z3476"/>
    </row>
    <row r="3477">
      <c r="A3477"/>
      <c r="B3477"/>
      <c r="C3477"/>
      <c r="D3477"/>
      <c r="E3477"/>
      <c r="F3477"/>
      <c r="G3477"/>
      <c r="H3477"/>
      <c r="I3477"/>
      <c r="J3477"/>
      <c r="Z3477"/>
    </row>
    <row r="3478">
      <c r="A3478"/>
      <c r="B3478"/>
      <c r="C3478"/>
      <c r="D3478"/>
      <c r="E3478"/>
      <c r="F3478"/>
      <c r="G3478"/>
      <c r="H3478"/>
      <c r="I3478"/>
      <c r="J3478"/>
      <c r="Z3478"/>
    </row>
    <row r="3479">
      <c r="A3479"/>
      <c r="B3479"/>
      <c r="C3479"/>
      <c r="D3479"/>
      <c r="E3479"/>
      <c r="F3479"/>
      <c r="G3479"/>
      <c r="H3479"/>
      <c r="I3479"/>
      <c r="J3479"/>
      <c r="Z3479"/>
    </row>
    <row r="3480">
      <c r="A3480"/>
      <c r="B3480"/>
      <c r="C3480"/>
      <c r="D3480"/>
      <c r="E3480"/>
      <c r="F3480"/>
      <c r="G3480"/>
      <c r="H3480"/>
      <c r="I3480"/>
      <c r="J3480"/>
      <c r="Z3480"/>
    </row>
    <row r="3481">
      <c r="A3481"/>
      <c r="B3481"/>
      <c r="C3481"/>
      <c r="D3481"/>
      <c r="E3481"/>
      <c r="F3481"/>
      <c r="G3481"/>
      <c r="H3481"/>
      <c r="I3481"/>
      <c r="J3481"/>
      <c r="Z3481"/>
    </row>
    <row r="3482">
      <c r="A3482"/>
      <c r="B3482"/>
      <c r="C3482"/>
      <c r="D3482"/>
      <c r="E3482"/>
      <c r="F3482"/>
      <c r="G3482"/>
      <c r="H3482"/>
      <c r="I3482"/>
      <c r="J3482"/>
      <c r="Z3482"/>
    </row>
    <row r="3483">
      <c r="A3483"/>
      <c r="B3483"/>
      <c r="C3483"/>
      <c r="D3483"/>
      <c r="E3483"/>
      <c r="F3483"/>
      <c r="G3483"/>
      <c r="H3483"/>
      <c r="I3483"/>
      <c r="J3483"/>
      <c r="Z3483"/>
    </row>
    <row r="3484">
      <c r="A3484"/>
      <c r="B3484"/>
      <c r="C3484"/>
      <c r="D3484"/>
      <c r="E3484"/>
      <c r="F3484"/>
      <c r="G3484"/>
      <c r="H3484"/>
      <c r="I3484"/>
      <c r="J3484"/>
      <c r="Z3484"/>
    </row>
    <row r="3485">
      <c r="A3485"/>
      <c r="B3485"/>
      <c r="C3485"/>
      <c r="D3485"/>
      <c r="E3485"/>
      <c r="F3485"/>
      <c r="G3485"/>
      <c r="H3485"/>
      <c r="I3485"/>
      <c r="J3485"/>
      <c r="Z3485"/>
    </row>
    <row r="3486">
      <c r="A3486"/>
      <c r="B3486"/>
      <c r="C3486"/>
      <c r="D3486"/>
      <c r="E3486"/>
      <c r="F3486"/>
      <c r="G3486"/>
      <c r="H3486"/>
      <c r="I3486"/>
      <c r="J3486"/>
      <c r="Z3486"/>
    </row>
    <row r="3487">
      <c r="A3487"/>
      <c r="B3487"/>
      <c r="C3487"/>
      <c r="D3487"/>
      <c r="E3487"/>
      <c r="F3487"/>
      <c r="G3487"/>
      <c r="H3487"/>
      <c r="I3487"/>
      <c r="J3487"/>
      <c r="Z3487"/>
    </row>
    <row r="3488">
      <c r="A3488"/>
      <c r="B3488"/>
      <c r="C3488"/>
      <c r="D3488"/>
      <c r="E3488"/>
      <c r="F3488"/>
      <c r="G3488"/>
      <c r="H3488"/>
      <c r="I3488"/>
      <c r="J3488"/>
      <c r="Z3488"/>
    </row>
    <row r="3489">
      <c r="A3489"/>
      <c r="B3489"/>
      <c r="C3489"/>
      <c r="D3489"/>
      <c r="E3489"/>
      <c r="F3489"/>
      <c r="G3489"/>
      <c r="H3489"/>
      <c r="I3489"/>
      <c r="J3489"/>
      <c r="Z3489"/>
    </row>
    <row r="3490">
      <c r="A3490"/>
      <c r="B3490"/>
      <c r="C3490"/>
      <c r="D3490"/>
      <c r="E3490"/>
      <c r="F3490"/>
      <c r="G3490"/>
      <c r="H3490"/>
      <c r="I3490"/>
      <c r="J3490"/>
      <c r="Z3490"/>
    </row>
    <row r="3491">
      <c r="A3491"/>
      <c r="B3491"/>
      <c r="C3491"/>
      <c r="D3491"/>
      <c r="E3491"/>
      <c r="F3491"/>
      <c r="G3491"/>
      <c r="H3491"/>
      <c r="I3491"/>
      <c r="J3491"/>
      <c r="Z3491"/>
    </row>
    <row r="3492">
      <c r="A3492"/>
      <c r="B3492"/>
      <c r="C3492"/>
      <c r="D3492"/>
      <c r="E3492"/>
      <c r="F3492"/>
      <c r="G3492"/>
      <c r="H3492"/>
      <c r="I3492"/>
      <c r="J3492"/>
      <c r="Z3492"/>
    </row>
    <row r="3493">
      <c r="A3493"/>
      <c r="B3493"/>
      <c r="C3493"/>
      <c r="D3493"/>
      <c r="E3493"/>
      <c r="F3493"/>
      <c r="G3493"/>
      <c r="H3493"/>
      <c r="I3493"/>
      <c r="J3493"/>
      <c r="Z3493"/>
    </row>
    <row r="3494">
      <c r="A3494"/>
      <c r="B3494"/>
      <c r="C3494"/>
      <c r="D3494"/>
      <c r="E3494"/>
      <c r="F3494"/>
      <c r="G3494"/>
      <c r="H3494"/>
      <c r="I3494"/>
      <c r="J3494"/>
      <c r="Z3494"/>
    </row>
    <row r="3495">
      <c r="A3495"/>
      <c r="B3495"/>
      <c r="C3495"/>
      <c r="D3495"/>
      <c r="E3495"/>
      <c r="F3495"/>
      <c r="G3495"/>
      <c r="H3495"/>
      <c r="I3495"/>
      <c r="J3495"/>
      <c r="Z3495"/>
    </row>
    <row r="3496">
      <c r="A3496"/>
      <c r="B3496"/>
      <c r="C3496"/>
      <c r="D3496"/>
      <c r="E3496"/>
      <c r="F3496"/>
      <c r="G3496"/>
      <c r="H3496"/>
      <c r="I3496"/>
      <c r="J3496"/>
      <c r="Z3496"/>
    </row>
    <row r="3497">
      <c r="A3497"/>
      <c r="B3497"/>
      <c r="C3497"/>
      <c r="D3497"/>
      <c r="E3497"/>
      <c r="F3497"/>
      <c r="G3497"/>
      <c r="H3497"/>
      <c r="I3497"/>
      <c r="J3497"/>
      <c r="Z3497"/>
    </row>
    <row r="3498">
      <c r="A3498"/>
      <c r="B3498"/>
      <c r="C3498"/>
      <c r="D3498"/>
      <c r="E3498"/>
      <c r="F3498"/>
      <c r="G3498"/>
      <c r="H3498"/>
      <c r="I3498"/>
      <c r="J3498"/>
      <c r="Z3498"/>
    </row>
    <row r="3499">
      <c r="A3499"/>
      <c r="B3499"/>
      <c r="C3499"/>
      <c r="D3499"/>
      <c r="E3499"/>
      <c r="F3499"/>
      <c r="G3499"/>
      <c r="H3499"/>
      <c r="I3499"/>
      <c r="J3499"/>
      <c r="Z3499"/>
    </row>
    <row r="3500">
      <c r="A3500"/>
      <c r="B3500"/>
      <c r="C3500"/>
      <c r="D3500"/>
      <c r="E3500"/>
      <c r="F3500"/>
      <c r="G3500"/>
      <c r="H3500"/>
      <c r="I3500"/>
      <c r="J3500"/>
      <c r="Z3500"/>
    </row>
    <row r="3501">
      <c r="A3501"/>
      <c r="B3501"/>
      <c r="C3501"/>
      <c r="D3501"/>
      <c r="E3501"/>
      <c r="F3501"/>
      <c r="G3501"/>
      <c r="H3501"/>
      <c r="I3501"/>
      <c r="J3501"/>
      <c r="Z3501"/>
    </row>
    <row r="3502">
      <c r="A3502"/>
      <c r="B3502"/>
      <c r="C3502"/>
      <c r="D3502"/>
      <c r="E3502"/>
      <c r="F3502"/>
      <c r="G3502"/>
      <c r="H3502"/>
      <c r="I3502"/>
      <c r="J3502"/>
      <c r="Z3502"/>
    </row>
    <row r="3503">
      <c r="A3503"/>
      <c r="B3503"/>
      <c r="C3503"/>
      <c r="D3503"/>
      <c r="E3503"/>
      <c r="F3503"/>
      <c r="G3503"/>
      <c r="H3503"/>
      <c r="I3503"/>
      <c r="J3503"/>
      <c r="Z3503"/>
    </row>
    <row r="3504">
      <c r="A3504"/>
      <c r="B3504"/>
      <c r="C3504"/>
      <c r="D3504"/>
      <c r="E3504"/>
      <c r="F3504"/>
      <c r="G3504"/>
      <c r="H3504"/>
      <c r="I3504"/>
      <c r="J3504"/>
      <c r="Z3504"/>
    </row>
    <row r="3505">
      <c r="A3505"/>
      <c r="B3505"/>
      <c r="C3505"/>
      <c r="D3505"/>
      <c r="E3505"/>
      <c r="F3505"/>
      <c r="G3505"/>
      <c r="H3505"/>
      <c r="I3505"/>
      <c r="J3505"/>
      <c r="Z3505"/>
    </row>
    <row r="3506">
      <c r="A3506"/>
      <c r="B3506"/>
      <c r="C3506"/>
      <c r="D3506"/>
      <c r="E3506"/>
      <c r="F3506"/>
      <c r="G3506"/>
      <c r="H3506"/>
      <c r="I3506"/>
      <c r="J3506"/>
      <c r="Z3506"/>
    </row>
    <row r="3507">
      <c r="A3507"/>
      <c r="B3507"/>
      <c r="C3507"/>
      <c r="D3507"/>
      <c r="E3507"/>
      <c r="F3507"/>
      <c r="G3507"/>
      <c r="H3507"/>
      <c r="I3507"/>
      <c r="J3507"/>
      <c r="Z3507"/>
    </row>
    <row r="3508">
      <c r="A3508"/>
      <c r="B3508"/>
      <c r="C3508"/>
      <c r="D3508"/>
      <c r="E3508"/>
      <c r="F3508"/>
      <c r="G3508"/>
      <c r="H3508"/>
      <c r="I3508"/>
      <c r="J3508"/>
      <c r="Z3508"/>
    </row>
    <row r="3509">
      <c r="A3509"/>
      <c r="B3509"/>
      <c r="C3509"/>
      <c r="D3509"/>
      <c r="E3509"/>
      <c r="F3509"/>
      <c r="G3509"/>
      <c r="H3509"/>
      <c r="I3509"/>
      <c r="J3509"/>
      <c r="Z3509"/>
    </row>
    <row r="3510">
      <c r="A3510"/>
      <c r="B3510"/>
      <c r="C3510"/>
      <c r="D3510"/>
      <c r="E3510"/>
      <c r="F3510"/>
      <c r="G3510"/>
      <c r="H3510"/>
      <c r="I3510"/>
      <c r="J3510"/>
      <c r="Z3510"/>
    </row>
    <row r="3511">
      <c r="A3511"/>
      <c r="B3511"/>
      <c r="C3511"/>
      <c r="D3511"/>
      <c r="E3511"/>
      <c r="F3511"/>
      <c r="G3511"/>
      <c r="H3511"/>
      <c r="I3511"/>
      <c r="J3511"/>
      <c r="Z3511"/>
    </row>
    <row r="3512">
      <c r="A3512"/>
      <c r="B3512"/>
      <c r="C3512"/>
      <c r="D3512"/>
      <c r="E3512"/>
      <c r="F3512"/>
      <c r="G3512"/>
      <c r="H3512"/>
      <c r="I3512"/>
      <c r="J3512"/>
      <c r="Z3512"/>
    </row>
    <row r="3513">
      <c r="A3513"/>
      <c r="B3513"/>
      <c r="C3513"/>
      <c r="D3513"/>
      <c r="E3513"/>
      <c r="F3513"/>
      <c r="G3513"/>
      <c r="H3513"/>
      <c r="I3513"/>
      <c r="J3513"/>
      <c r="Z3513"/>
    </row>
    <row r="3514">
      <c r="A3514"/>
      <c r="B3514"/>
      <c r="C3514"/>
      <c r="D3514"/>
      <c r="E3514"/>
      <c r="F3514"/>
      <c r="G3514"/>
      <c r="H3514"/>
      <c r="I3514"/>
      <c r="J3514"/>
      <c r="Z3514"/>
    </row>
    <row r="3515">
      <c r="A3515"/>
      <c r="B3515"/>
      <c r="C3515"/>
      <c r="D3515"/>
      <c r="E3515"/>
      <c r="F3515"/>
      <c r="G3515"/>
      <c r="H3515"/>
      <c r="I3515"/>
      <c r="J3515"/>
      <c r="Z3515"/>
    </row>
    <row r="3516">
      <c r="A3516"/>
      <c r="B3516"/>
      <c r="C3516"/>
      <c r="D3516"/>
      <c r="E3516"/>
      <c r="F3516"/>
      <c r="G3516"/>
      <c r="H3516"/>
      <c r="I3516"/>
      <c r="J3516"/>
      <c r="Z3516"/>
    </row>
    <row r="3517">
      <c r="A3517"/>
      <c r="B3517"/>
      <c r="C3517"/>
      <c r="D3517"/>
      <c r="E3517"/>
      <c r="F3517"/>
      <c r="G3517"/>
      <c r="H3517"/>
      <c r="I3517"/>
      <c r="J3517"/>
      <c r="Z3517"/>
    </row>
    <row r="3518">
      <c r="A3518"/>
      <c r="B3518"/>
      <c r="C3518"/>
      <c r="D3518"/>
      <c r="E3518"/>
      <c r="F3518"/>
      <c r="G3518"/>
      <c r="H3518"/>
      <c r="I3518"/>
      <c r="J3518"/>
      <c r="Z3518"/>
    </row>
    <row r="3519">
      <c r="A3519"/>
      <c r="B3519"/>
      <c r="C3519"/>
      <c r="D3519"/>
      <c r="E3519"/>
      <c r="F3519"/>
      <c r="G3519"/>
      <c r="H3519"/>
      <c r="I3519"/>
      <c r="J3519"/>
      <c r="Z3519"/>
    </row>
    <row r="3520">
      <c r="A3520"/>
      <c r="B3520"/>
      <c r="C3520"/>
      <c r="D3520"/>
      <c r="E3520"/>
      <c r="F3520"/>
      <c r="G3520"/>
      <c r="H3520"/>
      <c r="I3520"/>
      <c r="J3520"/>
      <c r="Z3520"/>
    </row>
    <row r="3521">
      <c r="A3521"/>
      <c r="B3521"/>
      <c r="C3521"/>
      <c r="D3521"/>
      <c r="E3521"/>
      <c r="F3521"/>
      <c r="G3521"/>
      <c r="H3521"/>
      <c r="I3521"/>
      <c r="J3521"/>
      <c r="Z3521"/>
    </row>
    <row r="3522">
      <c r="A3522"/>
      <c r="B3522"/>
      <c r="C3522"/>
      <c r="D3522"/>
      <c r="E3522"/>
      <c r="F3522"/>
      <c r="G3522"/>
      <c r="H3522"/>
      <c r="I3522"/>
      <c r="J3522"/>
      <c r="Z3522"/>
    </row>
    <row r="3523">
      <c r="A3523"/>
      <c r="B3523"/>
      <c r="C3523"/>
      <c r="D3523"/>
      <c r="E3523"/>
      <c r="F3523"/>
      <c r="G3523"/>
      <c r="H3523"/>
      <c r="I3523"/>
      <c r="J3523"/>
      <c r="Z3523"/>
    </row>
    <row r="3524">
      <c r="A3524"/>
      <c r="B3524"/>
      <c r="C3524"/>
      <c r="D3524"/>
      <c r="E3524"/>
      <c r="F3524"/>
      <c r="G3524"/>
      <c r="H3524"/>
      <c r="I3524"/>
      <c r="J3524"/>
      <c r="Z3524"/>
    </row>
    <row r="3525">
      <c r="A3525"/>
      <c r="B3525"/>
      <c r="C3525"/>
      <c r="D3525"/>
      <c r="E3525"/>
      <c r="F3525"/>
      <c r="G3525"/>
      <c r="H3525"/>
      <c r="I3525"/>
      <c r="J3525"/>
      <c r="Z3525"/>
    </row>
    <row r="3526">
      <c r="A3526"/>
      <c r="B3526"/>
      <c r="C3526"/>
      <c r="D3526"/>
      <c r="E3526"/>
      <c r="F3526"/>
      <c r="G3526"/>
      <c r="H3526"/>
      <c r="I3526"/>
      <c r="J3526"/>
      <c r="Z3526"/>
    </row>
    <row r="3527">
      <c r="A3527"/>
      <c r="B3527"/>
      <c r="C3527"/>
      <c r="D3527"/>
      <c r="E3527"/>
      <c r="F3527"/>
      <c r="G3527"/>
      <c r="H3527"/>
      <c r="I3527"/>
      <c r="J3527"/>
      <c r="Z3527"/>
    </row>
    <row r="3528">
      <c r="A3528"/>
      <c r="B3528"/>
      <c r="C3528"/>
      <c r="D3528"/>
      <c r="E3528"/>
      <c r="F3528"/>
      <c r="G3528"/>
      <c r="H3528"/>
      <c r="I3528"/>
      <c r="J3528"/>
      <c r="Z3528"/>
    </row>
    <row r="3529">
      <c r="A3529"/>
      <c r="B3529"/>
      <c r="C3529"/>
      <c r="D3529"/>
      <c r="E3529"/>
      <c r="F3529"/>
      <c r="G3529"/>
      <c r="H3529"/>
      <c r="I3529"/>
      <c r="J3529"/>
      <c r="Z3529"/>
    </row>
    <row r="3530">
      <c r="A3530"/>
      <c r="B3530"/>
      <c r="C3530"/>
      <c r="D3530"/>
      <c r="E3530"/>
      <c r="F3530"/>
      <c r="G3530"/>
      <c r="H3530"/>
      <c r="I3530"/>
      <c r="J3530"/>
      <c r="Z3530"/>
    </row>
    <row r="3531">
      <c r="A3531"/>
      <c r="B3531"/>
      <c r="C3531"/>
      <c r="D3531"/>
      <c r="E3531"/>
      <c r="F3531"/>
      <c r="G3531"/>
      <c r="H3531"/>
      <c r="I3531"/>
      <c r="J3531"/>
      <c r="Z3531"/>
    </row>
    <row r="3532">
      <c r="A3532"/>
      <c r="B3532"/>
      <c r="C3532"/>
      <c r="D3532"/>
      <c r="E3532"/>
      <c r="F3532"/>
      <c r="G3532"/>
      <c r="H3532"/>
      <c r="I3532"/>
      <c r="J3532"/>
      <c r="Z3532"/>
    </row>
    <row r="3533">
      <c r="A3533"/>
      <c r="B3533"/>
      <c r="C3533"/>
      <c r="D3533"/>
      <c r="E3533"/>
      <c r="F3533"/>
      <c r="G3533"/>
      <c r="H3533"/>
      <c r="I3533"/>
      <c r="J3533"/>
      <c r="Z3533"/>
    </row>
    <row r="3534">
      <c r="A3534"/>
      <c r="B3534"/>
      <c r="C3534"/>
      <c r="D3534"/>
      <c r="E3534"/>
      <c r="F3534"/>
      <c r="G3534"/>
      <c r="H3534"/>
      <c r="I3534"/>
      <c r="J3534"/>
      <c r="Z3534"/>
    </row>
    <row r="3535">
      <c r="A3535"/>
      <c r="B3535"/>
      <c r="C3535"/>
      <c r="D3535"/>
      <c r="E3535"/>
      <c r="F3535"/>
      <c r="G3535"/>
      <c r="H3535"/>
      <c r="I3535"/>
      <c r="J3535"/>
      <c r="Z3535"/>
    </row>
    <row r="3536">
      <c r="A3536"/>
      <c r="B3536"/>
      <c r="C3536"/>
      <c r="D3536"/>
      <c r="E3536"/>
      <c r="F3536"/>
      <c r="G3536"/>
      <c r="H3536"/>
      <c r="I3536"/>
      <c r="J3536"/>
      <c r="Z3536"/>
    </row>
    <row r="3537">
      <c r="A3537"/>
      <c r="B3537"/>
      <c r="C3537"/>
      <c r="D3537"/>
      <c r="E3537"/>
      <c r="F3537"/>
      <c r="G3537"/>
      <c r="H3537"/>
      <c r="I3537"/>
      <c r="J3537"/>
      <c r="Z3537"/>
    </row>
    <row r="3538">
      <c r="A3538"/>
      <c r="B3538"/>
      <c r="C3538"/>
      <c r="D3538"/>
      <c r="E3538"/>
      <c r="F3538"/>
      <c r="G3538"/>
      <c r="H3538"/>
      <c r="I3538"/>
      <c r="J3538"/>
      <c r="Z3538"/>
    </row>
    <row r="3539">
      <c r="A3539"/>
      <c r="B3539"/>
      <c r="C3539"/>
      <c r="D3539"/>
      <c r="E3539"/>
      <c r="F3539"/>
      <c r="G3539"/>
      <c r="H3539"/>
      <c r="I3539"/>
      <c r="J3539"/>
      <c r="Z3539"/>
    </row>
    <row r="3540">
      <c r="A3540"/>
      <c r="B3540"/>
      <c r="C3540"/>
      <c r="D3540"/>
      <c r="E3540"/>
      <c r="F3540"/>
      <c r="G3540"/>
      <c r="H3540"/>
      <c r="I3540"/>
      <c r="J3540"/>
      <c r="Z3540"/>
    </row>
    <row r="3541">
      <c r="A3541"/>
      <c r="B3541"/>
      <c r="C3541"/>
      <c r="D3541"/>
      <c r="E3541"/>
      <c r="F3541"/>
      <c r="G3541"/>
      <c r="H3541"/>
      <c r="I3541"/>
      <c r="J3541"/>
      <c r="Z3541"/>
    </row>
    <row r="3542">
      <c r="A3542"/>
      <c r="B3542"/>
      <c r="C3542"/>
      <c r="D3542"/>
      <c r="E3542"/>
      <c r="F3542"/>
      <c r="G3542"/>
      <c r="H3542"/>
      <c r="I3542"/>
      <c r="J3542"/>
      <c r="Z3542"/>
    </row>
    <row r="3543">
      <c r="A3543"/>
      <c r="B3543"/>
      <c r="C3543"/>
      <c r="D3543"/>
      <c r="E3543"/>
      <c r="F3543"/>
      <c r="G3543"/>
      <c r="H3543"/>
      <c r="I3543"/>
      <c r="J3543"/>
      <c r="Z3543"/>
    </row>
    <row r="3544">
      <c r="A3544"/>
      <c r="B3544"/>
      <c r="C3544"/>
      <c r="D3544"/>
      <c r="E3544"/>
      <c r="F3544"/>
      <c r="G3544"/>
      <c r="H3544"/>
      <c r="I3544"/>
      <c r="J3544"/>
      <c r="Z3544"/>
    </row>
    <row r="3545">
      <c r="A3545"/>
      <c r="B3545"/>
      <c r="C3545"/>
      <c r="D3545"/>
      <c r="E3545"/>
      <c r="F3545"/>
      <c r="G3545"/>
      <c r="H3545"/>
      <c r="I3545"/>
      <c r="J3545"/>
      <c r="Z3545"/>
    </row>
    <row r="3546">
      <c r="A3546"/>
      <c r="B3546"/>
      <c r="C3546"/>
      <c r="D3546"/>
      <c r="E3546"/>
      <c r="F3546"/>
      <c r="G3546"/>
      <c r="H3546"/>
      <c r="I3546"/>
      <c r="J3546"/>
      <c r="Z3546"/>
    </row>
    <row r="3547">
      <c r="A3547"/>
      <c r="B3547"/>
      <c r="C3547"/>
      <c r="D3547"/>
      <c r="E3547"/>
      <c r="F3547"/>
      <c r="G3547"/>
      <c r="H3547"/>
      <c r="I3547"/>
      <c r="J3547"/>
      <c r="Z3547"/>
    </row>
    <row r="3548">
      <c r="A3548"/>
      <c r="B3548"/>
      <c r="C3548"/>
      <c r="D3548"/>
      <c r="E3548"/>
      <c r="F3548"/>
      <c r="G3548"/>
      <c r="H3548"/>
      <c r="I3548"/>
      <c r="J3548"/>
      <c r="Z3548"/>
    </row>
    <row r="3549">
      <c r="A3549"/>
      <c r="B3549"/>
      <c r="C3549"/>
      <c r="D3549"/>
      <c r="E3549"/>
      <c r="F3549"/>
      <c r="G3549"/>
      <c r="H3549"/>
      <c r="I3549"/>
      <c r="J3549"/>
      <c r="Z3549"/>
    </row>
    <row r="3550">
      <c r="A3550"/>
      <c r="B3550"/>
      <c r="C3550"/>
      <c r="D3550"/>
      <c r="E3550"/>
      <c r="F3550"/>
      <c r="G3550"/>
      <c r="H3550"/>
      <c r="I3550"/>
      <c r="J3550"/>
      <c r="Z3550"/>
    </row>
    <row r="3551">
      <c r="A3551"/>
      <c r="B3551"/>
      <c r="C3551"/>
      <c r="D3551"/>
      <c r="E3551"/>
      <c r="F3551"/>
      <c r="G3551"/>
      <c r="H3551"/>
      <c r="I3551"/>
      <c r="J3551"/>
      <c r="Z3551"/>
    </row>
    <row r="3552">
      <c r="A3552"/>
      <c r="B3552"/>
      <c r="C3552"/>
      <c r="D3552"/>
      <c r="E3552"/>
      <c r="F3552"/>
      <c r="G3552"/>
      <c r="H3552"/>
      <c r="I3552"/>
      <c r="J3552"/>
      <c r="Z3552"/>
    </row>
    <row r="3553">
      <c r="A3553"/>
      <c r="B3553"/>
      <c r="C3553"/>
      <c r="D3553"/>
      <c r="E3553"/>
      <c r="F3553"/>
      <c r="G3553"/>
      <c r="H3553"/>
      <c r="I3553"/>
      <c r="J3553"/>
      <c r="Z3553"/>
    </row>
    <row r="3554">
      <c r="A3554"/>
      <c r="B3554"/>
      <c r="C3554"/>
      <c r="D3554"/>
      <c r="E3554"/>
      <c r="F3554"/>
      <c r="G3554"/>
      <c r="H3554"/>
      <c r="I3554"/>
      <c r="J3554"/>
      <c r="Z3554"/>
    </row>
    <row r="3555">
      <c r="A3555"/>
      <c r="B3555"/>
      <c r="C3555"/>
      <c r="D3555"/>
      <c r="E3555"/>
      <c r="F3555"/>
      <c r="G3555"/>
      <c r="H3555"/>
      <c r="I3555"/>
      <c r="J3555"/>
      <c r="Z3555"/>
    </row>
    <row r="3556">
      <c r="A3556"/>
      <c r="B3556"/>
      <c r="C3556"/>
      <c r="D3556"/>
      <c r="E3556"/>
      <c r="F3556"/>
      <c r="G3556"/>
      <c r="H3556"/>
      <c r="I3556"/>
      <c r="J3556"/>
      <c r="Z3556"/>
    </row>
    <row r="3557">
      <c r="A3557"/>
      <c r="B3557"/>
      <c r="C3557"/>
      <c r="D3557"/>
      <c r="E3557"/>
      <c r="F3557"/>
      <c r="G3557"/>
      <c r="H3557"/>
      <c r="I3557"/>
      <c r="J3557"/>
      <c r="Z3557"/>
    </row>
    <row r="3558">
      <c r="A3558"/>
      <c r="B3558"/>
      <c r="C3558"/>
      <c r="D3558"/>
      <c r="E3558"/>
      <c r="F3558"/>
      <c r="G3558"/>
      <c r="H3558"/>
      <c r="I3558"/>
      <c r="J3558"/>
      <c r="Z3558"/>
    </row>
    <row r="3559">
      <c r="A3559"/>
      <c r="B3559"/>
      <c r="C3559"/>
      <c r="D3559"/>
      <c r="E3559"/>
      <c r="F3559"/>
      <c r="G3559"/>
      <c r="H3559"/>
      <c r="I3559"/>
      <c r="J3559"/>
      <c r="Z3559"/>
    </row>
    <row r="3560">
      <c r="A3560"/>
      <c r="B3560"/>
      <c r="C3560"/>
      <c r="D3560"/>
      <c r="E3560"/>
      <c r="F3560"/>
      <c r="G3560"/>
      <c r="H3560"/>
      <c r="I3560"/>
      <c r="J3560"/>
      <c r="Z3560"/>
    </row>
    <row r="3561">
      <c r="A3561"/>
      <c r="B3561"/>
      <c r="C3561"/>
      <c r="D3561"/>
      <c r="E3561"/>
      <c r="F3561"/>
      <c r="G3561"/>
      <c r="H3561"/>
      <c r="I3561"/>
      <c r="J3561"/>
      <c r="Z3561"/>
    </row>
    <row r="3562">
      <c r="A3562"/>
      <c r="B3562"/>
      <c r="C3562"/>
      <c r="D3562"/>
      <c r="E3562"/>
      <c r="F3562"/>
      <c r="G3562"/>
      <c r="H3562"/>
      <c r="I3562"/>
      <c r="J3562"/>
      <c r="Z3562"/>
    </row>
    <row r="3563">
      <c r="A3563"/>
      <c r="B3563"/>
      <c r="C3563"/>
      <c r="D3563"/>
      <c r="E3563"/>
      <c r="F3563"/>
      <c r="G3563"/>
      <c r="H3563"/>
      <c r="I3563"/>
      <c r="J3563"/>
      <c r="Z3563"/>
    </row>
    <row r="3564">
      <c r="A3564"/>
      <c r="B3564"/>
      <c r="C3564"/>
      <c r="D3564"/>
      <c r="E3564"/>
      <c r="F3564"/>
      <c r="G3564"/>
      <c r="H3564"/>
      <c r="I3564"/>
      <c r="J3564"/>
      <c r="Z3564"/>
    </row>
    <row r="3565">
      <c r="A3565"/>
      <c r="B3565"/>
      <c r="C3565"/>
      <c r="D3565"/>
      <c r="E3565"/>
      <c r="F3565"/>
      <c r="G3565"/>
      <c r="H3565"/>
      <c r="I3565"/>
      <c r="J3565"/>
      <c r="Z3565"/>
    </row>
    <row r="3566">
      <c r="A3566"/>
      <c r="B3566"/>
      <c r="C3566"/>
      <c r="D3566"/>
      <c r="E3566"/>
      <c r="F3566"/>
      <c r="G3566"/>
      <c r="H3566"/>
      <c r="I3566"/>
      <c r="J3566"/>
      <c r="Z3566"/>
    </row>
    <row r="3567">
      <c r="A3567"/>
      <c r="B3567"/>
      <c r="C3567"/>
      <c r="D3567"/>
      <c r="E3567"/>
      <c r="F3567"/>
      <c r="G3567"/>
      <c r="H3567"/>
      <c r="I3567"/>
      <c r="J3567"/>
      <c r="Z3567"/>
    </row>
    <row r="3568">
      <c r="A3568"/>
      <c r="B3568"/>
      <c r="C3568"/>
      <c r="D3568"/>
      <c r="E3568"/>
      <c r="F3568"/>
      <c r="G3568"/>
      <c r="H3568"/>
      <c r="I3568"/>
      <c r="J3568"/>
      <c r="Z3568"/>
    </row>
    <row r="3569">
      <c r="A3569"/>
      <c r="B3569"/>
      <c r="C3569"/>
      <c r="D3569"/>
      <c r="E3569"/>
      <c r="F3569"/>
      <c r="G3569"/>
      <c r="H3569"/>
      <c r="I3569"/>
      <c r="J3569"/>
      <c r="Z3569"/>
    </row>
    <row r="3570">
      <c r="A3570"/>
      <c r="B3570"/>
      <c r="C3570"/>
      <c r="D3570"/>
      <c r="E3570"/>
      <c r="F3570"/>
      <c r="G3570"/>
      <c r="H3570"/>
      <c r="I3570"/>
      <c r="J3570"/>
      <c r="Z3570"/>
    </row>
    <row r="3571">
      <c r="A3571"/>
      <c r="B3571"/>
      <c r="C3571"/>
      <c r="D3571"/>
      <c r="E3571"/>
      <c r="F3571"/>
      <c r="G3571"/>
      <c r="H3571"/>
      <c r="I3571"/>
      <c r="J3571"/>
      <c r="Z3571"/>
    </row>
    <row r="3572">
      <c r="A3572"/>
      <c r="B3572"/>
      <c r="C3572"/>
      <c r="D3572"/>
      <c r="E3572"/>
      <c r="F3572"/>
      <c r="G3572"/>
      <c r="H3572"/>
      <c r="I3572"/>
      <c r="J3572"/>
      <c r="Z3572"/>
    </row>
    <row r="3573">
      <c r="A3573"/>
      <c r="B3573"/>
      <c r="C3573"/>
      <c r="D3573"/>
      <c r="E3573"/>
      <c r="F3573"/>
      <c r="G3573"/>
      <c r="H3573"/>
      <c r="I3573"/>
      <c r="J3573"/>
      <c r="Z3573"/>
    </row>
    <row r="3574">
      <c r="A3574"/>
      <c r="B3574"/>
      <c r="C3574"/>
      <c r="D3574"/>
      <c r="E3574"/>
      <c r="F3574"/>
      <c r="G3574"/>
      <c r="H3574"/>
      <c r="I3574"/>
      <c r="J3574"/>
      <c r="Z3574"/>
    </row>
    <row r="3575">
      <c r="A3575"/>
      <c r="B3575"/>
      <c r="C3575"/>
      <c r="D3575"/>
      <c r="E3575"/>
      <c r="F3575"/>
      <c r="G3575"/>
      <c r="H3575"/>
      <c r="I3575"/>
      <c r="J3575"/>
      <c r="Z3575"/>
    </row>
    <row r="3576">
      <c r="A3576"/>
      <c r="B3576"/>
      <c r="C3576"/>
      <c r="D3576"/>
      <c r="E3576"/>
      <c r="F3576"/>
      <c r="G3576"/>
      <c r="H3576"/>
      <c r="I3576"/>
      <c r="J3576"/>
      <c r="Z3576"/>
    </row>
    <row r="3577">
      <c r="A3577"/>
      <c r="B3577"/>
      <c r="C3577"/>
      <c r="D3577"/>
      <c r="E3577"/>
      <c r="F3577"/>
      <c r="G3577"/>
      <c r="H3577"/>
      <c r="I3577"/>
      <c r="J3577"/>
      <c r="Z3577"/>
    </row>
    <row r="3578">
      <c r="A3578"/>
      <c r="B3578"/>
      <c r="C3578"/>
      <c r="D3578"/>
      <c r="E3578"/>
      <c r="F3578"/>
      <c r="G3578"/>
      <c r="H3578"/>
      <c r="I3578"/>
      <c r="J3578"/>
      <c r="Z3578"/>
    </row>
    <row r="3579">
      <c r="A3579"/>
      <c r="B3579"/>
      <c r="C3579"/>
      <c r="D3579"/>
      <c r="E3579"/>
      <c r="F3579"/>
      <c r="G3579"/>
      <c r="H3579"/>
      <c r="I3579"/>
      <c r="J3579"/>
      <c r="Z3579"/>
    </row>
    <row r="3580">
      <c r="A3580"/>
      <c r="B3580"/>
      <c r="C3580"/>
      <c r="D3580"/>
      <c r="E3580"/>
      <c r="F3580"/>
      <c r="G3580"/>
      <c r="H3580"/>
      <c r="I3580"/>
      <c r="J3580"/>
      <c r="Z3580"/>
    </row>
    <row r="3581">
      <c r="A3581"/>
      <c r="B3581"/>
      <c r="C3581"/>
      <c r="D3581"/>
      <c r="E3581"/>
      <c r="F3581"/>
      <c r="G3581"/>
      <c r="H3581"/>
      <c r="I3581"/>
      <c r="J3581"/>
      <c r="Z3581"/>
    </row>
    <row r="3582">
      <c r="A3582"/>
      <c r="B3582"/>
      <c r="C3582"/>
      <c r="D3582"/>
      <c r="E3582"/>
      <c r="F3582"/>
      <c r="G3582"/>
      <c r="H3582"/>
      <c r="I3582"/>
      <c r="J3582"/>
      <c r="Z3582"/>
    </row>
    <row r="3583">
      <c r="A3583"/>
      <c r="B3583"/>
      <c r="C3583"/>
      <c r="D3583"/>
      <c r="E3583"/>
      <c r="F3583"/>
      <c r="G3583"/>
      <c r="H3583"/>
      <c r="I3583"/>
      <c r="J3583"/>
      <c r="Z3583"/>
    </row>
    <row r="3584">
      <c r="A3584"/>
      <c r="B3584"/>
      <c r="C3584"/>
      <c r="D3584"/>
      <c r="E3584"/>
      <c r="F3584"/>
      <c r="G3584"/>
      <c r="H3584"/>
      <c r="I3584"/>
      <c r="J3584"/>
      <c r="Z3584"/>
    </row>
    <row r="3585">
      <c r="A3585"/>
      <c r="B3585"/>
      <c r="C3585"/>
      <c r="D3585"/>
      <c r="E3585"/>
      <c r="F3585"/>
      <c r="G3585"/>
      <c r="H3585"/>
      <c r="I3585"/>
      <c r="J3585"/>
      <c r="Z3585"/>
    </row>
    <row r="3586">
      <c r="A3586"/>
      <c r="B3586"/>
      <c r="C3586"/>
      <c r="D3586"/>
      <c r="E3586"/>
      <c r="F3586"/>
      <c r="G3586"/>
      <c r="H3586"/>
      <c r="I3586"/>
      <c r="J3586"/>
      <c r="Z3586"/>
    </row>
    <row r="3587">
      <c r="A3587"/>
      <c r="B3587"/>
      <c r="C3587"/>
      <c r="D3587"/>
      <c r="E3587"/>
      <c r="F3587"/>
      <c r="G3587"/>
      <c r="H3587"/>
      <c r="I3587"/>
      <c r="J3587"/>
      <c r="Z3587"/>
    </row>
    <row r="3588">
      <c r="A3588"/>
      <c r="B3588"/>
      <c r="C3588"/>
      <c r="D3588"/>
      <c r="E3588"/>
      <c r="F3588"/>
      <c r="G3588"/>
      <c r="H3588"/>
      <c r="I3588"/>
      <c r="J3588"/>
      <c r="Z3588"/>
    </row>
    <row r="3589">
      <c r="A3589"/>
      <c r="B3589"/>
      <c r="C3589"/>
      <c r="D3589"/>
      <c r="E3589"/>
      <c r="F3589"/>
      <c r="G3589"/>
      <c r="H3589"/>
      <c r="I3589"/>
      <c r="J3589"/>
      <c r="Z3589"/>
    </row>
    <row r="3590">
      <c r="A3590"/>
      <c r="B3590"/>
      <c r="C3590"/>
      <c r="D3590"/>
      <c r="E3590"/>
      <c r="F3590"/>
      <c r="G3590"/>
      <c r="H3590"/>
      <c r="I3590"/>
      <c r="J3590"/>
      <c r="Z3590"/>
    </row>
    <row r="3591">
      <c r="A3591"/>
      <c r="B3591"/>
      <c r="C3591"/>
      <c r="D3591"/>
      <c r="E3591"/>
      <c r="F3591"/>
      <c r="G3591"/>
      <c r="H3591"/>
      <c r="I3591"/>
      <c r="J3591"/>
      <c r="Z3591"/>
    </row>
    <row r="3592">
      <c r="A3592"/>
      <c r="B3592"/>
      <c r="C3592"/>
      <c r="D3592"/>
      <c r="E3592"/>
      <c r="F3592"/>
      <c r="G3592"/>
      <c r="H3592"/>
      <c r="I3592"/>
      <c r="J3592"/>
      <c r="Z3592"/>
    </row>
    <row r="3593">
      <c r="A3593"/>
      <c r="B3593"/>
      <c r="C3593"/>
      <c r="D3593"/>
      <c r="E3593"/>
      <c r="F3593"/>
      <c r="G3593"/>
      <c r="H3593"/>
      <c r="I3593"/>
      <c r="J3593"/>
      <c r="Z3593"/>
    </row>
    <row r="3594">
      <c r="A3594"/>
      <c r="B3594"/>
      <c r="C3594"/>
      <c r="D3594"/>
      <c r="E3594"/>
      <c r="F3594"/>
      <c r="G3594"/>
      <c r="H3594"/>
      <c r="I3594"/>
      <c r="J3594"/>
      <c r="Z3594"/>
    </row>
    <row r="3595">
      <c r="A3595"/>
      <c r="B3595"/>
      <c r="C3595"/>
      <c r="D3595"/>
      <c r="E3595"/>
      <c r="F3595"/>
      <c r="G3595"/>
      <c r="H3595"/>
      <c r="I3595"/>
      <c r="J3595"/>
      <c r="Z3595"/>
    </row>
    <row r="3596">
      <c r="A3596"/>
      <c r="B3596"/>
      <c r="C3596"/>
      <c r="D3596"/>
      <c r="E3596"/>
      <c r="F3596"/>
      <c r="G3596"/>
      <c r="H3596"/>
      <c r="I3596"/>
      <c r="J3596"/>
      <c r="Z3596"/>
    </row>
    <row r="3597">
      <c r="A3597"/>
      <c r="B3597"/>
      <c r="C3597"/>
      <c r="D3597"/>
      <c r="E3597"/>
      <c r="F3597"/>
      <c r="G3597"/>
      <c r="H3597"/>
      <c r="I3597"/>
      <c r="J3597"/>
      <c r="Z3597"/>
    </row>
    <row r="3598">
      <c r="A3598"/>
      <c r="B3598"/>
      <c r="C3598"/>
      <c r="D3598"/>
      <c r="E3598"/>
      <c r="F3598"/>
      <c r="G3598"/>
      <c r="H3598"/>
      <c r="I3598"/>
      <c r="J3598"/>
      <c r="Z3598"/>
    </row>
    <row r="3599">
      <c r="A3599"/>
      <c r="B3599"/>
      <c r="C3599"/>
      <c r="D3599"/>
      <c r="E3599"/>
      <c r="F3599"/>
      <c r="G3599"/>
      <c r="H3599"/>
      <c r="I3599"/>
      <c r="J3599"/>
      <c r="Z3599"/>
    </row>
    <row r="3600">
      <c r="A3600"/>
      <c r="B3600"/>
      <c r="C3600"/>
      <c r="D3600"/>
      <c r="E3600"/>
      <c r="F3600"/>
      <c r="G3600"/>
      <c r="H3600"/>
      <c r="I3600"/>
      <c r="J3600"/>
      <c r="Z3600"/>
    </row>
    <row r="3601">
      <c r="A3601"/>
      <c r="B3601"/>
      <c r="C3601"/>
      <c r="D3601"/>
      <c r="E3601"/>
      <c r="F3601"/>
      <c r="G3601"/>
      <c r="H3601"/>
      <c r="I3601"/>
      <c r="J3601"/>
      <c r="Z3601"/>
    </row>
    <row r="3602">
      <c r="A3602"/>
      <c r="B3602"/>
      <c r="C3602"/>
      <c r="D3602"/>
      <c r="E3602"/>
      <c r="F3602"/>
      <c r="G3602"/>
      <c r="H3602"/>
      <c r="I3602"/>
      <c r="J3602"/>
      <c r="Z3602"/>
    </row>
    <row r="3603">
      <c r="A3603"/>
      <c r="B3603"/>
      <c r="C3603"/>
      <c r="D3603"/>
      <c r="E3603"/>
      <c r="F3603"/>
      <c r="G3603"/>
      <c r="H3603"/>
      <c r="I3603"/>
      <c r="J3603"/>
      <c r="Z3603"/>
    </row>
    <row r="3604">
      <c r="A3604"/>
      <c r="B3604"/>
      <c r="C3604"/>
      <c r="D3604"/>
      <c r="E3604"/>
      <c r="F3604"/>
      <c r="G3604"/>
      <c r="H3604"/>
      <c r="I3604"/>
      <c r="J3604"/>
      <c r="Z3604"/>
    </row>
    <row r="3605">
      <c r="A3605"/>
      <c r="B3605"/>
      <c r="C3605"/>
      <c r="D3605"/>
      <c r="E3605"/>
      <c r="F3605"/>
      <c r="G3605"/>
      <c r="H3605"/>
      <c r="I3605"/>
      <c r="J3605"/>
      <c r="Z3605"/>
    </row>
    <row r="3606">
      <c r="A3606"/>
      <c r="B3606"/>
      <c r="C3606"/>
      <c r="D3606"/>
      <c r="E3606"/>
      <c r="F3606"/>
      <c r="G3606"/>
      <c r="H3606"/>
      <c r="I3606"/>
      <c r="J3606"/>
      <c r="Z3606"/>
    </row>
    <row r="3607">
      <c r="A3607"/>
      <c r="B3607"/>
      <c r="C3607"/>
      <c r="D3607"/>
      <c r="E3607"/>
      <c r="F3607"/>
      <c r="G3607"/>
      <c r="H3607"/>
      <c r="I3607"/>
      <c r="J3607"/>
      <c r="Z3607"/>
    </row>
    <row r="3608">
      <c r="A3608"/>
      <c r="B3608"/>
      <c r="C3608"/>
      <c r="D3608"/>
      <c r="E3608"/>
      <c r="F3608"/>
      <c r="G3608"/>
      <c r="H3608"/>
      <c r="I3608"/>
      <c r="J3608"/>
      <c r="Z3608"/>
    </row>
    <row r="3609">
      <c r="A3609"/>
      <c r="B3609"/>
      <c r="C3609"/>
      <c r="D3609"/>
      <c r="E3609"/>
      <c r="F3609"/>
      <c r="G3609"/>
      <c r="H3609"/>
      <c r="I3609"/>
      <c r="J3609"/>
      <c r="Z3609"/>
    </row>
    <row r="3610">
      <c r="A3610"/>
      <c r="B3610"/>
      <c r="C3610"/>
      <c r="D3610"/>
      <c r="E3610"/>
      <c r="F3610"/>
      <c r="G3610"/>
      <c r="H3610"/>
      <c r="I3610"/>
      <c r="J3610"/>
      <c r="Z3610"/>
    </row>
    <row r="3611">
      <c r="A3611"/>
      <c r="B3611"/>
      <c r="C3611"/>
      <c r="D3611"/>
      <c r="E3611"/>
      <c r="F3611"/>
      <c r="G3611"/>
      <c r="H3611"/>
      <c r="I3611"/>
      <c r="J3611"/>
      <c r="Z3611"/>
    </row>
    <row r="3612">
      <c r="A3612"/>
      <c r="B3612"/>
      <c r="C3612"/>
      <c r="D3612"/>
      <c r="E3612"/>
      <c r="F3612"/>
      <c r="G3612"/>
      <c r="H3612"/>
      <c r="I3612"/>
      <c r="J3612"/>
      <c r="Z3612"/>
    </row>
    <row r="3613">
      <c r="A3613"/>
      <c r="B3613"/>
      <c r="C3613"/>
      <c r="D3613"/>
      <c r="E3613"/>
      <c r="F3613"/>
      <c r="G3613"/>
      <c r="H3613"/>
      <c r="I3613"/>
      <c r="J3613"/>
      <c r="Z3613"/>
    </row>
    <row r="3614">
      <c r="A3614"/>
      <c r="B3614"/>
      <c r="C3614"/>
      <c r="D3614"/>
      <c r="E3614"/>
      <c r="F3614"/>
      <c r="G3614"/>
      <c r="H3614"/>
      <c r="I3614"/>
      <c r="J3614"/>
      <c r="Z3614"/>
    </row>
    <row r="3615">
      <c r="A3615"/>
      <c r="B3615"/>
      <c r="C3615"/>
      <c r="D3615"/>
      <c r="E3615"/>
      <c r="F3615"/>
      <c r="G3615"/>
      <c r="H3615"/>
      <c r="I3615"/>
      <c r="J3615"/>
      <c r="Z3615"/>
    </row>
    <row r="3616">
      <c r="A3616"/>
      <c r="B3616"/>
      <c r="C3616"/>
      <c r="D3616"/>
      <c r="E3616"/>
      <c r="F3616"/>
      <c r="G3616"/>
      <c r="H3616"/>
      <c r="I3616"/>
      <c r="J3616"/>
      <c r="Z3616"/>
    </row>
    <row r="3617">
      <c r="A3617"/>
      <c r="B3617"/>
      <c r="C3617"/>
      <c r="D3617"/>
      <c r="E3617"/>
      <c r="F3617"/>
      <c r="G3617"/>
      <c r="H3617"/>
      <c r="I3617"/>
      <c r="J3617"/>
      <c r="Z3617"/>
    </row>
    <row r="3618">
      <c r="A3618"/>
      <c r="B3618"/>
      <c r="C3618"/>
      <c r="D3618"/>
      <c r="E3618"/>
      <c r="F3618"/>
      <c r="G3618"/>
      <c r="H3618"/>
      <c r="I3618"/>
      <c r="J3618"/>
      <c r="Z3618"/>
    </row>
    <row r="3619">
      <c r="A3619"/>
      <c r="B3619"/>
      <c r="C3619"/>
      <c r="D3619"/>
      <c r="E3619"/>
      <c r="F3619"/>
      <c r="G3619"/>
      <c r="H3619"/>
      <c r="I3619"/>
      <c r="J3619"/>
      <c r="Z3619"/>
    </row>
    <row r="3620">
      <c r="A3620"/>
      <c r="B3620"/>
      <c r="C3620"/>
      <c r="D3620"/>
      <c r="E3620"/>
      <c r="F3620"/>
      <c r="G3620"/>
      <c r="H3620"/>
      <c r="I3620"/>
      <c r="J3620"/>
      <c r="Z3620"/>
    </row>
    <row r="3621">
      <c r="A3621"/>
      <c r="B3621"/>
      <c r="C3621"/>
      <c r="D3621"/>
      <c r="E3621"/>
      <c r="F3621"/>
      <c r="G3621"/>
      <c r="H3621"/>
      <c r="I3621"/>
      <c r="J3621"/>
      <c r="Z3621"/>
    </row>
    <row r="3622">
      <c r="A3622"/>
      <c r="B3622"/>
      <c r="C3622"/>
      <c r="D3622"/>
      <c r="E3622"/>
      <c r="F3622"/>
      <c r="G3622"/>
      <c r="H3622"/>
      <c r="I3622"/>
      <c r="J3622"/>
      <c r="Z3622"/>
    </row>
    <row r="3623">
      <c r="A3623"/>
      <c r="B3623"/>
      <c r="C3623"/>
      <c r="D3623"/>
      <c r="E3623"/>
      <c r="F3623"/>
      <c r="G3623"/>
      <c r="H3623"/>
      <c r="I3623"/>
      <c r="J3623"/>
      <c r="Z3623"/>
    </row>
    <row r="3624">
      <c r="A3624"/>
      <c r="B3624"/>
      <c r="C3624"/>
      <c r="D3624"/>
      <c r="E3624"/>
      <c r="F3624"/>
      <c r="G3624"/>
      <c r="H3624"/>
      <c r="I3624"/>
      <c r="J3624"/>
      <c r="Z3624"/>
    </row>
    <row r="3625">
      <c r="A3625"/>
      <c r="B3625"/>
      <c r="C3625"/>
      <c r="D3625"/>
      <c r="E3625"/>
      <c r="F3625"/>
      <c r="G3625"/>
      <c r="H3625"/>
      <c r="I3625"/>
      <c r="J3625"/>
      <c r="Z3625"/>
    </row>
    <row r="3626">
      <c r="A3626"/>
      <c r="B3626"/>
      <c r="C3626"/>
      <c r="D3626"/>
      <c r="E3626"/>
      <c r="F3626"/>
      <c r="G3626"/>
      <c r="H3626"/>
      <c r="I3626"/>
      <c r="J3626"/>
      <c r="Z3626"/>
    </row>
    <row r="3627">
      <c r="A3627"/>
      <c r="B3627"/>
      <c r="C3627"/>
      <c r="D3627"/>
      <c r="E3627"/>
      <c r="F3627"/>
      <c r="G3627"/>
      <c r="H3627"/>
      <c r="I3627"/>
      <c r="J3627"/>
      <c r="Z3627"/>
    </row>
    <row r="3628">
      <c r="A3628"/>
      <c r="B3628"/>
      <c r="C3628"/>
      <c r="D3628"/>
      <c r="E3628"/>
      <c r="F3628"/>
      <c r="G3628"/>
      <c r="H3628"/>
      <c r="I3628"/>
      <c r="J3628"/>
      <c r="Z3628"/>
    </row>
    <row r="3629">
      <c r="A3629"/>
      <c r="B3629"/>
      <c r="C3629"/>
      <c r="D3629"/>
      <c r="E3629"/>
      <c r="F3629"/>
      <c r="G3629"/>
      <c r="H3629"/>
      <c r="I3629"/>
      <c r="J3629"/>
      <c r="Z3629"/>
    </row>
    <row r="3630">
      <c r="A3630"/>
      <c r="B3630"/>
      <c r="C3630"/>
      <c r="D3630"/>
      <c r="E3630"/>
      <c r="F3630"/>
      <c r="G3630"/>
      <c r="H3630"/>
      <c r="I3630"/>
      <c r="J3630"/>
      <c r="Z3630"/>
    </row>
    <row r="3631">
      <c r="A3631"/>
      <c r="B3631"/>
      <c r="C3631"/>
      <c r="D3631"/>
      <c r="E3631"/>
      <c r="F3631"/>
      <c r="G3631"/>
      <c r="H3631"/>
      <c r="I3631"/>
      <c r="J3631"/>
      <c r="Z3631"/>
    </row>
    <row r="3632">
      <c r="A3632"/>
      <c r="B3632"/>
      <c r="C3632"/>
      <c r="D3632"/>
      <c r="E3632"/>
      <c r="F3632"/>
      <c r="G3632"/>
      <c r="H3632"/>
      <c r="I3632"/>
      <c r="J3632"/>
      <c r="Z3632"/>
    </row>
    <row r="3633">
      <c r="A3633"/>
      <c r="B3633"/>
      <c r="C3633"/>
      <c r="D3633"/>
      <c r="E3633"/>
      <c r="F3633"/>
      <c r="G3633"/>
      <c r="H3633"/>
      <c r="I3633"/>
      <c r="J3633"/>
      <c r="Z3633"/>
    </row>
    <row r="3634">
      <c r="A3634"/>
      <c r="B3634"/>
      <c r="C3634"/>
      <c r="D3634"/>
      <c r="E3634"/>
      <c r="F3634"/>
      <c r="G3634"/>
      <c r="H3634"/>
      <c r="I3634"/>
      <c r="J3634"/>
      <c r="Z3634"/>
    </row>
    <row r="3635">
      <c r="A3635"/>
      <c r="B3635"/>
      <c r="C3635"/>
      <c r="D3635"/>
      <c r="E3635"/>
      <c r="F3635"/>
      <c r="G3635"/>
      <c r="H3635"/>
      <c r="I3635"/>
      <c r="J3635"/>
      <c r="Z3635"/>
    </row>
    <row r="3636">
      <c r="A3636"/>
      <c r="B3636"/>
      <c r="C3636"/>
      <c r="D3636"/>
      <c r="E3636"/>
      <c r="F3636"/>
      <c r="G3636"/>
      <c r="H3636"/>
      <c r="I3636"/>
      <c r="J3636"/>
      <c r="Z3636"/>
    </row>
    <row r="3637">
      <c r="A3637"/>
      <c r="B3637"/>
      <c r="C3637"/>
      <c r="D3637"/>
      <c r="E3637"/>
      <c r="F3637"/>
      <c r="G3637"/>
      <c r="H3637"/>
      <c r="I3637"/>
      <c r="J3637"/>
      <c r="Z3637"/>
    </row>
    <row r="3638">
      <c r="A3638"/>
      <c r="B3638"/>
      <c r="C3638"/>
      <c r="D3638"/>
      <c r="E3638"/>
      <c r="F3638"/>
      <c r="G3638"/>
      <c r="H3638"/>
      <c r="I3638"/>
      <c r="J3638"/>
      <c r="Z3638"/>
    </row>
    <row r="3639">
      <c r="A3639"/>
      <c r="B3639"/>
      <c r="C3639"/>
      <c r="D3639"/>
      <c r="E3639"/>
      <c r="F3639"/>
      <c r="G3639"/>
      <c r="H3639"/>
      <c r="I3639"/>
      <c r="J3639"/>
      <c r="Z3639"/>
    </row>
    <row r="3640">
      <c r="A3640"/>
      <c r="B3640"/>
      <c r="C3640"/>
      <c r="D3640"/>
      <c r="E3640"/>
      <c r="F3640"/>
      <c r="G3640"/>
      <c r="H3640"/>
      <c r="I3640"/>
      <c r="J3640"/>
      <c r="Z3640"/>
    </row>
    <row r="3641">
      <c r="A3641"/>
      <c r="B3641"/>
      <c r="C3641"/>
      <c r="D3641"/>
      <c r="E3641"/>
      <c r="F3641"/>
      <c r="G3641"/>
      <c r="H3641"/>
      <c r="I3641"/>
      <c r="J3641"/>
      <c r="Z3641"/>
    </row>
    <row r="3642">
      <c r="A3642"/>
      <c r="B3642"/>
      <c r="C3642"/>
      <c r="D3642"/>
      <c r="E3642"/>
      <c r="F3642"/>
      <c r="G3642"/>
      <c r="H3642"/>
      <c r="I3642"/>
      <c r="J3642"/>
      <c r="Z3642"/>
    </row>
    <row r="3643">
      <c r="A3643"/>
      <c r="B3643"/>
      <c r="C3643"/>
      <c r="D3643"/>
      <c r="E3643"/>
      <c r="F3643"/>
      <c r="G3643"/>
      <c r="H3643"/>
      <c r="I3643"/>
      <c r="J3643"/>
      <c r="Z3643"/>
    </row>
    <row r="3644">
      <c r="A3644"/>
      <c r="B3644"/>
      <c r="C3644"/>
      <c r="D3644"/>
      <c r="E3644"/>
      <c r="F3644"/>
      <c r="G3644"/>
      <c r="H3644"/>
      <c r="I3644"/>
      <c r="J3644"/>
      <c r="Z3644"/>
    </row>
    <row r="3645">
      <c r="A3645"/>
      <c r="B3645"/>
      <c r="C3645"/>
      <c r="D3645"/>
      <c r="E3645"/>
      <c r="F3645"/>
      <c r="G3645"/>
      <c r="H3645"/>
      <c r="I3645"/>
      <c r="J3645"/>
      <c r="Z3645"/>
    </row>
    <row r="3646">
      <c r="A3646"/>
      <c r="B3646"/>
      <c r="C3646"/>
      <c r="D3646"/>
      <c r="E3646"/>
      <c r="F3646"/>
      <c r="G3646"/>
      <c r="H3646"/>
      <c r="I3646"/>
      <c r="J3646"/>
      <c r="Z3646"/>
    </row>
    <row r="3647">
      <c r="A3647"/>
      <c r="B3647"/>
      <c r="C3647"/>
      <c r="D3647"/>
      <c r="E3647"/>
      <c r="F3647"/>
      <c r="G3647"/>
      <c r="H3647"/>
      <c r="I3647"/>
      <c r="J3647"/>
      <c r="Z3647"/>
    </row>
    <row r="3648">
      <c r="A3648"/>
      <c r="B3648"/>
      <c r="C3648"/>
      <c r="D3648"/>
      <c r="E3648"/>
      <c r="F3648"/>
      <c r="G3648"/>
      <c r="H3648"/>
      <c r="I3648"/>
      <c r="J3648"/>
      <c r="Z3648"/>
    </row>
    <row r="3649">
      <c r="A3649"/>
      <c r="B3649"/>
      <c r="C3649"/>
      <c r="D3649"/>
      <c r="E3649"/>
      <c r="F3649"/>
      <c r="G3649"/>
      <c r="H3649"/>
      <c r="I3649"/>
      <c r="J3649"/>
      <c r="Z3649"/>
    </row>
    <row r="3650">
      <c r="A3650"/>
      <c r="B3650"/>
      <c r="C3650"/>
      <c r="D3650"/>
      <c r="E3650"/>
      <c r="F3650"/>
      <c r="G3650"/>
      <c r="H3650"/>
      <c r="I3650"/>
      <c r="J3650"/>
      <c r="Z3650"/>
    </row>
    <row r="3651">
      <c r="A3651"/>
      <c r="B3651"/>
      <c r="C3651"/>
      <c r="D3651"/>
      <c r="E3651"/>
      <c r="F3651"/>
      <c r="G3651"/>
      <c r="H3651"/>
      <c r="I3651"/>
      <c r="J3651"/>
      <c r="Z3651"/>
    </row>
    <row r="3652">
      <c r="A3652"/>
      <c r="B3652"/>
      <c r="C3652"/>
      <c r="D3652"/>
      <c r="E3652"/>
      <c r="F3652"/>
      <c r="G3652"/>
      <c r="H3652"/>
      <c r="I3652"/>
      <c r="J3652"/>
      <c r="Z3652"/>
    </row>
    <row r="3653">
      <c r="A3653"/>
      <c r="B3653"/>
      <c r="C3653"/>
      <c r="D3653"/>
      <c r="E3653"/>
      <c r="F3653"/>
      <c r="G3653"/>
      <c r="H3653"/>
      <c r="I3653"/>
      <c r="J3653"/>
      <c r="Z3653"/>
    </row>
    <row r="3654">
      <c r="A3654"/>
      <c r="B3654"/>
      <c r="C3654"/>
      <c r="D3654"/>
      <c r="E3654"/>
      <c r="F3654"/>
      <c r="G3654"/>
      <c r="H3654"/>
      <c r="I3654"/>
      <c r="J3654"/>
      <c r="Z3654"/>
    </row>
    <row r="3655">
      <c r="A3655"/>
      <c r="B3655"/>
      <c r="C3655"/>
      <c r="D3655"/>
      <c r="E3655"/>
      <c r="F3655"/>
      <c r="G3655"/>
      <c r="H3655"/>
      <c r="I3655"/>
      <c r="J3655"/>
      <c r="Z3655"/>
    </row>
    <row r="3656">
      <c r="A3656"/>
      <c r="B3656"/>
      <c r="C3656"/>
      <c r="D3656"/>
      <c r="E3656"/>
      <c r="F3656"/>
      <c r="G3656"/>
      <c r="H3656"/>
      <c r="I3656"/>
      <c r="J3656"/>
      <c r="Z3656"/>
    </row>
    <row r="3657">
      <c r="A3657"/>
      <c r="B3657"/>
      <c r="C3657"/>
      <c r="D3657"/>
      <c r="E3657"/>
      <c r="F3657"/>
      <c r="G3657"/>
      <c r="H3657"/>
      <c r="I3657"/>
      <c r="J3657"/>
      <c r="Z3657"/>
    </row>
    <row r="3658">
      <c r="A3658"/>
      <c r="B3658"/>
      <c r="C3658"/>
      <c r="D3658"/>
      <c r="E3658"/>
      <c r="F3658"/>
      <c r="G3658"/>
      <c r="H3658"/>
      <c r="I3658"/>
      <c r="J3658"/>
      <c r="Z3658"/>
    </row>
    <row r="3659">
      <c r="A3659"/>
      <c r="B3659"/>
      <c r="C3659"/>
      <c r="D3659"/>
      <c r="E3659"/>
      <c r="F3659"/>
      <c r="G3659"/>
      <c r="H3659"/>
      <c r="I3659"/>
      <c r="J3659"/>
      <c r="Z3659"/>
    </row>
    <row r="3660">
      <c r="A3660"/>
      <c r="B3660"/>
      <c r="C3660"/>
      <c r="D3660"/>
      <c r="E3660"/>
      <c r="F3660"/>
      <c r="G3660"/>
      <c r="H3660"/>
      <c r="I3660"/>
      <c r="J3660"/>
      <c r="Z3660"/>
    </row>
    <row r="3661">
      <c r="A3661"/>
      <c r="B3661"/>
      <c r="C3661"/>
      <c r="D3661"/>
      <c r="E3661"/>
      <c r="F3661"/>
      <c r="G3661"/>
      <c r="H3661"/>
      <c r="I3661"/>
      <c r="J3661"/>
      <c r="Z3661"/>
    </row>
    <row r="3662">
      <c r="A3662"/>
      <c r="B3662"/>
      <c r="C3662"/>
      <c r="D3662"/>
      <c r="E3662"/>
      <c r="F3662"/>
      <c r="G3662"/>
      <c r="H3662"/>
      <c r="I3662"/>
      <c r="J3662"/>
      <c r="Z3662"/>
    </row>
    <row r="3663">
      <c r="A3663"/>
      <c r="B3663"/>
      <c r="C3663"/>
      <c r="D3663"/>
      <c r="E3663"/>
      <c r="F3663"/>
      <c r="G3663"/>
      <c r="H3663"/>
      <c r="I3663"/>
      <c r="J3663"/>
      <c r="Z3663"/>
    </row>
    <row r="3664">
      <c r="A3664"/>
      <c r="B3664"/>
      <c r="C3664"/>
      <c r="D3664"/>
      <c r="E3664"/>
      <c r="F3664"/>
      <c r="G3664"/>
      <c r="H3664"/>
      <c r="I3664"/>
      <c r="J3664"/>
      <c r="Z3664"/>
    </row>
    <row r="3665">
      <c r="A3665"/>
      <c r="B3665"/>
      <c r="C3665"/>
      <c r="D3665"/>
      <c r="E3665"/>
      <c r="F3665"/>
      <c r="G3665"/>
      <c r="H3665"/>
      <c r="I3665"/>
      <c r="J3665"/>
      <c r="Z3665"/>
    </row>
    <row r="3666">
      <c r="A3666"/>
      <c r="B3666"/>
      <c r="C3666"/>
      <c r="D3666"/>
      <c r="E3666"/>
      <c r="F3666"/>
      <c r="G3666"/>
      <c r="H3666"/>
      <c r="I3666"/>
      <c r="J3666"/>
      <c r="Z3666"/>
    </row>
    <row r="3667">
      <c r="A3667"/>
      <c r="B3667"/>
      <c r="C3667"/>
      <c r="D3667"/>
      <c r="E3667"/>
      <c r="F3667"/>
      <c r="G3667"/>
      <c r="H3667"/>
      <c r="I3667"/>
      <c r="J3667"/>
      <c r="Z3667"/>
    </row>
    <row r="3668">
      <c r="A3668"/>
      <c r="B3668"/>
      <c r="C3668"/>
      <c r="D3668"/>
      <c r="E3668"/>
      <c r="F3668"/>
      <c r="G3668"/>
      <c r="H3668"/>
      <c r="I3668"/>
      <c r="J3668"/>
      <c r="Z3668"/>
    </row>
    <row r="3669">
      <c r="A3669"/>
      <c r="B3669"/>
      <c r="C3669"/>
      <c r="D3669"/>
      <c r="E3669"/>
      <c r="F3669"/>
      <c r="G3669"/>
      <c r="H3669"/>
      <c r="I3669"/>
      <c r="J3669"/>
      <c r="Z3669"/>
    </row>
    <row r="3670">
      <c r="A3670"/>
      <c r="B3670"/>
      <c r="C3670"/>
      <c r="D3670"/>
      <c r="E3670"/>
      <c r="F3670"/>
      <c r="G3670"/>
      <c r="H3670"/>
      <c r="I3670"/>
      <c r="J3670"/>
      <c r="Z3670"/>
    </row>
    <row r="3671">
      <c r="A3671"/>
      <c r="B3671"/>
      <c r="C3671"/>
      <c r="D3671"/>
      <c r="E3671"/>
      <c r="F3671"/>
      <c r="G3671"/>
      <c r="H3671"/>
      <c r="I3671"/>
      <c r="J3671"/>
      <c r="Z3671"/>
    </row>
    <row r="3672">
      <c r="A3672"/>
      <c r="B3672"/>
      <c r="C3672"/>
      <c r="D3672"/>
      <c r="E3672"/>
      <c r="F3672"/>
      <c r="G3672"/>
      <c r="H3672"/>
      <c r="I3672"/>
      <c r="J3672"/>
      <c r="Z3672"/>
    </row>
    <row r="3673">
      <c r="A3673"/>
      <c r="B3673"/>
      <c r="C3673"/>
      <c r="D3673"/>
      <c r="E3673"/>
      <c r="F3673"/>
      <c r="G3673"/>
      <c r="H3673"/>
      <c r="I3673"/>
      <c r="J3673"/>
      <c r="Z3673"/>
    </row>
    <row r="3674">
      <c r="A3674"/>
      <c r="B3674"/>
      <c r="C3674"/>
      <c r="D3674"/>
      <c r="E3674"/>
      <c r="F3674"/>
      <c r="G3674"/>
      <c r="H3674"/>
      <c r="I3674"/>
      <c r="J3674"/>
      <c r="Z3674"/>
    </row>
    <row r="3675">
      <c r="A3675"/>
      <c r="B3675"/>
      <c r="C3675"/>
      <c r="D3675"/>
      <c r="E3675"/>
      <c r="F3675"/>
      <c r="G3675"/>
      <c r="H3675"/>
      <c r="I3675"/>
      <c r="J3675"/>
      <c r="Z3675"/>
    </row>
    <row r="3676">
      <c r="A3676"/>
      <c r="B3676"/>
      <c r="C3676"/>
      <c r="D3676"/>
      <c r="E3676"/>
      <c r="F3676"/>
      <c r="G3676"/>
      <c r="H3676"/>
      <c r="I3676"/>
      <c r="J3676"/>
      <c r="Z3676"/>
    </row>
    <row r="3677">
      <c r="A3677"/>
      <c r="B3677"/>
      <c r="C3677"/>
      <c r="D3677"/>
      <c r="E3677"/>
      <c r="F3677"/>
      <c r="G3677"/>
      <c r="H3677"/>
      <c r="I3677"/>
      <c r="J3677"/>
      <c r="Z3677"/>
    </row>
    <row r="3678">
      <c r="A3678"/>
      <c r="B3678"/>
      <c r="C3678"/>
      <c r="D3678"/>
      <c r="E3678"/>
      <c r="F3678"/>
      <c r="G3678"/>
      <c r="H3678"/>
      <c r="I3678"/>
      <c r="J3678"/>
      <c r="Z3678"/>
    </row>
    <row r="3679">
      <c r="A3679"/>
      <c r="B3679"/>
      <c r="C3679"/>
      <c r="D3679"/>
      <c r="E3679"/>
      <c r="F3679"/>
      <c r="G3679"/>
      <c r="H3679"/>
      <c r="I3679"/>
      <c r="J3679"/>
      <c r="Z3679"/>
    </row>
    <row r="3680">
      <c r="A3680"/>
      <c r="B3680"/>
      <c r="C3680"/>
      <c r="D3680"/>
      <c r="E3680"/>
      <c r="F3680"/>
      <c r="G3680"/>
      <c r="H3680"/>
      <c r="I3680"/>
      <c r="J3680"/>
      <c r="Z3680"/>
    </row>
    <row r="3681">
      <c r="A3681"/>
      <c r="B3681"/>
      <c r="C3681"/>
      <c r="D3681"/>
      <c r="E3681"/>
      <c r="F3681"/>
      <c r="G3681"/>
      <c r="H3681"/>
      <c r="I3681"/>
      <c r="J3681"/>
      <c r="Z3681"/>
    </row>
    <row r="3682">
      <c r="A3682"/>
      <c r="B3682"/>
      <c r="C3682"/>
      <c r="D3682"/>
      <c r="E3682"/>
      <c r="F3682"/>
      <c r="G3682"/>
      <c r="H3682"/>
      <c r="I3682"/>
      <c r="J3682"/>
      <c r="Z3682"/>
    </row>
    <row r="3683">
      <c r="A3683"/>
      <c r="B3683"/>
      <c r="C3683"/>
      <c r="D3683"/>
      <c r="E3683"/>
      <c r="F3683"/>
      <c r="G3683"/>
      <c r="H3683"/>
      <c r="I3683"/>
      <c r="J3683"/>
      <c r="Z3683"/>
    </row>
    <row r="3684">
      <c r="A3684"/>
      <c r="B3684"/>
      <c r="C3684"/>
      <c r="D3684"/>
      <c r="E3684"/>
      <c r="F3684"/>
      <c r="G3684"/>
      <c r="H3684"/>
      <c r="I3684"/>
      <c r="J3684"/>
      <c r="Z3684"/>
    </row>
    <row r="3685">
      <c r="A3685"/>
      <c r="B3685"/>
      <c r="C3685"/>
      <c r="D3685"/>
      <c r="E3685"/>
      <c r="F3685"/>
      <c r="G3685"/>
      <c r="H3685"/>
      <c r="I3685"/>
      <c r="J3685"/>
      <c r="Z3685"/>
    </row>
    <row r="3686">
      <c r="A3686"/>
      <c r="B3686"/>
      <c r="C3686"/>
      <c r="D3686"/>
      <c r="E3686"/>
      <c r="F3686"/>
      <c r="G3686"/>
      <c r="H3686"/>
      <c r="I3686"/>
      <c r="J3686"/>
      <c r="Z3686"/>
    </row>
    <row r="3687">
      <c r="A3687"/>
      <c r="B3687"/>
      <c r="C3687"/>
      <c r="D3687"/>
      <c r="E3687"/>
      <c r="F3687"/>
      <c r="G3687"/>
      <c r="H3687"/>
      <c r="I3687"/>
      <c r="J3687"/>
      <c r="Z3687"/>
    </row>
    <row r="3688">
      <c r="A3688"/>
      <c r="B3688"/>
      <c r="C3688"/>
      <c r="D3688"/>
      <c r="E3688"/>
      <c r="F3688"/>
      <c r="G3688"/>
      <c r="H3688"/>
      <c r="I3688"/>
      <c r="J3688"/>
      <c r="Z3688"/>
    </row>
    <row r="3689">
      <c r="A3689"/>
      <c r="B3689"/>
      <c r="C3689"/>
      <c r="D3689"/>
      <c r="E3689"/>
      <c r="F3689"/>
      <c r="G3689"/>
      <c r="H3689"/>
      <c r="I3689"/>
      <c r="J3689"/>
      <c r="Z3689"/>
    </row>
    <row r="3690">
      <c r="A3690"/>
      <c r="B3690"/>
      <c r="C3690"/>
      <c r="D3690"/>
      <c r="E3690"/>
      <c r="F3690"/>
      <c r="G3690"/>
      <c r="H3690"/>
      <c r="I3690"/>
      <c r="J3690"/>
      <c r="Z3690"/>
    </row>
    <row r="3691">
      <c r="A3691"/>
      <c r="B3691"/>
      <c r="C3691"/>
      <c r="D3691"/>
      <c r="E3691"/>
      <c r="F3691"/>
      <c r="G3691"/>
      <c r="H3691"/>
      <c r="I3691"/>
      <c r="J3691"/>
      <c r="Z3691"/>
    </row>
    <row r="3692">
      <c r="A3692"/>
      <c r="B3692"/>
      <c r="C3692"/>
      <c r="D3692"/>
      <c r="E3692"/>
      <c r="F3692"/>
      <c r="G3692"/>
      <c r="H3692"/>
      <c r="I3692"/>
      <c r="J3692"/>
      <c r="Z3692"/>
    </row>
    <row r="3693">
      <c r="A3693"/>
      <c r="B3693"/>
      <c r="C3693"/>
      <c r="D3693"/>
      <c r="E3693"/>
      <c r="F3693"/>
      <c r="G3693"/>
      <c r="H3693"/>
      <c r="I3693"/>
      <c r="J3693"/>
      <c r="Z3693"/>
    </row>
    <row r="3694">
      <c r="A3694"/>
      <c r="B3694"/>
      <c r="C3694"/>
      <c r="D3694"/>
      <c r="E3694"/>
      <c r="F3694"/>
      <c r="G3694"/>
      <c r="H3694"/>
      <c r="I3694"/>
      <c r="J3694"/>
      <c r="Z3694"/>
    </row>
    <row r="3695">
      <c r="A3695"/>
      <c r="B3695"/>
      <c r="C3695"/>
      <c r="D3695"/>
      <c r="E3695"/>
      <c r="F3695"/>
      <c r="G3695"/>
      <c r="H3695"/>
      <c r="I3695"/>
      <c r="J3695"/>
      <c r="Z3695"/>
    </row>
    <row r="3696">
      <c r="A3696"/>
      <c r="B3696"/>
      <c r="C3696"/>
      <c r="D3696"/>
      <c r="E3696"/>
      <c r="F3696"/>
      <c r="G3696"/>
      <c r="H3696"/>
      <c r="I3696"/>
      <c r="J3696"/>
      <c r="Z3696"/>
    </row>
    <row r="3697">
      <c r="A3697"/>
      <c r="B3697"/>
      <c r="C3697"/>
      <c r="D3697"/>
      <c r="E3697"/>
      <c r="F3697"/>
      <c r="G3697"/>
      <c r="H3697"/>
      <c r="I3697"/>
      <c r="J3697"/>
      <c r="Z3697"/>
    </row>
    <row r="3698">
      <c r="A3698"/>
      <c r="B3698"/>
      <c r="C3698"/>
      <c r="D3698"/>
      <c r="E3698"/>
      <c r="F3698"/>
      <c r="G3698"/>
      <c r="H3698"/>
      <c r="I3698"/>
      <c r="J3698"/>
      <c r="Z3698"/>
    </row>
    <row r="3699">
      <c r="A3699"/>
      <c r="B3699"/>
      <c r="C3699"/>
      <c r="D3699"/>
      <c r="E3699"/>
      <c r="F3699"/>
      <c r="G3699"/>
      <c r="H3699"/>
      <c r="I3699"/>
      <c r="J3699"/>
      <c r="Z3699"/>
    </row>
    <row r="3700">
      <c r="A3700"/>
      <c r="B3700"/>
      <c r="C3700"/>
      <c r="D3700"/>
      <c r="E3700"/>
      <c r="F3700"/>
      <c r="G3700"/>
      <c r="H3700"/>
      <c r="I3700"/>
      <c r="J3700"/>
      <c r="Z3700"/>
    </row>
    <row r="3701">
      <c r="A3701"/>
      <c r="B3701"/>
      <c r="C3701"/>
      <c r="D3701"/>
      <c r="E3701"/>
      <c r="F3701"/>
      <c r="G3701"/>
      <c r="H3701"/>
      <c r="I3701"/>
      <c r="J3701"/>
      <c r="Z3701"/>
    </row>
    <row r="3702">
      <c r="A3702"/>
      <c r="B3702"/>
      <c r="C3702"/>
      <c r="D3702"/>
      <c r="E3702"/>
      <c r="F3702"/>
      <c r="G3702"/>
      <c r="H3702"/>
      <c r="I3702"/>
      <c r="J3702"/>
      <c r="Z3702"/>
    </row>
    <row r="3703">
      <c r="A3703"/>
      <c r="B3703"/>
      <c r="C3703"/>
      <c r="D3703"/>
      <c r="E3703"/>
      <c r="F3703"/>
      <c r="G3703"/>
      <c r="H3703"/>
      <c r="I3703"/>
      <c r="J3703"/>
      <c r="Z3703"/>
    </row>
    <row r="3704">
      <c r="A3704"/>
      <c r="B3704"/>
      <c r="C3704"/>
      <c r="D3704"/>
      <c r="E3704"/>
      <c r="F3704"/>
      <c r="G3704"/>
      <c r="H3704"/>
      <c r="I3704"/>
      <c r="J3704"/>
      <c r="Z3704"/>
    </row>
    <row r="3705">
      <c r="A3705"/>
      <c r="B3705"/>
      <c r="C3705"/>
      <c r="D3705"/>
      <c r="E3705"/>
      <c r="F3705"/>
      <c r="G3705"/>
      <c r="H3705"/>
      <c r="I3705"/>
      <c r="J3705"/>
      <c r="Z3705"/>
    </row>
    <row r="3706">
      <c r="A3706"/>
      <c r="B3706"/>
      <c r="C3706"/>
      <c r="D3706"/>
      <c r="E3706"/>
      <c r="F3706"/>
      <c r="G3706"/>
      <c r="H3706"/>
      <c r="I3706"/>
      <c r="J3706"/>
      <c r="Z3706"/>
    </row>
    <row r="3707">
      <c r="A3707"/>
      <c r="B3707"/>
      <c r="C3707"/>
      <c r="D3707"/>
      <c r="E3707"/>
      <c r="F3707"/>
      <c r="G3707"/>
      <c r="H3707"/>
      <c r="I3707"/>
      <c r="J3707"/>
      <c r="Z3707"/>
    </row>
    <row r="3708">
      <c r="A3708"/>
      <c r="B3708"/>
      <c r="C3708"/>
      <c r="D3708"/>
      <c r="E3708"/>
      <c r="F3708"/>
      <c r="G3708"/>
      <c r="H3708"/>
      <c r="I3708"/>
      <c r="J3708"/>
      <c r="Z3708"/>
    </row>
    <row r="3709">
      <c r="A3709"/>
      <c r="B3709"/>
      <c r="C3709"/>
      <c r="D3709"/>
      <c r="E3709"/>
      <c r="F3709"/>
      <c r="G3709"/>
      <c r="H3709"/>
      <c r="I3709"/>
      <c r="J3709"/>
      <c r="Z3709"/>
    </row>
    <row r="3710">
      <c r="A3710"/>
      <c r="B3710"/>
      <c r="C3710"/>
      <c r="D3710"/>
      <c r="E3710"/>
      <c r="F3710"/>
      <c r="G3710"/>
      <c r="H3710"/>
      <c r="I3710"/>
      <c r="J3710"/>
      <c r="Z3710"/>
    </row>
    <row r="3711">
      <c r="A3711"/>
      <c r="B3711"/>
      <c r="C3711"/>
      <c r="D3711"/>
      <c r="E3711"/>
      <c r="F3711"/>
      <c r="G3711"/>
      <c r="H3711"/>
      <c r="I3711"/>
      <c r="J3711"/>
      <c r="Z3711"/>
    </row>
    <row r="3712">
      <c r="A3712"/>
      <c r="B3712"/>
      <c r="C3712"/>
      <c r="D3712"/>
      <c r="E3712"/>
      <c r="F3712"/>
      <c r="G3712"/>
      <c r="H3712"/>
      <c r="I3712"/>
      <c r="J3712"/>
      <c r="Z3712"/>
    </row>
    <row r="3713">
      <c r="A3713"/>
      <c r="B3713"/>
      <c r="C3713"/>
      <c r="D3713"/>
      <c r="E3713"/>
      <c r="F3713"/>
      <c r="G3713"/>
      <c r="H3713"/>
      <c r="I3713"/>
      <c r="J3713"/>
      <c r="Z3713"/>
    </row>
    <row r="3714">
      <c r="A3714"/>
      <c r="B3714"/>
      <c r="C3714"/>
      <c r="D3714"/>
      <c r="E3714"/>
      <c r="F3714"/>
      <c r="G3714"/>
      <c r="H3714"/>
      <c r="I3714"/>
      <c r="J3714"/>
      <c r="Z3714"/>
    </row>
    <row r="3715">
      <c r="A3715"/>
      <c r="B3715"/>
      <c r="C3715"/>
      <c r="D3715"/>
      <c r="E3715"/>
      <c r="F3715"/>
      <c r="G3715"/>
      <c r="H3715"/>
      <c r="I3715"/>
      <c r="J3715"/>
      <c r="Z3715"/>
    </row>
    <row r="3716">
      <c r="A3716"/>
      <c r="B3716"/>
      <c r="C3716"/>
      <c r="D3716"/>
      <c r="E3716"/>
      <c r="F3716"/>
      <c r="G3716"/>
      <c r="H3716"/>
      <c r="I3716"/>
      <c r="J3716"/>
      <c r="Z3716"/>
    </row>
    <row r="3717">
      <c r="A3717"/>
      <c r="B3717"/>
      <c r="C3717"/>
      <c r="D3717"/>
      <c r="E3717"/>
      <c r="F3717"/>
      <c r="G3717"/>
      <c r="H3717"/>
      <c r="I3717"/>
      <c r="J3717"/>
      <c r="Z3717"/>
    </row>
    <row r="3718">
      <c r="A3718"/>
      <c r="B3718"/>
      <c r="C3718"/>
      <c r="D3718"/>
      <c r="E3718"/>
      <c r="F3718"/>
      <c r="G3718"/>
      <c r="H3718"/>
      <c r="I3718"/>
      <c r="J3718"/>
      <c r="Z3718"/>
    </row>
    <row r="3719">
      <c r="A3719"/>
      <c r="B3719"/>
      <c r="C3719"/>
      <c r="D3719"/>
      <c r="E3719"/>
      <c r="F3719"/>
      <c r="G3719"/>
      <c r="H3719"/>
      <c r="I3719"/>
      <c r="J3719"/>
      <c r="Z3719"/>
    </row>
    <row r="3720">
      <c r="A3720"/>
      <c r="B3720"/>
      <c r="C3720"/>
      <c r="D3720"/>
      <c r="E3720"/>
      <c r="F3720"/>
      <c r="G3720"/>
      <c r="H3720"/>
      <c r="I3720"/>
      <c r="J3720"/>
      <c r="Z3720"/>
    </row>
    <row r="3721">
      <c r="A3721"/>
      <c r="B3721"/>
      <c r="C3721"/>
      <c r="D3721"/>
      <c r="E3721"/>
      <c r="F3721"/>
      <c r="G3721"/>
      <c r="H3721"/>
      <c r="I3721"/>
      <c r="J3721"/>
      <c r="Z3721"/>
    </row>
    <row r="3722">
      <c r="A3722"/>
      <c r="B3722"/>
      <c r="C3722"/>
      <c r="D3722"/>
      <c r="E3722"/>
      <c r="F3722"/>
      <c r="G3722"/>
      <c r="H3722"/>
      <c r="I3722"/>
      <c r="J3722"/>
      <c r="Z3722"/>
    </row>
    <row r="3723">
      <c r="A3723"/>
      <c r="B3723"/>
      <c r="C3723"/>
      <c r="D3723"/>
      <c r="E3723"/>
      <c r="F3723"/>
      <c r="G3723"/>
      <c r="H3723"/>
      <c r="I3723"/>
      <c r="J3723"/>
      <c r="Z3723"/>
    </row>
    <row r="3724">
      <c r="A3724"/>
      <c r="B3724"/>
      <c r="C3724"/>
      <c r="D3724"/>
      <c r="E3724"/>
      <c r="F3724"/>
      <c r="G3724"/>
      <c r="H3724"/>
      <c r="I3724"/>
      <c r="J3724"/>
      <c r="Z3724"/>
    </row>
    <row r="3725">
      <c r="A3725"/>
      <c r="B3725"/>
      <c r="C3725"/>
      <c r="D3725"/>
      <c r="E3725"/>
      <c r="F3725"/>
      <c r="G3725"/>
      <c r="H3725"/>
      <c r="I3725"/>
      <c r="J3725"/>
      <c r="Z3725"/>
    </row>
    <row r="3726">
      <c r="A3726"/>
      <c r="B3726"/>
      <c r="C3726"/>
      <c r="D3726"/>
      <c r="E3726"/>
      <c r="F3726"/>
      <c r="G3726"/>
      <c r="H3726"/>
      <c r="I3726"/>
      <c r="J3726"/>
      <c r="Z3726"/>
    </row>
    <row r="3727">
      <c r="A3727"/>
      <c r="B3727"/>
      <c r="C3727"/>
      <c r="D3727"/>
      <c r="E3727"/>
      <c r="F3727"/>
      <c r="G3727"/>
      <c r="H3727"/>
      <c r="I3727"/>
      <c r="J3727"/>
      <c r="Z3727"/>
    </row>
    <row r="3728">
      <c r="A3728"/>
      <c r="B3728"/>
      <c r="C3728"/>
      <c r="D3728"/>
      <c r="E3728"/>
      <c r="F3728"/>
      <c r="G3728"/>
      <c r="H3728"/>
      <c r="I3728"/>
      <c r="J3728"/>
      <c r="Z3728"/>
    </row>
    <row r="3729">
      <c r="A3729"/>
      <c r="B3729"/>
      <c r="C3729"/>
      <c r="D3729"/>
      <c r="E3729"/>
      <c r="F3729"/>
      <c r="G3729"/>
      <c r="H3729"/>
      <c r="I3729"/>
      <c r="J3729"/>
      <c r="Z3729"/>
    </row>
    <row r="3730">
      <c r="A3730"/>
      <c r="B3730"/>
      <c r="C3730"/>
      <c r="D3730"/>
      <c r="E3730"/>
      <c r="F3730"/>
      <c r="G3730"/>
      <c r="H3730"/>
      <c r="I3730"/>
      <c r="J3730"/>
      <c r="Z3730"/>
    </row>
    <row r="3731">
      <c r="A3731"/>
      <c r="B3731"/>
      <c r="C3731"/>
      <c r="D3731"/>
      <c r="E3731"/>
      <c r="F3731"/>
      <c r="G3731"/>
      <c r="H3731"/>
      <c r="I3731"/>
      <c r="J3731"/>
      <c r="Z3731"/>
    </row>
    <row r="3732">
      <c r="A3732"/>
      <c r="B3732"/>
      <c r="C3732"/>
      <c r="D3732"/>
      <c r="E3732"/>
      <c r="F3732"/>
      <c r="G3732"/>
      <c r="H3732"/>
      <c r="I3732"/>
      <c r="J3732"/>
      <c r="Z3732"/>
    </row>
    <row r="3733">
      <c r="A3733"/>
      <c r="B3733"/>
      <c r="C3733"/>
      <c r="D3733"/>
      <c r="E3733"/>
      <c r="F3733"/>
      <c r="G3733"/>
      <c r="H3733"/>
      <c r="I3733"/>
      <c r="J3733"/>
      <c r="Z3733"/>
    </row>
    <row r="3734">
      <c r="A3734"/>
      <c r="B3734"/>
      <c r="C3734"/>
      <c r="D3734"/>
      <c r="E3734"/>
      <c r="F3734"/>
      <c r="G3734"/>
      <c r="H3734"/>
      <c r="I3734"/>
      <c r="J3734"/>
      <c r="Z3734"/>
    </row>
    <row r="3735">
      <c r="A3735"/>
      <c r="B3735"/>
      <c r="C3735"/>
      <c r="D3735"/>
      <c r="E3735"/>
      <c r="F3735"/>
      <c r="G3735"/>
      <c r="H3735"/>
      <c r="I3735"/>
      <c r="J3735"/>
      <c r="Z3735"/>
    </row>
    <row r="3736">
      <c r="A3736"/>
      <c r="B3736"/>
      <c r="C3736"/>
      <c r="D3736"/>
      <c r="E3736"/>
      <c r="F3736"/>
      <c r="G3736"/>
      <c r="H3736"/>
      <c r="I3736"/>
      <c r="J3736"/>
      <c r="Z3736"/>
    </row>
    <row r="3737">
      <c r="A3737"/>
      <c r="B3737"/>
      <c r="C3737"/>
      <c r="D3737"/>
      <c r="E3737"/>
      <c r="F3737"/>
      <c r="G3737"/>
      <c r="H3737"/>
      <c r="I3737"/>
      <c r="J3737"/>
      <c r="Z3737"/>
    </row>
    <row r="3738">
      <c r="A3738"/>
      <c r="B3738"/>
      <c r="C3738"/>
      <c r="D3738"/>
      <c r="E3738"/>
      <c r="F3738"/>
      <c r="G3738"/>
      <c r="H3738"/>
      <c r="I3738"/>
      <c r="J3738"/>
      <c r="Z3738"/>
    </row>
    <row r="3739">
      <c r="A3739"/>
      <c r="B3739"/>
      <c r="C3739"/>
      <c r="D3739"/>
      <c r="E3739"/>
      <c r="F3739"/>
      <c r="G3739"/>
      <c r="H3739"/>
      <c r="I3739"/>
      <c r="J3739"/>
      <c r="Z3739"/>
    </row>
    <row r="3740">
      <c r="A3740"/>
      <c r="B3740"/>
      <c r="C3740"/>
      <c r="D3740"/>
      <c r="E3740"/>
      <c r="F3740"/>
      <c r="G3740"/>
      <c r="H3740"/>
      <c r="I3740"/>
      <c r="J3740"/>
      <c r="Z3740"/>
    </row>
    <row r="3741">
      <c r="A3741"/>
      <c r="B3741"/>
      <c r="C3741"/>
      <c r="D3741"/>
      <c r="E3741"/>
      <c r="F3741"/>
      <c r="G3741"/>
      <c r="H3741"/>
      <c r="I3741"/>
      <c r="J3741"/>
      <c r="Z3741"/>
    </row>
    <row r="3742">
      <c r="A3742"/>
      <c r="B3742"/>
      <c r="C3742"/>
      <c r="D3742"/>
      <c r="E3742"/>
      <c r="F3742"/>
      <c r="G3742"/>
      <c r="H3742"/>
      <c r="I3742"/>
      <c r="J3742"/>
      <c r="Z3742"/>
    </row>
    <row r="3743">
      <c r="A3743"/>
      <c r="B3743"/>
      <c r="C3743"/>
      <c r="D3743"/>
      <c r="E3743"/>
      <c r="F3743"/>
      <c r="G3743"/>
      <c r="H3743"/>
      <c r="I3743"/>
      <c r="J3743"/>
      <c r="Z3743"/>
    </row>
    <row r="3744">
      <c r="A3744"/>
      <c r="B3744"/>
      <c r="C3744"/>
      <c r="D3744"/>
      <c r="E3744"/>
      <c r="F3744"/>
      <c r="G3744"/>
      <c r="H3744"/>
      <c r="I3744"/>
      <c r="J3744"/>
      <c r="Z3744"/>
    </row>
    <row r="3745">
      <c r="A3745"/>
      <c r="B3745"/>
      <c r="C3745"/>
      <c r="D3745"/>
      <c r="E3745"/>
      <c r="F3745"/>
      <c r="G3745"/>
      <c r="H3745"/>
      <c r="I3745"/>
      <c r="J3745"/>
      <c r="Z3745"/>
    </row>
    <row r="3746">
      <c r="A3746"/>
      <c r="B3746"/>
      <c r="C3746"/>
      <c r="D3746"/>
      <c r="E3746"/>
      <c r="F3746"/>
      <c r="G3746"/>
      <c r="H3746"/>
      <c r="I3746"/>
      <c r="J3746"/>
      <c r="Z3746"/>
    </row>
    <row r="3747">
      <c r="A3747"/>
      <c r="B3747"/>
      <c r="C3747"/>
      <c r="D3747"/>
      <c r="E3747"/>
      <c r="F3747"/>
      <c r="G3747"/>
      <c r="H3747"/>
      <c r="I3747"/>
      <c r="J3747"/>
      <c r="Z3747"/>
    </row>
    <row r="3748">
      <c r="A3748"/>
      <c r="B3748"/>
      <c r="C3748"/>
      <c r="D3748"/>
      <c r="E3748"/>
      <c r="F3748"/>
      <c r="G3748"/>
      <c r="H3748"/>
      <c r="I3748"/>
      <c r="J3748"/>
      <c r="Z3748"/>
    </row>
    <row r="3749">
      <c r="A3749"/>
      <c r="B3749"/>
      <c r="C3749"/>
      <c r="D3749"/>
      <c r="E3749"/>
      <c r="F3749"/>
      <c r="G3749"/>
      <c r="H3749"/>
      <c r="I3749"/>
      <c r="J3749"/>
      <c r="Z3749"/>
    </row>
    <row r="3750">
      <c r="A3750"/>
      <c r="B3750"/>
      <c r="C3750"/>
      <c r="D3750"/>
      <c r="E3750"/>
      <c r="F3750"/>
      <c r="G3750"/>
      <c r="H3750"/>
      <c r="I3750"/>
      <c r="J3750"/>
      <c r="Z3750"/>
    </row>
    <row r="3751">
      <c r="A3751"/>
      <c r="B3751"/>
      <c r="C3751"/>
      <c r="D3751"/>
      <c r="E3751"/>
      <c r="F3751"/>
      <c r="G3751"/>
      <c r="H3751"/>
      <c r="I3751"/>
      <c r="J3751"/>
      <c r="Z3751"/>
    </row>
    <row r="3752">
      <c r="A3752"/>
      <c r="B3752"/>
      <c r="C3752"/>
      <c r="D3752"/>
      <c r="E3752"/>
      <c r="F3752"/>
      <c r="G3752"/>
      <c r="H3752"/>
      <c r="I3752"/>
      <c r="J3752"/>
      <c r="Z3752"/>
    </row>
    <row r="3753">
      <c r="A3753"/>
      <c r="B3753"/>
      <c r="C3753"/>
      <c r="D3753"/>
      <c r="E3753"/>
      <c r="F3753"/>
      <c r="G3753"/>
      <c r="H3753"/>
      <c r="I3753"/>
      <c r="J3753"/>
      <c r="Z3753"/>
    </row>
    <row r="3754">
      <c r="A3754"/>
      <c r="B3754"/>
      <c r="C3754"/>
      <c r="D3754"/>
      <c r="E3754"/>
      <c r="F3754"/>
      <c r="G3754"/>
      <c r="H3754"/>
      <c r="I3754"/>
      <c r="J3754"/>
      <c r="Z3754"/>
    </row>
    <row r="3755">
      <c r="A3755"/>
      <c r="B3755"/>
      <c r="C3755"/>
      <c r="D3755"/>
      <c r="E3755"/>
      <c r="F3755"/>
      <c r="G3755"/>
      <c r="H3755"/>
      <c r="I3755"/>
      <c r="J3755"/>
      <c r="Z3755"/>
    </row>
    <row r="3756">
      <c r="A3756"/>
      <c r="B3756"/>
      <c r="C3756"/>
      <c r="D3756"/>
      <c r="E3756"/>
      <c r="F3756"/>
      <c r="G3756"/>
      <c r="H3756"/>
      <c r="I3756"/>
      <c r="J3756"/>
      <c r="Z3756"/>
    </row>
    <row r="3757">
      <c r="A3757"/>
      <c r="B3757"/>
      <c r="C3757"/>
      <c r="D3757"/>
      <c r="E3757"/>
      <c r="F3757"/>
      <c r="G3757"/>
      <c r="H3757"/>
      <c r="I3757"/>
      <c r="J3757"/>
      <c r="Z3757"/>
    </row>
    <row r="3758">
      <c r="A3758"/>
      <c r="B3758"/>
      <c r="C3758"/>
      <c r="D3758"/>
      <c r="E3758"/>
      <c r="F3758"/>
      <c r="G3758"/>
      <c r="H3758"/>
      <c r="I3758"/>
      <c r="J3758"/>
      <c r="Z3758"/>
    </row>
    <row r="3759">
      <c r="A3759"/>
      <c r="B3759"/>
      <c r="C3759"/>
      <c r="D3759"/>
      <c r="E3759"/>
      <c r="F3759"/>
      <c r="G3759"/>
      <c r="H3759"/>
      <c r="I3759"/>
      <c r="J3759"/>
      <c r="Z3759"/>
    </row>
    <row r="3760">
      <c r="A3760"/>
      <c r="B3760"/>
      <c r="C3760"/>
      <c r="D3760"/>
      <c r="E3760"/>
      <c r="F3760"/>
      <c r="G3760"/>
      <c r="H3760"/>
      <c r="I3760"/>
      <c r="J3760"/>
      <c r="Z3760"/>
    </row>
    <row r="3761">
      <c r="A3761"/>
      <c r="B3761"/>
      <c r="C3761"/>
      <c r="D3761"/>
      <c r="E3761"/>
      <c r="F3761"/>
      <c r="G3761"/>
      <c r="H3761"/>
      <c r="I3761"/>
      <c r="J3761"/>
      <c r="Z3761"/>
    </row>
    <row r="3762">
      <c r="A3762"/>
      <c r="B3762"/>
      <c r="C3762"/>
      <c r="D3762"/>
      <c r="E3762"/>
      <c r="F3762"/>
      <c r="G3762"/>
      <c r="H3762"/>
      <c r="I3762"/>
      <c r="J3762"/>
      <c r="Z3762"/>
    </row>
    <row r="3763">
      <c r="A3763"/>
      <c r="B3763"/>
      <c r="C3763"/>
      <c r="D3763"/>
      <c r="E3763"/>
      <c r="F3763"/>
      <c r="G3763"/>
      <c r="H3763"/>
      <c r="I3763"/>
      <c r="J3763"/>
      <c r="Z3763"/>
    </row>
    <row r="3764">
      <c r="A3764"/>
      <c r="B3764"/>
      <c r="C3764"/>
      <c r="D3764"/>
      <c r="E3764"/>
      <c r="F3764"/>
      <c r="G3764"/>
      <c r="H3764"/>
      <c r="I3764"/>
      <c r="J3764"/>
      <c r="Z3764"/>
    </row>
    <row r="3765">
      <c r="A3765"/>
      <c r="B3765"/>
      <c r="C3765"/>
      <c r="D3765"/>
      <c r="E3765"/>
      <c r="F3765"/>
      <c r="G3765"/>
      <c r="H3765"/>
      <c r="I3765"/>
      <c r="J3765"/>
      <c r="Z3765"/>
    </row>
    <row r="3766">
      <c r="A3766"/>
      <c r="B3766"/>
      <c r="C3766"/>
      <c r="D3766"/>
      <c r="E3766"/>
      <c r="F3766"/>
      <c r="G3766"/>
      <c r="H3766"/>
      <c r="I3766"/>
      <c r="J3766"/>
      <c r="Z3766"/>
    </row>
    <row r="3767">
      <c r="A3767"/>
      <c r="B3767"/>
      <c r="C3767"/>
      <c r="D3767"/>
      <c r="E3767"/>
      <c r="F3767"/>
      <c r="G3767"/>
      <c r="H3767"/>
      <c r="I3767"/>
      <c r="J3767"/>
      <c r="Z3767"/>
    </row>
    <row r="3768">
      <c r="A3768"/>
      <c r="B3768"/>
      <c r="C3768"/>
      <c r="D3768"/>
      <c r="E3768"/>
      <c r="F3768"/>
      <c r="G3768"/>
      <c r="H3768"/>
      <c r="I3768"/>
      <c r="J3768"/>
      <c r="Z3768"/>
    </row>
    <row r="3769">
      <c r="A3769"/>
      <c r="B3769"/>
      <c r="C3769"/>
      <c r="D3769"/>
      <c r="E3769"/>
      <c r="F3769"/>
      <c r="G3769"/>
      <c r="H3769"/>
      <c r="I3769"/>
      <c r="J3769"/>
      <c r="Z3769"/>
    </row>
    <row r="3770">
      <c r="A3770"/>
      <c r="B3770"/>
      <c r="C3770"/>
      <c r="D3770"/>
      <c r="E3770"/>
      <c r="F3770"/>
      <c r="G3770"/>
      <c r="H3770"/>
      <c r="I3770"/>
      <c r="J3770"/>
      <c r="Z3770"/>
    </row>
    <row r="3771">
      <c r="A3771"/>
      <c r="B3771"/>
      <c r="C3771"/>
      <c r="D3771"/>
      <c r="E3771"/>
      <c r="F3771"/>
      <c r="G3771"/>
      <c r="H3771"/>
      <c r="I3771"/>
      <c r="J3771"/>
      <c r="Z3771"/>
    </row>
    <row r="3772">
      <c r="A3772"/>
      <c r="B3772"/>
      <c r="C3772"/>
      <c r="D3772"/>
      <c r="E3772"/>
      <c r="F3772"/>
      <c r="G3772"/>
      <c r="H3772"/>
      <c r="I3772"/>
      <c r="J3772"/>
      <c r="Z3772"/>
    </row>
    <row r="3773">
      <c r="A3773"/>
      <c r="B3773"/>
      <c r="C3773"/>
      <c r="D3773"/>
      <c r="E3773"/>
      <c r="F3773"/>
      <c r="G3773"/>
      <c r="H3773"/>
      <c r="I3773"/>
      <c r="J3773"/>
      <c r="Z3773"/>
    </row>
    <row r="3774">
      <c r="A3774"/>
      <c r="B3774"/>
      <c r="C3774"/>
      <c r="D3774"/>
      <c r="E3774"/>
      <c r="F3774"/>
      <c r="G3774"/>
      <c r="H3774"/>
      <c r="I3774"/>
      <c r="J3774"/>
      <c r="Z3774"/>
    </row>
    <row r="3775">
      <c r="A3775"/>
      <c r="B3775"/>
      <c r="C3775"/>
      <c r="D3775"/>
      <c r="E3775"/>
      <c r="F3775"/>
      <c r="G3775"/>
      <c r="H3775"/>
      <c r="I3775"/>
      <c r="J3775"/>
      <c r="Z3775"/>
    </row>
    <row r="3776">
      <c r="A3776"/>
      <c r="B3776"/>
      <c r="C3776"/>
      <c r="D3776"/>
      <c r="E3776"/>
      <c r="F3776"/>
      <c r="G3776"/>
      <c r="H3776"/>
      <c r="I3776"/>
      <c r="J3776"/>
      <c r="Z3776"/>
    </row>
    <row r="3777">
      <c r="A3777"/>
      <c r="B3777"/>
      <c r="C3777"/>
      <c r="D3777"/>
      <c r="E3777"/>
      <c r="F3777"/>
      <c r="G3777"/>
      <c r="H3777"/>
      <c r="I3777"/>
      <c r="J3777"/>
      <c r="Z3777"/>
    </row>
    <row r="3778">
      <c r="A3778"/>
      <c r="B3778"/>
      <c r="C3778"/>
      <c r="D3778"/>
      <c r="E3778"/>
      <c r="F3778"/>
      <c r="G3778"/>
      <c r="H3778"/>
      <c r="I3778"/>
      <c r="J3778"/>
      <c r="Z3778"/>
    </row>
    <row r="3779">
      <c r="A3779"/>
      <c r="B3779"/>
      <c r="C3779"/>
      <c r="D3779"/>
      <c r="E3779"/>
      <c r="F3779"/>
      <c r="G3779"/>
      <c r="H3779"/>
      <c r="I3779"/>
      <c r="J3779"/>
      <c r="Z3779"/>
    </row>
    <row r="3780">
      <c r="A3780"/>
      <c r="B3780"/>
      <c r="C3780"/>
      <c r="D3780"/>
      <c r="E3780"/>
      <c r="F3780"/>
      <c r="G3780"/>
      <c r="H3780"/>
      <c r="I3780"/>
      <c r="J3780"/>
      <c r="Z3780"/>
    </row>
    <row r="3781">
      <c r="A3781"/>
      <c r="B3781"/>
      <c r="C3781"/>
      <c r="D3781"/>
      <c r="E3781"/>
      <c r="F3781"/>
      <c r="G3781"/>
      <c r="H3781"/>
      <c r="I3781"/>
      <c r="J3781"/>
      <c r="Z3781"/>
    </row>
    <row r="3782">
      <c r="A3782"/>
      <c r="B3782"/>
      <c r="C3782"/>
      <c r="D3782"/>
      <c r="E3782"/>
      <c r="F3782"/>
      <c r="G3782"/>
      <c r="H3782"/>
      <c r="I3782"/>
      <c r="J3782"/>
      <c r="Z3782"/>
    </row>
    <row r="3783">
      <c r="A3783"/>
      <c r="B3783"/>
      <c r="C3783"/>
      <c r="D3783"/>
      <c r="E3783"/>
      <c r="F3783"/>
      <c r="G3783"/>
      <c r="H3783"/>
      <c r="I3783"/>
      <c r="J3783"/>
      <c r="Z3783"/>
    </row>
    <row r="3784">
      <c r="A3784"/>
      <c r="B3784"/>
      <c r="C3784"/>
      <c r="D3784"/>
      <c r="E3784"/>
      <c r="F3784"/>
      <c r="G3784"/>
      <c r="H3784"/>
      <c r="I3784"/>
      <c r="J3784"/>
      <c r="Z3784"/>
    </row>
    <row r="3785">
      <c r="A3785"/>
      <c r="B3785"/>
      <c r="C3785"/>
      <c r="D3785"/>
      <c r="E3785"/>
      <c r="F3785"/>
      <c r="G3785"/>
      <c r="H3785"/>
      <c r="I3785"/>
      <c r="J3785"/>
      <c r="Z3785"/>
    </row>
    <row r="3786">
      <c r="A3786"/>
      <c r="B3786"/>
      <c r="C3786"/>
      <c r="D3786"/>
      <c r="E3786"/>
      <c r="F3786"/>
      <c r="G3786"/>
      <c r="H3786"/>
      <c r="I3786"/>
      <c r="J3786"/>
      <c r="Z3786"/>
    </row>
    <row r="3787">
      <c r="A3787"/>
      <c r="B3787"/>
      <c r="C3787"/>
      <c r="D3787"/>
      <c r="E3787"/>
      <c r="F3787"/>
      <c r="G3787"/>
      <c r="H3787"/>
      <c r="I3787"/>
      <c r="J3787"/>
      <c r="Z3787"/>
    </row>
    <row r="3788">
      <c r="A3788"/>
      <c r="B3788"/>
      <c r="C3788"/>
      <c r="D3788"/>
      <c r="E3788"/>
      <c r="F3788"/>
      <c r="G3788"/>
      <c r="H3788"/>
      <c r="I3788"/>
      <c r="J3788"/>
      <c r="Z3788"/>
    </row>
    <row r="3789">
      <c r="A3789"/>
      <c r="B3789"/>
      <c r="C3789"/>
      <c r="D3789"/>
      <c r="E3789"/>
      <c r="F3789"/>
      <c r="G3789"/>
      <c r="H3789"/>
      <c r="I3789"/>
      <c r="J3789"/>
      <c r="Z3789"/>
    </row>
    <row r="3790">
      <c r="A3790"/>
      <c r="B3790"/>
      <c r="C3790"/>
      <c r="D3790"/>
      <c r="E3790"/>
      <c r="F3790"/>
      <c r="G3790"/>
      <c r="H3790"/>
      <c r="I3790"/>
      <c r="J3790"/>
      <c r="Z3790"/>
    </row>
    <row r="3791">
      <c r="A3791"/>
      <c r="B3791"/>
      <c r="C3791"/>
      <c r="D3791"/>
      <c r="E3791"/>
      <c r="F3791"/>
      <c r="G3791"/>
      <c r="H3791"/>
      <c r="I3791"/>
      <c r="J3791"/>
      <c r="Z3791"/>
    </row>
    <row r="3792">
      <c r="A3792"/>
      <c r="B3792"/>
      <c r="C3792"/>
      <c r="D3792"/>
      <c r="E3792"/>
      <c r="F3792"/>
      <c r="G3792"/>
      <c r="H3792"/>
      <c r="I3792"/>
      <c r="J3792"/>
      <c r="Z3792"/>
    </row>
    <row r="3793">
      <c r="A3793"/>
      <c r="B3793"/>
      <c r="C3793"/>
      <c r="D3793"/>
      <c r="E3793"/>
      <c r="F3793"/>
      <c r="G3793"/>
      <c r="H3793"/>
      <c r="I3793"/>
      <c r="J3793"/>
      <c r="Z3793"/>
    </row>
    <row r="3794">
      <c r="A3794"/>
      <c r="B3794"/>
      <c r="C3794"/>
      <c r="D3794"/>
      <c r="E3794"/>
      <c r="F3794"/>
      <c r="G3794"/>
      <c r="H3794"/>
      <c r="I3794"/>
      <c r="J3794"/>
      <c r="Z3794"/>
    </row>
    <row r="3795">
      <c r="A3795"/>
      <c r="B3795"/>
      <c r="C3795"/>
      <c r="D3795"/>
      <c r="E3795"/>
      <c r="F3795"/>
      <c r="G3795"/>
      <c r="H3795"/>
      <c r="I3795"/>
      <c r="J3795"/>
      <c r="Z3795"/>
    </row>
    <row r="3796">
      <c r="A3796"/>
      <c r="B3796"/>
      <c r="C3796"/>
      <c r="D3796"/>
      <c r="E3796"/>
      <c r="F3796"/>
      <c r="G3796"/>
      <c r="H3796"/>
      <c r="I3796"/>
      <c r="J3796"/>
      <c r="Z3796"/>
    </row>
    <row r="3797">
      <c r="A3797"/>
      <c r="B3797"/>
      <c r="C3797"/>
      <c r="D3797"/>
      <c r="E3797"/>
      <c r="F3797"/>
      <c r="G3797"/>
      <c r="H3797"/>
      <c r="I3797"/>
      <c r="J3797"/>
      <c r="Z3797"/>
    </row>
    <row r="3798">
      <c r="A3798"/>
      <c r="B3798"/>
      <c r="C3798"/>
      <c r="D3798"/>
      <c r="E3798"/>
      <c r="F3798"/>
      <c r="G3798"/>
      <c r="H3798"/>
      <c r="I3798"/>
      <c r="J3798"/>
      <c r="Z3798"/>
    </row>
    <row r="3799">
      <c r="A3799"/>
      <c r="B3799"/>
      <c r="C3799"/>
      <c r="D3799"/>
      <c r="E3799"/>
      <c r="F3799"/>
      <c r="G3799"/>
      <c r="H3799"/>
      <c r="I3799"/>
      <c r="J3799"/>
      <c r="Z3799"/>
    </row>
    <row r="3800">
      <c r="A3800"/>
      <c r="B3800"/>
      <c r="C3800"/>
      <c r="D3800"/>
      <c r="E3800"/>
      <c r="F3800"/>
      <c r="G3800"/>
      <c r="H3800"/>
      <c r="I3800"/>
      <c r="J3800"/>
      <c r="Z3800"/>
    </row>
    <row r="3801">
      <c r="A3801"/>
      <c r="B3801"/>
      <c r="C3801"/>
      <c r="D3801"/>
      <c r="E3801"/>
      <c r="F3801"/>
      <c r="G3801"/>
      <c r="H3801"/>
      <c r="I3801"/>
      <c r="J3801"/>
      <c r="Z3801"/>
    </row>
    <row r="3802">
      <c r="A3802"/>
      <c r="B3802"/>
      <c r="C3802"/>
      <c r="D3802"/>
      <c r="E3802"/>
      <c r="F3802"/>
      <c r="G3802"/>
      <c r="H3802"/>
      <c r="I3802"/>
      <c r="J3802"/>
      <c r="Z3802"/>
    </row>
    <row r="3803">
      <c r="A3803"/>
      <c r="B3803"/>
      <c r="C3803"/>
      <c r="D3803"/>
      <c r="E3803"/>
      <c r="F3803"/>
      <c r="G3803"/>
      <c r="H3803"/>
      <c r="I3803"/>
      <c r="J3803"/>
      <c r="Z3803"/>
    </row>
    <row r="3804">
      <c r="A3804"/>
      <c r="B3804"/>
      <c r="C3804"/>
      <c r="D3804"/>
      <c r="E3804"/>
      <c r="F3804"/>
      <c r="G3804"/>
      <c r="H3804"/>
      <c r="I3804"/>
      <c r="J3804"/>
      <c r="Z3804"/>
    </row>
    <row r="3805">
      <c r="A3805"/>
      <c r="B3805"/>
      <c r="C3805"/>
      <c r="D3805"/>
      <c r="E3805"/>
      <c r="F3805"/>
      <c r="G3805"/>
      <c r="H3805"/>
      <c r="I3805"/>
      <c r="J3805"/>
      <c r="Z3805"/>
    </row>
    <row r="3806">
      <c r="A3806"/>
      <c r="B3806"/>
      <c r="C3806"/>
      <c r="D3806"/>
      <c r="E3806"/>
      <c r="F3806"/>
      <c r="G3806"/>
      <c r="H3806"/>
      <c r="I3806"/>
      <c r="J3806"/>
      <c r="Z3806"/>
    </row>
    <row r="3807">
      <c r="A3807"/>
      <c r="B3807"/>
      <c r="C3807"/>
      <c r="D3807"/>
      <c r="E3807"/>
      <c r="F3807"/>
      <c r="G3807"/>
      <c r="H3807"/>
      <c r="I3807"/>
      <c r="J3807"/>
      <c r="Z3807"/>
    </row>
    <row r="3808">
      <c r="A3808"/>
      <c r="B3808"/>
      <c r="C3808"/>
      <c r="D3808"/>
      <c r="E3808"/>
      <c r="F3808"/>
      <c r="G3808"/>
      <c r="H3808"/>
      <c r="I3808"/>
      <c r="J3808"/>
      <c r="Z3808"/>
    </row>
    <row r="3809">
      <c r="A3809"/>
      <c r="B3809"/>
      <c r="C3809"/>
      <c r="D3809"/>
      <c r="E3809"/>
      <c r="F3809"/>
      <c r="G3809"/>
      <c r="H3809"/>
      <c r="I3809"/>
      <c r="J3809"/>
      <c r="Z3809"/>
    </row>
    <row r="3810">
      <c r="A3810"/>
      <c r="B3810"/>
      <c r="C3810"/>
      <c r="D3810"/>
      <c r="E3810"/>
      <c r="F3810"/>
      <c r="G3810"/>
      <c r="H3810"/>
      <c r="I3810"/>
      <c r="J3810"/>
      <c r="Z3810"/>
    </row>
    <row r="3811">
      <c r="A3811"/>
      <c r="B3811"/>
      <c r="C3811"/>
      <c r="D3811"/>
      <c r="E3811"/>
      <c r="F3811"/>
      <c r="G3811"/>
      <c r="H3811"/>
      <c r="I3811"/>
      <c r="J3811"/>
      <c r="Z3811"/>
    </row>
    <row r="3812">
      <c r="A3812"/>
      <c r="B3812"/>
      <c r="C3812"/>
      <c r="D3812"/>
      <c r="E3812"/>
      <c r="F3812"/>
      <c r="G3812"/>
      <c r="H3812"/>
      <c r="I3812"/>
      <c r="J3812"/>
      <c r="Z3812"/>
    </row>
    <row r="3813">
      <c r="A3813"/>
      <c r="B3813"/>
      <c r="C3813"/>
      <c r="D3813"/>
      <c r="E3813"/>
      <c r="F3813"/>
      <c r="G3813"/>
      <c r="H3813"/>
      <c r="I3813"/>
      <c r="J3813"/>
      <c r="Z3813"/>
    </row>
    <row r="3814">
      <c r="A3814"/>
      <c r="B3814"/>
      <c r="C3814"/>
      <c r="D3814"/>
      <c r="E3814"/>
      <c r="F3814"/>
      <c r="G3814"/>
      <c r="H3814"/>
      <c r="I3814"/>
      <c r="J3814"/>
      <c r="Z3814"/>
    </row>
    <row r="3815">
      <c r="A3815"/>
      <c r="B3815"/>
      <c r="C3815"/>
      <c r="D3815"/>
      <c r="E3815"/>
      <c r="F3815"/>
      <c r="G3815"/>
      <c r="H3815"/>
      <c r="I3815"/>
      <c r="J3815"/>
      <c r="Z3815"/>
    </row>
    <row r="3816">
      <c r="A3816"/>
      <c r="B3816"/>
      <c r="C3816"/>
      <c r="D3816"/>
      <c r="E3816"/>
      <c r="F3816"/>
      <c r="G3816"/>
      <c r="H3816"/>
      <c r="I3816"/>
      <c r="J3816"/>
      <c r="Z3816"/>
    </row>
    <row r="3817">
      <c r="A3817"/>
      <c r="B3817"/>
      <c r="C3817"/>
      <c r="D3817"/>
      <c r="E3817"/>
      <c r="F3817"/>
      <c r="G3817"/>
      <c r="H3817"/>
      <c r="I3817"/>
      <c r="J3817"/>
      <c r="Z3817"/>
    </row>
    <row r="3818">
      <c r="A3818"/>
      <c r="B3818"/>
      <c r="C3818"/>
      <c r="D3818"/>
      <c r="E3818"/>
      <c r="F3818"/>
      <c r="G3818"/>
      <c r="H3818"/>
      <c r="I3818"/>
      <c r="J3818"/>
      <c r="Z3818"/>
    </row>
    <row r="3819">
      <c r="A3819"/>
      <c r="B3819"/>
      <c r="C3819"/>
      <c r="D3819"/>
      <c r="E3819"/>
      <c r="F3819"/>
      <c r="G3819"/>
      <c r="H3819"/>
      <c r="I3819"/>
      <c r="J3819"/>
      <c r="Z3819"/>
    </row>
    <row r="3820">
      <c r="A3820"/>
      <c r="B3820"/>
      <c r="C3820"/>
      <c r="D3820"/>
      <c r="E3820"/>
      <c r="F3820"/>
      <c r="G3820"/>
      <c r="H3820"/>
      <c r="I3820"/>
      <c r="J3820"/>
      <c r="Z3820"/>
    </row>
    <row r="3821">
      <c r="A3821"/>
      <c r="B3821"/>
      <c r="C3821"/>
      <c r="D3821"/>
      <c r="E3821"/>
      <c r="F3821"/>
      <c r="G3821"/>
      <c r="H3821"/>
      <c r="I3821"/>
      <c r="J3821"/>
      <c r="Z3821"/>
    </row>
    <row r="3822">
      <c r="A3822"/>
      <c r="B3822"/>
      <c r="C3822"/>
      <c r="D3822"/>
      <c r="E3822"/>
      <c r="F3822"/>
      <c r="G3822"/>
      <c r="H3822"/>
      <c r="I3822"/>
      <c r="J3822"/>
      <c r="Z3822"/>
    </row>
    <row r="3823">
      <c r="A3823"/>
      <c r="B3823"/>
      <c r="C3823"/>
      <c r="D3823"/>
      <c r="E3823"/>
      <c r="F3823"/>
      <c r="G3823"/>
      <c r="H3823"/>
      <c r="I3823"/>
      <c r="J3823"/>
      <c r="Z3823"/>
    </row>
    <row r="3824">
      <c r="A3824"/>
      <c r="B3824"/>
      <c r="C3824"/>
      <c r="D3824"/>
      <c r="E3824"/>
      <c r="F3824"/>
      <c r="G3824"/>
      <c r="H3824"/>
      <c r="I3824"/>
      <c r="J3824"/>
      <c r="Z3824"/>
    </row>
    <row r="3825">
      <c r="A3825"/>
      <c r="B3825"/>
      <c r="C3825"/>
      <c r="D3825"/>
      <c r="E3825"/>
      <c r="F3825"/>
      <c r="G3825"/>
      <c r="H3825"/>
      <c r="I3825"/>
      <c r="J3825"/>
      <c r="Z3825"/>
    </row>
    <row r="3826">
      <c r="A3826"/>
      <c r="B3826"/>
      <c r="C3826"/>
      <c r="D3826"/>
      <c r="E3826"/>
      <c r="F3826"/>
      <c r="G3826"/>
      <c r="H3826"/>
      <c r="I3826"/>
      <c r="J3826"/>
      <c r="Z3826"/>
    </row>
    <row r="3827">
      <c r="A3827"/>
      <c r="B3827"/>
      <c r="C3827"/>
      <c r="D3827"/>
      <c r="E3827"/>
      <c r="F3827"/>
      <c r="G3827"/>
      <c r="H3827"/>
      <c r="I3827"/>
      <c r="J3827"/>
      <c r="Z3827"/>
    </row>
    <row r="3828">
      <c r="A3828"/>
      <c r="B3828"/>
      <c r="C3828"/>
      <c r="D3828"/>
      <c r="E3828"/>
      <c r="F3828"/>
      <c r="G3828"/>
      <c r="H3828"/>
      <c r="I3828"/>
      <c r="J3828"/>
      <c r="Z3828"/>
    </row>
    <row r="3829">
      <c r="A3829"/>
      <c r="B3829"/>
      <c r="C3829"/>
      <c r="D3829"/>
      <c r="E3829"/>
      <c r="F3829"/>
      <c r="G3829"/>
      <c r="H3829"/>
      <c r="I3829"/>
      <c r="J3829"/>
      <c r="Z3829"/>
    </row>
    <row r="3830">
      <c r="A3830"/>
      <c r="B3830"/>
      <c r="C3830"/>
      <c r="D3830"/>
      <c r="E3830"/>
      <c r="F3830"/>
      <c r="G3830"/>
      <c r="H3830"/>
      <c r="I3830"/>
      <c r="J3830"/>
      <c r="Z3830"/>
    </row>
    <row r="3831">
      <c r="A3831"/>
      <c r="B3831"/>
      <c r="C3831"/>
      <c r="D3831"/>
      <c r="E3831"/>
      <c r="F3831"/>
      <c r="G3831"/>
      <c r="H3831"/>
      <c r="I3831"/>
      <c r="J3831"/>
      <c r="Z3831"/>
    </row>
    <row r="3832">
      <c r="A3832"/>
      <c r="B3832"/>
      <c r="C3832"/>
      <c r="D3832"/>
      <c r="E3832"/>
      <c r="F3832"/>
      <c r="G3832"/>
      <c r="H3832"/>
      <c r="I3832"/>
      <c r="J3832"/>
      <c r="Z3832"/>
    </row>
    <row r="3833">
      <c r="A3833"/>
      <c r="B3833"/>
      <c r="C3833"/>
      <c r="D3833"/>
      <c r="E3833"/>
      <c r="F3833"/>
      <c r="G3833"/>
      <c r="H3833"/>
      <c r="I3833"/>
      <c r="J3833"/>
      <c r="Z3833"/>
    </row>
    <row r="3834">
      <c r="A3834"/>
      <c r="B3834"/>
      <c r="C3834"/>
      <c r="D3834"/>
      <c r="E3834"/>
      <c r="F3834"/>
      <c r="G3834"/>
      <c r="H3834"/>
      <c r="I3834"/>
      <c r="J3834"/>
      <c r="Z3834"/>
    </row>
    <row r="3835">
      <c r="A3835"/>
      <c r="B3835"/>
      <c r="C3835"/>
      <c r="D3835"/>
      <c r="E3835"/>
      <c r="F3835"/>
      <c r="G3835"/>
      <c r="H3835"/>
      <c r="I3835"/>
      <c r="J3835"/>
      <c r="Z3835"/>
    </row>
    <row r="3836">
      <c r="A3836"/>
      <c r="B3836"/>
      <c r="C3836"/>
      <c r="D3836"/>
      <c r="E3836"/>
      <c r="F3836"/>
      <c r="G3836"/>
      <c r="H3836"/>
      <c r="I3836"/>
      <c r="J3836"/>
      <c r="Z3836"/>
    </row>
    <row r="3837">
      <c r="A3837"/>
      <c r="B3837"/>
      <c r="C3837"/>
      <c r="D3837"/>
      <c r="E3837"/>
      <c r="F3837"/>
      <c r="G3837"/>
      <c r="H3837"/>
      <c r="I3837"/>
      <c r="J3837"/>
      <c r="Z3837"/>
    </row>
    <row r="3838">
      <c r="A3838"/>
      <c r="B3838"/>
      <c r="C3838"/>
      <c r="D3838"/>
      <c r="E3838"/>
      <c r="F3838"/>
      <c r="G3838"/>
      <c r="H3838"/>
      <c r="I3838"/>
      <c r="J3838"/>
      <c r="Z3838"/>
    </row>
    <row r="3839">
      <c r="A3839"/>
      <c r="B3839"/>
      <c r="C3839"/>
      <c r="D3839"/>
      <c r="E3839"/>
      <c r="F3839"/>
      <c r="G3839"/>
      <c r="H3839"/>
      <c r="I3839"/>
      <c r="J3839"/>
      <c r="Z3839"/>
    </row>
    <row r="3840">
      <c r="A3840"/>
      <c r="B3840"/>
      <c r="C3840"/>
      <c r="D3840"/>
      <c r="E3840"/>
      <c r="F3840"/>
      <c r="G3840"/>
      <c r="H3840"/>
      <c r="I3840"/>
      <c r="J3840"/>
      <c r="Z3840"/>
    </row>
    <row r="3841">
      <c r="A3841"/>
      <c r="B3841"/>
      <c r="C3841"/>
      <c r="D3841"/>
      <c r="E3841"/>
      <c r="F3841"/>
      <c r="G3841"/>
      <c r="H3841"/>
      <c r="I3841"/>
      <c r="J3841"/>
      <c r="Z3841"/>
    </row>
    <row r="3842">
      <c r="A3842"/>
      <c r="B3842"/>
      <c r="C3842"/>
      <c r="D3842"/>
      <c r="E3842"/>
      <c r="F3842"/>
      <c r="G3842"/>
      <c r="H3842"/>
      <c r="I3842"/>
      <c r="J3842"/>
      <c r="Z3842"/>
    </row>
    <row r="3843">
      <c r="A3843"/>
      <c r="B3843"/>
      <c r="C3843"/>
      <c r="D3843"/>
      <c r="E3843"/>
      <c r="F3843"/>
      <c r="G3843"/>
      <c r="H3843"/>
      <c r="I3843"/>
      <c r="J3843"/>
      <c r="Z3843"/>
    </row>
    <row r="3844">
      <c r="A3844"/>
      <c r="B3844"/>
      <c r="C3844"/>
      <c r="D3844"/>
      <c r="E3844"/>
      <c r="F3844"/>
      <c r="G3844"/>
      <c r="H3844"/>
      <c r="I3844"/>
      <c r="J3844"/>
      <c r="Z3844"/>
    </row>
    <row r="3845">
      <c r="A3845"/>
      <c r="B3845"/>
      <c r="C3845"/>
      <c r="D3845"/>
      <c r="E3845"/>
      <c r="F3845"/>
      <c r="G3845"/>
      <c r="H3845"/>
      <c r="I3845"/>
      <c r="J3845"/>
      <c r="Z3845"/>
    </row>
    <row r="3846">
      <c r="A3846"/>
      <c r="B3846"/>
      <c r="C3846"/>
      <c r="D3846"/>
      <c r="E3846"/>
      <c r="F3846"/>
      <c r="G3846"/>
      <c r="H3846"/>
      <c r="I3846"/>
      <c r="J3846"/>
      <c r="Z3846"/>
    </row>
    <row r="3847">
      <c r="A3847"/>
      <c r="B3847"/>
      <c r="C3847"/>
      <c r="D3847"/>
      <c r="E3847"/>
      <c r="F3847"/>
      <c r="G3847"/>
      <c r="H3847"/>
      <c r="I3847"/>
      <c r="J3847"/>
      <c r="Z3847"/>
    </row>
    <row r="3848">
      <c r="A3848"/>
      <c r="B3848"/>
      <c r="C3848"/>
      <c r="D3848"/>
      <c r="E3848"/>
      <c r="F3848"/>
      <c r="G3848"/>
      <c r="H3848"/>
      <c r="I3848"/>
      <c r="J3848"/>
      <c r="Z3848"/>
    </row>
    <row r="3849">
      <c r="A3849"/>
      <c r="B3849"/>
      <c r="C3849"/>
      <c r="D3849"/>
      <c r="E3849"/>
      <c r="F3849"/>
      <c r="G3849"/>
      <c r="H3849"/>
      <c r="I3849"/>
      <c r="J3849"/>
      <c r="Z3849"/>
    </row>
    <row r="3850">
      <c r="A3850"/>
      <c r="B3850"/>
      <c r="C3850"/>
      <c r="D3850"/>
      <c r="E3850"/>
      <c r="F3850"/>
      <c r="G3850"/>
      <c r="H3850"/>
      <c r="I3850"/>
      <c r="J3850"/>
      <c r="Z3850"/>
    </row>
    <row r="3851">
      <c r="A3851"/>
      <c r="B3851"/>
      <c r="C3851"/>
      <c r="D3851"/>
      <c r="E3851"/>
      <c r="F3851"/>
      <c r="G3851"/>
      <c r="H3851"/>
      <c r="I3851"/>
      <c r="J3851"/>
      <c r="Z3851"/>
    </row>
    <row r="3852">
      <c r="A3852"/>
      <c r="B3852"/>
      <c r="C3852"/>
      <c r="D3852"/>
      <c r="E3852"/>
      <c r="F3852"/>
      <c r="G3852"/>
      <c r="H3852"/>
      <c r="I3852"/>
      <c r="J3852"/>
      <c r="Z3852"/>
    </row>
    <row r="3853">
      <c r="A3853"/>
      <c r="B3853"/>
      <c r="C3853"/>
      <c r="D3853"/>
      <c r="E3853"/>
      <c r="F3853"/>
      <c r="G3853"/>
      <c r="H3853"/>
      <c r="I3853"/>
      <c r="J3853"/>
      <c r="Z3853"/>
    </row>
    <row r="3854">
      <c r="A3854"/>
      <c r="B3854"/>
      <c r="C3854"/>
      <c r="D3854"/>
      <c r="E3854"/>
      <c r="F3854"/>
      <c r="G3854"/>
      <c r="H3854"/>
      <c r="I3854"/>
      <c r="J3854"/>
      <c r="Z3854"/>
    </row>
    <row r="3855">
      <c r="A3855"/>
      <c r="B3855"/>
      <c r="C3855"/>
      <c r="D3855"/>
      <c r="E3855"/>
      <c r="F3855"/>
      <c r="G3855"/>
      <c r="H3855"/>
      <c r="I3855"/>
      <c r="J3855"/>
      <c r="Z3855"/>
    </row>
    <row r="3856">
      <c r="A3856"/>
      <c r="B3856"/>
      <c r="C3856"/>
      <c r="D3856"/>
      <c r="E3856"/>
      <c r="F3856"/>
      <c r="G3856"/>
      <c r="H3856"/>
      <c r="I3856"/>
      <c r="J3856"/>
      <c r="Z3856"/>
    </row>
    <row r="3857">
      <c r="A3857"/>
      <c r="B3857"/>
      <c r="C3857"/>
      <c r="D3857"/>
      <c r="E3857"/>
      <c r="F3857"/>
      <c r="G3857"/>
      <c r="H3857"/>
      <c r="I3857"/>
      <c r="J3857"/>
      <c r="Z3857"/>
    </row>
    <row r="3858">
      <c r="A3858"/>
      <c r="B3858"/>
      <c r="C3858"/>
      <c r="D3858"/>
      <c r="E3858"/>
      <c r="F3858"/>
      <c r="G3858"/>
      <c r="H3858"/>
      <c r="I3858"/>
      <c r="J3858"/>
      <c r="Z3858"/>
    </row>
    <row r="3859">
      <c r="A3859"/>
      <c r="B3859"/>
      <c r="C3859"/>
      <c r="D3859"/>
      <c r="E3859"/>
      <c r="F3859"/>
      <c r="G3859"/>
      <c r="H3859"/>
      <c r="I3859"/>
      <c r="J3859"/>
      <c r="Z3859"/>
    </row>
    <row r="3860">
      <c r="A3860"/>
      <c r="B3860"/>
      <c r="C3860"/>
      <c r="D3860"/>
      <c r="E3860"/>
      <c r="F3860"/>
      <c r="G3860"/>
      <c r="H3860"/>
      <c r="I3860"/>
      <c r="J3860"/>
      <c r="Z3860"/>
    </row>
    <row r="3861">
      <c r="A3861"/>
      <c r="B3861"/>
      <c r="C3861"/>
      <c r="D3861"/>
      <c r="E3861"/>
      <c r="F3861"/>
      <c r="G3861"/>
      <c r="H3861"/>
      <c r="I3861"/>
      <c r="J3861"/>
      <c r="Z3861"/>
    </row>
    <row r="3862">
      <c r="A3862"/>
      <c r="B3862"/>
      <c r="C3862"/>
      <c r="D3862"/>
      <c r="E3862"/>
      <c r="F3862"/>
      <c r="G3862"/>
      <c r="H3862"/>
      <c r="I3862"/>
      <c r="J3862"/>
      <c r="Z3862"/>
    </row>
    <row r="3863">
      <c r="A3863"/>
      <c r="B3863"/>
      <c r="C3863"/>
      <c r="D3863"/>
      <c r="E3863"/>
      <c r="F3863"/>
      <c r="G3863"/>
      <c r="H3863"/>
      <c r="I3863"/>
      <c r="J3863"/>
      <c r="Z3863"/>
    </row>
    <row r="3864">
      <c r="A3864"/>
      <c r="B3864"/>
      <c r="C3864"/>
      <c r="D3864"/>
      <c r="E3864"/>
      <c r="F3864"/>
      <c r="G3864"/>
      <c r="H3864"/>
      <c r="I3864"/>
      <c r="J3864"/>
      <c r="Z3864"/>
    </row>
    <row r="3865">
      <c r="A3865"/>
      <c r="B3865"/>
      <c r="C3865"/>
      <c r="D3865"/>
      <c r="E3865"/>
      <c r="F3865"/>
      <c r="G3865"/>
      <c r="H3865"/>
      <c r="I3865"/>
      <c r="J3865"/>
      <c r="Z3865"/>
    </row>
    <row r="3866">
      <c r="A3866"/>
      <c r="B3866"/>
      <c r="C3866"/>
      <c r="D3866"/>
      <c r="E3866"/>
      <c r="F3866"/>
      <c r="G3866"/>
      <c r="H3866"/>
      <c r="I3866"/>
      <c r="J3866"/>
      <c r="Z3866"/>
    </row>
    <row r="3867">
      <c r="A3867"/>
      <c r="B3867"/>
      <c r="C3867"/>
      <c r="D3867"/>
      <c r="E3867"/>
      <c r="F3867"/>
      <c r="G3867"/>
      <c r="H3867"/>
      <c r="I3867"/>
      <c r="J3867"/>
      <c r="Z3867"/>
    </row>
    <row r="3868">
      <c r="A3868"/>
      <c r="B3868"/>
      <c r="C3868"/>
      <c r="D3868"/>
      <c r="E3868"/>
      <c r="F3868"/>
      <c r="G3868"/>
      <c r="H3868"/>
      <c r="I3868"/>
      <c r="J3868"/>
      <c r="Z3868"/>
    </row>
    <row r="3869">
      <c r="A3869"/>
      <c r="B3869"/>
      <c r="C3869"/>
      <c r="D3869"/>
      <c r="E3869"/>
      <c r="F3869"/>
      <c r="G3869"/>
      <c r="H3869"/>
      <c r="I3869"/>
      <c r="J3869"/>
      <c r="Z3869"/>
    </row>
    <row r="3870">
      <c r="A3870"/>
      <c r="B3870"/>
      <c r="C3870"/>
      <c r="D3870"/>
      <c r="E3870"/>
      <c r="F3870"/>
      <c r="G3870"/>
      <c r="H3870"/>
      <c r="I3870"/>
      <c r="J3870"/>
      <c r="Z3870"/>
    </row>
    <row r="3871">
      <c r="A3871"/>
      <c r="B3871"/>
      <c r="C3871"/>
      <c r="D3871"/>
      <c r="E3871"/>
      <c r="F3871"/>
      <c r="G3871"/>
      <c r="H3871"/>
      <c r="I3871"/>
      <c r="J3871"/>
      <c r="Z3871"/>
    </row>
    <row r="3872">
      <c r="A3872"/>
      <c r="B3872"/>
      <c r="C3872"/>
      <c r="D3872"/>
      <c r="E3872"/>
      <c r="F3872"/>
      <c r="G3872"/>
      <c r="H3872"/>
      <c r="I3872"/>
      <c r="J3872"/>
      <c r="Z3872"/>
    </row>
    <row r="3873">
      <c r="A3873"/>
      <c r="B3873"/>
      <c r="C3873"/>
      <c r="D3873"/>
      <c r="E3873"/>
      <c r="F3873"/>
      <c r="G3873"/>
      <c r="H3873"/>
      <c r="I3873"/>
      <c r="J3873"/>
      <c r="Z3873"/>
    </row>
    <row r="3874">
      <c r="A3874"/>
      <c r="B3874"/>
      <c r="C3874"/>
      <c r="D3874"/>
      <c r="E3874"/>
      <c r="F3874"/>
      <c r="G3874"/>
      <c r="H3874"/>
      <c r="I3874"/>
      <c r="J3874"/>
      <c r="Z3874"/>
    </row>
    <row r="3875">
      <c r="A3875"/>
      <c r="B3875"/>
      <c r="C3875"/>
      <c r="D3875"/>
      <c r="E3875"/>
      <c r="F3875"/>
      <c r="G3875"/>
      <c r="H3875"/>
      <c r="I3875"/>
      <c r="J3875"/>
      <c r="Z3875"/>
    </row>
    <row r="3876">
      <c r="A3876"/>
      <c r="B3876"/>
      <c r="C3876"/>
      <c r="D3876"/>
      <c r="E3876"/>
      <c r="F3876"/>
      <c r="G3876"/>
      <c r="H3876"/>
      <c r="I3876"/>
      <c r="J3876"/>
      <c r="Z3876"/>
    </row>
    <row r="3877">
      <c r="A3877"/>
      <c r="B3877"/>
      <c r="C3877"/>
      <c r="D3877"/>
      <c r="E3877"/>
      <c r="F3877"/>
      <c r="G3877"/>
      <c r="H3877"/>
      <c r="I3877"/>
      <c r="J3877"/>
      <c r="Z3877"/>
    </row>
    <row r="3878">
      <c r="A3878"/>
      <c r="B3878"/>
      <c r="C3878"/>
      <c r="D3878"/>
      <c r="E3878"/>
      <c r="F3878"/>
      <c r="G3878"/>
      <c r="H3878"/>
      <c r="I3878"/>
      <c r="J3878"/>
      <c r="Z3878"/>
    </row>
    <row r="3879">
      <c r="A3879"/>
      <c r="B3879"/>
      <c r="C3879"/>
      <c r="D3879"/>
      <c r="E3879"/>
      <c r="F3879"/>
      <c r="G3879"/>
      <c r="H3879"/>
      <c r="I3879"/>
      <c r="J3879"/>
      <c r="Z3879"/>
    </row>
    <row r="3880">
      <c r="A3880"/>
      <c r="B3880"/>
      <c r="C3880"/>
      <c r="D3880"/>
      <c r="E3880"/>
      <c r="F3880"/>
      <c r="G3880"/>
      <c r="H3880"/>
      <c r="I3880"/>
      <c r="J3880"/>
      <c r="Z3880"/>
    </row>
    <row r="3881">
      <c r="A3881"/>
      <c r="B3881"/>
      <c r="C3881"/>
      <c r="D3881"/>
      <c r="E3881"/>
      <c r="F3881"/>
      <c r="G3881"/>
      <c r="H3881"/>
      <c r="I3881"/>
      <c r="J3881"/>
      <c r="Z3881"/>
    </row>
    <row r="3882">
      <c r="A3882"/>
      <c r="B3882"/>
      <c r="C3882"/>
      <c r="D3882"/>
      <c r="E3882"/>
      <c r="F3882"/>
      <c r="G3882"/>
      <c r="H3882"/>
      <c r="I3882"/>
      <c r="J3882"/>
      <c r="Z3882"/>
    </row>
    <row r="3883">
      <c r="A3883"/>
      <c r="B3883"/>
      <c r="C3883"/>
      <c r="D3883"/>
      <c r="E3883"/>
      <c r="F3883"/>
      <c r="G3883"/>
      <c r="H3883"/>
      <c r="I3883"/>
      <c r="J3883"/>
      <c r="Z3883"/>
    </row>
    <row r="3884">
      <c r="A3884"/>
      <c r="B3884"/>
      <c r="C3884"/>
      <c r="D3884"/>
      <c r="E3884"/>
      <c r="F3884"/>
      <c r="G3884"/>
      <c r="H3884"/>
      <c r="I3884"/>
      <c r="J3884"/>
      <c r="Z3884"/>
    </row>
    <row r="3885">
      <c r="A3885"/>
      <c r="B3885"/>
      <c r="C3885"/>
      <c r="D3885"/>
      <c r="E3885"/>
      <c r="F3885"/>
      <c r="G3885"/>
      <c r="H3885"/>
      <c r="I3885"/>
      <c r="J3885"/>
      <c r="Z3885"/>
    </row>
    <row r="3886">
      <c r="A3886"/>
      <c r="B3886"/>
      <c r="C3886"/>
      <c r="D3886"/>
      <c r="E3886"/>
      <c r="F3886"/>
      <c r="G3886"/>
      <c r="H3886"/>
      <c r="I3886"/>
      <c r="J3886"/>
      <c r="Z3886"/>
    </row>
    <row r="3887">
      <c r="A3887"/>
      <c r="B3887"/>
      <c r="C3887"/>
      <c r="D3887"/>
      <c r="E3887"/>
      <c r="F3887"/>
      <c r="G3887"/>
      <c r="H3887"/>
      <c r="I3887"/>
      <c r="J3887"/>
      <c r="Z3887"/>
    </row>
    <row r="3888">
      <c r="A3888"/>
      <c r="B3888"/>
      <c r="C3888"/>
      <c r="D3888"/>
      <c r="E3888"/>
      <c r="F3888"/>
      <c r="G3888"/>
      <c r="H3888"/>
      <c r="I3888"/>
      <c r="J3888"/>
      <c r="Z3888"/>
    </row>
    <row r="3889">
      <c r="A3889"/>
      <c r="B3889"/>
      <c r="C3889"/>
      <c r="D3889"/>
      <c r="E3889"/>
      <c r="F3889"/>
      <c r="G3889"/>
      <c r="H3889"/>
      <c r="I3889"/>
      <c r="J3889"/>
      <c r="Z3889"/>
    </row>
    <row r="3890">
      <c r="A3890"/>
      <c r="B3890"/>
      <c r="C3890"/>
      <c r="D3890"/>
      <c r="E3890"/>
      <c r="F3890"/>
      <c r="G3890"/>
      <c r="H3890"/>
      <c r="I3890"/>
      <c r="J3890"/>
      <c r="Z3890"/>
    </row>
    <row r="3891">
      <c r="A3891"/>
      <c r="B3891"/>
      <c r="C3891"/>
      <c r="D3891"/>
      <c r="E3891"/>
      <c r="F3891"/>
      <c r="G3891"/>
      <c r="H3891"/>
      <c r="I3891"/>
      <c r="J3891"/>
      <c r="Z3891"/>
    </row>
    <row r="3892">
      <c r="A3892"/>
      <c r="B3892"/>
      <c r="C3892"/>
      <c r="D3892"/>
      <c r="E3892"/>
      <c r="F3892"/>
      <c r="G3892"/>
      <c r="H3892"/>
      <c r="I3892"/>
      <c r="J3892"/>
      <c r="Z3892"/>
    </row>
    <row r="3893">
      <c r="A3893"/>
      <c r="B3893"/>
      <c r="C3893"/>
      <c r="D3893"/>
      <c r="E3893"/>
      <c r="F3893"/>
      <c r="G3893"/>
      <c r="H3893"/>
      <c r="I3893"/>
      <c r="J3893"/>
      <c r="Z3893"/>
    </row>
    <row r="3894">
      <c r="A3894"/>
      <c r="B3894"/>
      <c r="C3894"/>
      <c r="D3894"/>
      <c r="E3894"/>
      <c r="F3894"/>
      <c r="G3894"/>
      <c r="H3894"/>
      <c r="I3894"/>
      <c r="J3894"/>
      <c r="Z3894"/>
    </row>
    <row r="3895">
      <c r="A3895"/>
      <c r="B3895"/>
      <c r="C3895"/>
      <c r="D3895"/>
      <c r="E3895"/>
      <c r="F3895"/>
      <c r="G3895"/>
      <c r="H3895"/>
      <c r="I3895"/>
      <c r="J3895"/>
      <c r="Z3895"/>
    </row>
    <row r="3896">
      <c r="A3896"/>
      <c r="B3896"/>
      <c r="C3896"/>
      <c r="D3896"/>
      <c r="E3896"/>
      <c r="F3896"/>
      <c r="G3896"/>
      <c r="H3896"/>
      <c r="I3896"/>
      <c r="J3896"/>
      <c r="Z3896"/>
    </row>
    <row r="3897">
      <c r="A3897"/>
      <c r="B3897"/>
      <c r="C3897"/>
      <c r="D3897"/>
      <c r="E3897"/>
      <c r="F3897"/>
      <c r="G3897"/>
      <c r="H3897"/>
      <c r="I3897"/>
      <c r="J3897"/>
      <c r="Z3897"/>
    </row>
    <row r="3898">
      <c r="A3898"/>
      <c r="B3898"/>
      <c r="C3898"/>
      <c r="D3898"/>
      <c r="E3898"/>
      <c r="F3898"/>
      <c r="G3898"/>
      <c r="H3898"/>
      <c r="I3898"/>
      <c r="J3898"/>
      <c r="Z3898"/>
    </row>
    <row r="3899">
      <c r="A3899"/>
      <c r="B3899"/>
      <c r="C3899"/>
      <c r="D3899"/>
      <c r="E3899"/>
      <c r="F3899"/>
      <c r="G3899"/>
      <c r="H3899"/>
      <c r="I3899"/>
      <c r="J3899"/>
      <c r="Z3899"/>
    </row>
    <row r="3900">
      <c r="A3900"/>
      <c r="B3900"/>
      <c r="C3900"/>
      <c r="D3900"/>
      <c r="E3900"/>
      <c r="F3900"/>
      <c r="G3900"/>
      <c r="H3900"/>
      <c r="I3900"/>
      <c r="J3900"/>
      <c r="Z3900"/>
    </row>
    <row r="3901">
      <c r="A3901"/>
      <c r="B3901"/>
      <c r="C3901"/>
      <c r="D3901"/>
      <c r="E3901"/>
      <c r="F3901"/>
      <c r="G3901"/>
      <c r="H3901"/>
      <c r="I3901"/>
      <c r="J3901"/>
      <c r="Z3901"/>
    </row>
    <row r="3902">
      <c r="A3902"/>
      <c r="B3902"/>
      <c r="C3902"/>
      <c r="D3902"/>
      <c r="E3902"/>
      <c r="F3902"/>
      <c r="G3902"/>
      <c r="H3902"/>
      <c r="I3902"/>
      <c r="J3902"/>
      <c r="Z3902"/>
    </row>
    <row r="3903">
      <c r="A3903"/>
      <c r="B3903"/>
      <c r="C3903"/>
      <c r="D3903"/>
      <c r="E3903"/>
      <c r="F3903"/>
      <c r="G3903"/>
      <c r="H3903"/>
      <c r="I3903"/>
      <c r="J3903"/>
      <c r="Z3903"/>
    </row>
    <row r="3904">
      <c r="A3904"/>
      <c r="B3904"/>
      <c r="C3904"/>
      <c r="D3904"/>
      <c r="E3904"/>
      <c r="F3904"/>
      <c r="G3904"/>
      <c r="H3904"/>
      <c r="I3904"/>
      <c r="J3904"/>
      <c r="Z3904"/>
    </row>
    <row r="3905">
      <c r="A3905"/>
      <c r="B3905"/>
      <c r="C3905"/>
      <c r="D3905"/>
      <c r="E3905"/>
      <c r="F3905"/>
      <c r="G3905"/>
      <c r="H3905"/>
      <c r="I3905"/>
      <c r="J3905"/>
      <c r="Z3905"/>
    </row>
    <row r="3906">
      <c r="A3906"/>
      <c r="B3906"/>
      <c r="C3906"/>
      <c r="D3906"/>
      <c r="E3906"/>
      <c r="F3906"/>
      <c r="G3906"/>
      <c r="H3906"/>
      <c r="I3906"/>
      <c r="J3906"/>
      <c r="Z3906"/>
    </row>
    <row r="3907">
      <c r="A3907"/>
      <c r="B3907"/>
      <c r="C3907"/>
      <c r="D3907"/>
      <c r="E3907"/>
      <c r="F3907"/>
      <c r="G3907"/>
      <c r="H3907"/>
      <c r="I3907"/>
      <c r="J3907"/>
      <c r="Z3907"/>
    </row>
    <row r="3908">
      <c r="A3908"/>
      <c r="B3908"/>
      <c r="C3908"/>
      <c r="D3908"/>
      <c r="E3908"/>
      <c r="F3908"/>
      <c r="G3908"/>
      <c r="H3908"/>
      <c r="I3908"/>
      <c r="J3908"/>
      <c r="Z3908"/>
    </row>
    <row r="3909">
      <c r="A3909"/>
      <c r="B3909"/>
      <c r="C3909"/>
      <c r="D3909"/>
      <c r="E3909"/>
      <c r="F3909"/>
      <c r="G3909"/>
      <c r="H3909"/>
      <c r="I3909"/>
      <c r="J3909"/>
      <c r="Z3909"/>
    </row>
    <row r="3910">
      <c r="A3910"/>
      <c r="B3910"/>
      <c r="C3910"/>
      <c r="D3910"/>
      <c r="E3910"/>
      <c r="F3910"/>
      <c r="G3910"/>
      <c r="H3910"/>
      <c r="I3910"/>
      <c r="J3910"/>
      <c r="Z3910"/>
    </row>
    <row r="3911">
      <c r="A3911"/>
      <c r="B3911"/>
      <c r="C3911"/>
      <c r="D3911"/>
      <c r="E3911"/>
      <c r="F3911"/>
      <c r="G3911"/>
      <c r="H3911"/>
      <c r="I3911"/>
      <c r="J3911"/>
      <c r="Z3911"/>
    </row>
    <row r="3912">
      <c r="A3912"/>
      <c r="B3912"/>
      <c r="C3912"/>
      <c r="D3912"/>
      <c r="E3912"/>
      <c r="F3912"/>
      <c r="G3912"/>
      <c r="H3912"/>
      <c r="I3912"/>
      <c r="J3912"/>
      <c r="Z3912"/>
    </row>
    <row r="3913">
      <c r="A3913"/>
      <c r="B3913"/>
      <c r="C3913"/>
      <c r="D3913"/>
      <c r="E3913"/>
      <c r="F3913"/>
      <c r="G3913"/>
      <c r="H3913"/>
      <c r="I3913"/>
      <c r="J3913"/>
      <c r="Z3913"/>
    </row>
    <row r="3914">
      <c r="A3914"/>
      <c r="B3914"/>
      <c r="C3914"/>
      <c r="D3914"/>
      <c r="E3914"/>
      <c r="F3914"/>
      <c r="G3914"/>
      <c r="H3914"/>
      <c r="I3914"/>
      <c r="J3914"/>
      <c r="Z3914"/>
    </row>
    <row r="3915">
      <c r="A3915"/>
      <c r="B3915"/>
      <c r="C3915"/>
      <c r="D3915"/>
      <c r="E3915"/>
      <c r="F3915"/>
      <c r="G3915"/>
      <c r="H3915"/>
      <c r="I3915"/>
      <c r="J3915"/>
      <c r="Z3915"/>
    </row>
    <row r="3916">
      <c r="A3916"/>
      <c r="B3916"/>
      <c r="C3916"/>
      <c r="D3916"/>
      <c r="E3916"/>
      <c r="F3916"/>
      <c r="G3916"/>
      <c r="H3916"/>
      <c r="I3916"/>
      <c r="J3916"/>
      <c r="Z3916"/>
    </row>
    <row r="3917">
      <c r="A3917"/>
      <c r="B3917"/>
      <c r="C3917"/>
      <c r="D3917"/>
      <c r="E3917"/>
      <c r="F3917"/>
      <c r="G3917"/>
      <c r="H3917"/>
      <c r="I3917"/>
      <c r="J3917"/>
      <c r="Z3917"/>
    </row>
    <row r="3918">
      <c r="A3918"/>
      <c r="B3918"/>
      <c r="C3918"/>
      <c r="D3918"/>
      <c r="E3918"/>
      <c r="F3918"/>
      <c r="G3918"/>
      <c r="H3918"/>
      <c r="I3918"/>
      <c r="J3918"/>
      <c r="Z3918"/>
    </row>
    <row r="3919">
      <c r="A3919"/>
      <c r="B3919"/>
      <c r="C3919"/>
      <c r="D3919"/>
      <c r="E3919"/>
      <c r="F3919"/>
      <c r="G3919"/>
      <c r="H3919"/>
      <c r="I3919"/>
      <c r="J3919"/>
      <c r="Z3919"/>
    </row>
    <row r="3920">
      <c r="A3920"/>
      <c r="B3920"/>
      <c r="C3920"/>
      <c r="D3920"/>
      <c r="E3920"/>
      <c r="F3920"/>
      <c r="G3920"/>
      <c r="H3920"/>
      <c r="I3920"/>
      <c r="J3920"/>
      <c r="Z3920"/>
    </row>
    <row r="3921">
      <c r="A3921"/>
      <c r="B3921"/>
      <c r="C3921"/>
      <c r="D3921"/>
      <c r="E3921"/>
      <c r="F3921"/>
      <c r="G3921"/>
      <c r="H3921"/>
      <c r="I3921"/>
      <c r="J3921"/>
      <c r="Z3921"/>
    </row>
    <row r="3922">
      <c r="A3922"/>
      <c r="B3922"/>
      <c r="C3922"/>
      <c r="D3922"/>
      <c r="E3922"/>
      <c r="F3922"/>
      <c r="G3922"/>
      <c r="H3922"/>
      <c r="I3922"/>
      <c r="J3922"/>
      <c r="Z3922"/>
    </row>
    <row r="3923">
      <c r="A3923"/>
      <c r="B3923"/>
      <c r="C3923"/>
      <c r="D3923"/>
      <c r="E3923"/>
      <c r="F3923"/>
      <c r="G3923"/>
      <c r="H3923"/>
      <c r="I3923"/>
      <c r="J3923"/>
      <c r="Z3923"/>
    </row>
    <row r="3924">
      <c r="A3924"/>
      <c r="B3924"/>
      <c r="C3924"/>
      <c r="D3924"/>
      <c r="E3924"/>
      <c r="F3924"/>
      <c r="G3924"/>
      <c r="H3924"/>
      <c r="I3924"/>
      <c r="J3924"/>
      <c r="Z3924"/>
    </row>
    <row r="3925">
      <c r="A3925"/>
      <c r="B3925"/>
      <c r="C3925"/>
      <c r="D3925"/>
      <c r="E3925"/>
      <c r="F3925"/>
      <c r="G3925"/>
      <c r="H3925"/>
      <c r="I3925"/>
      <c r="J3925"/>
      <c r="Z3925"/>
    </row>
    <row r="3926">
      <c r="A3926"/>
      <c r="B3926"/>
      <c r="C3926"/>
      <c r="D3926"/>
      <c r="E3926"/>
      <c r="F3926"/>
      <c r="G3926"/>
      <c r="H3926"/>
      <c r="I3926"/>
      <c r="J3926"/>
      <c r="Z3926"/>
    </row>
    <row r="3927">
      <c r="A3927"/>
      <c r="B3927"/>
      <c r="C3927"/>
      <c r="D3927"/>
      <c r="E3927"/>
      <c r="F3927"/>
      <c r="G3927"/>
      <c r="H3927"/>
      <c r="I3927"/>
      <c r="J3927"/>
      <c r="Z3927"/>
    </row>
    <row r="3928">
      <c r="A3928"/>
      <c r="B3928"/>
      <c r="C3928"/>
      <c r="D3928"/>
      <c r="E3928"/>
      <c r="F3928"/>
      <c r="G3928"/>
      <c r="H3928"/>
      <c r="I3928"/>
      <c r="J3928"/>
      <c r="Z3928"/>
    </row>
    <row r="3929">
      <c r="A3929"/>
      <c r="B3929"/>
      <c r="C3929"/>
      <c r="D3929"/>
      <c r="E3929"/>
      <c r="F3929"/>
      <c r="G3929"/>
      <c r="H3929"/>
      <c r="I3929"/>
      <c r="J3929"/>
      <c r="Z3929"/>
    </row>
    <row r="3930">
      <c r="A3930"/>
      <c r="B3930"/>
      <c r="C3930"/>
      <c r="D3930"/>
      <c r="E3930"/>
      <c r="F3930"/>
      <c r="G3930"/>
      <c r="H3930"/>
      <c r="I3930"/>
      <c r="J3930"/>
      <c r="Z3930"/>
    </row>
    <row r="3931">
      <c r="A3931"/>
      <c r="B3931"/>
      <c r="C3931"/>
      <c r="D3931"/>
      <c r="E3931"/>
      <c r="F3931"/>
      <c r="G3931"/>
      <c r="H3931"/>
      <c r="I3931"/>
      <c r="J3931"/>
      <c r="Z3931"/>
    </row>
    <row r="3932">
      <c r="A3932"/>
      <c r="B3932"/>
      <c r="C3932"/>
      <c r="D3932"/>
      <c r="E3932"/>
      <c r="F3932"/>
      <c r="G3932"/>
      <c r="H3932"/>
      <c r="I3932"/>
      <c r="J3932"/>
      <c r="Z3932"/>
    </row>
    <row r="3933">
      <c r="A3933"/>
      <c r="B3933"/>
      <c r="C3933"/>
      <c r="D3933"/>
      <c r="E3933"/>
      <c r="F3933"/>
      <c r="G3933"/>
      <c r="H3933"/>
      <c r="I3933"/>
      <c r="J3933"/>
      <c r="Z3933"/>
    </row>
    <row r="3934">
      <c r="A3934"/>
      <c r="B3934"/>
      <c r="C3934"/>
      <c r="D3934"/>
      <c r="E3934"/>
      <c r="F3934"/>
      <c r="G3934"/>
      <c r="H3934"/>
      <c r="I3934"/>
      <c r="J3934"/>
      <c r="Z3934"/>
    </row>
    <row r="3935">
      <c r="A3935"/>
      <c r="B3935"/>
      <c r="C3935"/>
      <c r="D3935"/>
      <c r="E3935"/>
      <c r="F3935"/>
      <c r="G3935"/>
      <c r="H3935"/>
      <c r="I3935"/>
      <c r="J3935"/>
      <c r="Z3935"/>
    </row>
    <row r="3936">
      <c r="A3936"/>
      <c r="B3936"/>
      <c r="C3936"/>
      <c r="D3936"/>
      <c r="E3936"/>
      <c r="F3936"/>
      <c r="G3936"/>
      <c r="H3936"/>
      <c r="I3936"/>
      <c r="J3936"/>
      <c r="Z3936"/>
    </row>
    <row r="3937">
      <c r="A3937"/>
      <c r="B3937"/>
      <c r="C3937"/>
      <c r="D3937"/>
      <c r="E3937"/>
      <c r="F3937"/>
      <c r="G3937"/>
      <c r="H3937"/>
      <c r="I3937"/>
      <c r="J3937"/>
      <c r="Z3937"/>
    </row>
    <row r="3938">
      <c r="A3938"/>
      <c r="B3938"/>
      <c r="C3938"/>
      <c r="D3938"/>
      <c r="E3938"/>
      <c r="F3938"/>
      <c r="G3938"/>
      <c r="H3938"/>
      <c r="I3938"/>
      <c r="J3938"/>
      <c r="Z3938"/>
    </row>
    <row r="3939">
      <c r="A3939"/>
      <c r="B3939"/>
      <c r="C3939"/>
      <c r="D3939"/>
      <c r="E3939"/>
      <c r="F3939"/>
      <c r="G3939"/>
      <c r="H3939"/>
      <c r="I3939"/>
      <c r="J3939"/>
      <c r="Z3939"/>
    </row>
    <row r="3940">
      <c r="A3940"/>
      <c r="B3940"/>
      <c r="C3940"/>
      <c r="D3940"/>
      <c r="E3940"/>
      <c r="F3940"/>
      <c r="G3940"/>
      <c r="H3940"/>
      <c r="I3940"/>
      <c r="J3940"/>
      <c r="Z3940"/>
    </row>
    <row r="3941">
      <c r="A3941"/>
      <c r="B3941"/>
      <c r="C3941"/>
      <c r="D3941"/>
      <c r="E3941"/>
      <c r="F3941"/>
      <c r="G3941"/>
      <c r="H3941"/>
      <c r="I3941"/>
      <c r="J3941"/>
      <c r="Z3941"/>
    </row>
    <row r="3942">
      <c r="A3942"/>
      <c r="B3942"/>
      <c r="C3942"/>
      <c r="D3942"/>
      <c r="E3942"/>
      <c r="F3942"/>
      <c r="G3942"/>
      <c r="H3942"/>
      <c r="I3942"/>
      <c r="J3942"/>
      <c r="Z3942"/>
    </row>
    <row r="3943">
      <c r="A3943"/>
      <c r="B3943"/>
      <c r="C3943"/>
      <c r="D3943"/>
      <c r="E3943"/>
      <c r="F3943"/>
      <c r="G3943"/>
      <c r="H3943"/>
      <c r="I3943"/>
      <c r="J3943"/>
      <c r="Z3943"/>
    </row>
    <row r="3944">
      <c r="A3944"/>
      <c r="B3944"/>
      <c r="C3944"/>
      <c r="D3944"/>
      <c r="E3944"/>
      <c r="F3944"/>
      <c r="G3944"/>
      <c r="H3944"/>
      <c r="I3944"/>
      <c r="J3944"/>
      <c r="Z3944"/>
    </row>
    <row r="3945">
      <c r="A3945"/>
      <c r="B3945"/>
      <c r="C3945"/>
      <c r="D3945"/>
      <c r="E3945"/>
      <c r="F3945"/>
      <c r="G3945"/>
      <c r="H3945"/>
      <c r="I3945"/>
      <c r="J3945"/>
      <c r="Z3945"/>
    </row>
    <row r="3946">
      <c r="A3946"/>
      <c r="B3946"/>
      <c r="C3946"/>
      <c r="D3946"/>
      <c r="E3946"/>
      <c r="F3946"/>
      <c r="G3946"/>
      <c r="H3946"/>
      <c r="I3946"/>
      <c r="J3946"/>
      <c r="Z3946"/>
    </row>
    <row r="3947">
      <c r="A3947"/>
      <c r="B3947"/>
      <c r="C3947"/>
      <c r="D3947"/>
      <c r="E3947"/>
      <c r="F3947"/>
      <c r="G3947"/>
      <c r="H3947"/>
      <c r="I3947"/>
      <c r="J3947"/>
      <c r="Z3947"/>
    </row>
    <row r="3948">
      <c r="A3948"/>
      <c r="B3948"/>
      <c r="C3948"/>
      <c r="D3948"/>
      <c r="E3948"/>
      <c r="F3948"/>
      <c r="G3948"/>
      <c r="H3948"/>
      <c r="I3948"/>
      <c r="J3948"/>
      <c r="Z3948"/>
    </row>
    <row r="3949">
      <c r="A3949"/>
      <c r="B3949"/>
      <c r="C3949"/>
      <c r="D3949"/>
      <c r="E3949"/>
      <c r="F3949"/>
      <c r="G3949"/>
      <c r="H3949"/>
      <c r="I3949"/>
      <c r="J3949"/>
      <c r="Z3949"/>
    </row>
    <row r="3950">
      <c r="A3950"/>
      <c r="B3950"/>
      <c r="C3950"/>
      <c r="D3950"/>
      <c r="E3950"/>
      <c r="F3950"/>
      <c r="G3950"/>
      <c r="H3950"/>
      <c r="I3950"/>
      <c r="J3950"/>
      <c r="Z3950"/>
    </row>
    <row r="3951">
      <c r="A3951"/>
      <c r="B3951"/>
      <c r="C3951"/>
      <c r="D3951"/>
      <c r="E3951"/>
      <c r="F3951"/>
      <c r="G3951"/>
      <c r="H3951"/>
      <c r="I3951"/>
      <c r="J3951"/>
      <c r="Z3951"/>
    </row>
    <row r="3952">
      <c r="A3952"/>
      <c r="B3952"/>
      <c r="C3952"/>
      <c r="D3952"/>
      <c r="E3952"/>
      <c r="F3952"/>
      <c r="G3952"/>
      <c r="H3952"/>
      <c r="I3952"/>
      <c r="J3952"/>
      <c r="Z3952"/>
    </row>
    <row r="3953">
      <c r="A3953"/>
      <c r="B3953"/>
      <c r="C3953"/>
      <c r="D3953"/>
      <c r="E3953"/>
      <c r="F3953"/>
      <c r="G3953"/>
      <c r="H3953"/>
      <c r="I3953"/>
      <c r="J3953"/>
      <c r="Z3953"/>
    </row>
    <row r="3954">
      <c r="A3954"/>
      <c r="B3954"/>
      <c r="C3954"/>
      <c r="D3954"/>
      <c r="E3954"/>
      <c r="F3954"/>
      <c r="G3954"/>
      <c r="H3954"/>
      <c r="I3954"/>
      <c r="J3954"/>
      <c r="Z3954"/>
    </row>
    <row r="3955">
      <c r="A3955"/>
      <c r="B3955"/>
      <c r="C3955"/>
      <c r="D3955"/>
      <c r="E3955"/>
      <c r="F3955"/>
      <c r="G3955"/>
      <c r="H3955"/>
      <c r="I3955"/>
      <c r="J3955"/>
      <c r="Z3955"/>
    </row>
    <row r="3956">
      <c r="A3956"/>
      <c r="B3956"/>
      <c r="C3956"/>
      <c r="D3956"/>
      <c r="E3956"/>
      <c r="F3956"/>
      <c r="G3956"/>
      <c r="H3956"/>
      <c r="I3956"/>
      <c r="J3956"/>
      <c r="Z3956"/>
    </row>
    <row r="3957">
      <c r="A3957"/>
      <c r="B3957"/>
      <c r="C3957"/>
      <c r="D3957"/>
      <c r="E3957"/>
      <c r="F3957"/>
      <c r="G3957"/>
      <c r="H3957"/>
      <c r="I3957"/>
      <c r="J3957"/>
      <c r="Z3957"/>
    </row>
    <row r="3958">
      <c r="A3958"/>
      <c r="B3958"/>
      <c r="C3958"/>
      <c r="D3958"/>
      <c r="E3958"/>
      <c r="F3958"/>
      <c r="G3958"/>
      <c r="H3958"/>
      <c r="I3958"/>
      <c r="J3958"/>
      <c r="Z3958"/>
    </row>
    <row r="3959">
      <c r="A3959"/>
      <c r="B3959"/>
      <c r="C3959"/>
      <c r="D3959"/>
      <c r="E3959"/>
      <c r="F3959"/>
      <c r="G3959"/>
      <c r="H3959"/>
      <c r="I3959"/>
      <c r="J3959"/>
      <c r="Z3959"/>
    </row>
    <row r="3960">
      <c r="A3960"/>
      <c r="B3960"/>
      <c r="C3960"/>
      <c r="D3960"/>
      <c r="E3960"/>
      <c r="F3960"/>
      <c r="G3960"/>
      <c r="H3960"/>
      <c r="I3960"/>
      <c r="J3960"/>
      <c r="Z3960"/>
    </row>
    <row r="3961">
      <c r="A3961"/>
      <c r="B3961"/>
      <c r="C3961"/>
      <c r="D3961"/>
      <c r="E3961"/>
      <c r="F3961"/>
      <c r="G3961"/>
      <c r="H3961"/>
      <c r="I3961"/>
      <c r="J3961"/>
      <c r="Z3961"/>
    </row>
    <row r="3962">
      <c r="A3962"/>
      <c r="B3962"/>
      <c r="C3962"/>
      <c r="D3962"/>
      <c r="E3962"/>
      <c r="F3962"/>
      <c r="G3962"/>
      <c r="H3962"/>
      <c r="I3962"/>
      <c r="J3962"/>
      <c r="Z3962"/>
    </row>
    <row r="3963">
      <c r="A3963"/>
      <c r="B3963"/>
      <c r="C3963"/>
      <c r="D3963"/>
      <c r="E3963"/>
      <c r="F3963"/>
      <c r="G3963"/>
      <c r="H3963"/>
      <c r="I3963"/>
      <c r="J3963"/>
      <c r="Z3963"/>
    </row>
    <row r="3964">
      <c r="A3964"/>
      <c r="B3964"/>
      <c r="C3964"/>
      <c r="D3964"/>
      <c r="E3964"/>
      <c r="F3964"/>
      <c r="G3964"/>
      <c r="H3964"/>
      <c r="I3964"/>
      <c r="J3964"/>
      <c r="Z3964"/>
    </row>
    <row r="3965">
      <c r="A3965"/>
      <c r="B3965"/>
      <c r="C3965"/>
      <c r="D3965"/>
      <c r="E3965"/>
      <c r="F3965"/>
      <c r="G3965"/>
      <c r="H3965"/>
      <c r="I3965"/>
      <c r="J3965"/>
      <c r="Z3965"/>
    </row>
    <row r="3966">
      <c r="A3966"/>
      <c r="B3966"/>
      <c r="C3966"/>
      <c r="D3966"/>
      <c r="E3966"/>
      <c r="F3966"/>
      <c r="G3966"/>
      <c r="H3966"/>
      <c r="I3966"/>
      <c r="J3966"/>
      <c r="Z3966"/>
    </row>
    <row r="3967">
      <c r="A3967"/>
      <c r="B3967"/>
      <c r="C3967"/>
      <c r="D3967"/>
      <c r="E3967"/>
      <c r="F3967"/>
      <c r="G3967"/>
      <c r="H3967"/>
      <c r="I3967"/>
      <c r="J3967"/>
      <c r="Z3967"/>
    </row>
    <row r="3968">
      <c r="A3968"/>
      <c r="B3968"/>
      <c r="C3968"/>
      <c r="D3968"/>
      <c r="E3968"/>
      <c r="F3968"/>
      <c r="G3968"/>
      <c r="H3968"/>
      <c r="I3968"/>
      <c r="J3968"/>
      <c r="Z3968"/>
    </row>
    <row r="3969" spans="1:8">
      <c r="A3969" s="760"/>
      <c r="B3969" s="539"/>
      <c r="C3969" s="539"/>
      <c r="D3969" s="539"/>
      <c r="E3969" s="539"/>
      <c r="F3969" s="539"/>
      <c r="G3969" s="539"/>
      <c r="H3969" s="539"/>
    </row>
  </sheetData>
  <mergeCells count="2">
    <mergeCell ref="D2:E2"/>
    <mergeCell ref="D3:E3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AM7"/>
  <sheetViews>
    <sheetView workbookViewId="0">
      <selection activeCell="A5" sqref="A5"/>
    </sheetView>
  </sheetViews>
  <sheetFormatPr defaultColWidth="9.140625" defaultRowHeight="12.75"/>
  <cols>
    <col min="1" max="1" bestFit="true" customWidth="true" style="23" width="14.28515625" collapsed="true"/>
    <col min="2" max="2" customWidth="true" style="23" width="11.42578125" collapsed="true"/>
    <col min="3" max="3" customWidth="true" style="23" width="17.85546875" collapsed="true"/>
    <col min="4" max="4" customWidth="true" style="23" width="11.28515625" collapsed="true"/>
    <col min="5" max="5" customWidth="true" style="23" width="12.7109375" collapsed="true"/>
    <col min="6" max="6" customWidth="true" style="23" width="10.42578125" collapsed="true"/>
    <col min="7" max="8" customWidth="true" style="23" width="12.42578125" collapsed="true"/>
    <col min="9" max="9" customWidth="true" style="23" width="13.140625" collapsed="true"/>
    <col min="10" max="11" customWidth="true" style="23" width="12.42578125" collapsed="true"/>
    <col min="12" max="12" customWidth="true" style="23" width="15.42578125" collapsed="true"/>
    <col min="13" max="13" customWidth="true" style="23" width="14.28515625" collapsed="true"/>
    <col min="14" max="39" customWidth="true" style="23" width="12.42578125" collapsed="true"/>
    <col min="40" max="16384" style="23" width="9.140625" collapsed="true"/>
  </cols>
  <sheetData>
    <row r="2" spans="1:39">
      <c r="A2" s="684" t="s">
        <v>3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  <c r="M2" s="684" t="s">
        <v>102</v>
      </c>
      <c r="N2" s="684" t="s">
        <v>102</v>
      </c>
      <c r="O2" s="684" t="s">
        <v>102</v>
      </c>
      <c r="P2" s="684" t="s">
        <v>102</v>
      </c>
      <c r="Q2" s="684" t="s">
        <v>102</v>
      </c>
      <c r="R2" s="684" t="s">
        <v>102</v>
      </c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4"/>
      <c r="AD2" s="684"/>
      <c r="AE2" s="684"/>
      <c r="AF2" s="684"/>
      <c r="AG2" s="684"/>
      <c r="AH2" s="684"/>
      <c r="AI2" s="684"/>
      <c r="AJ2" s="684"/>
      <c r="AK2" s="684"/>
      <c r="AL2" s="684"/>
      <c r="AM2" s="684"/>
    </row>
    <row r="3" spans="1:39">
      <c r="A3" s="147" t="s">
        <v>102</v>
      </c>
      <c r="B3" s="147" t="s">
        <v>102</v>
      </c>
      <c r="C3" s="147" t="s">
        <v>102</v>
      </c>
      <c r="D3" s="147" t="s">
        <v>102</v>
      </c>
      <c r="E3" s="147" t="s">
        <v>102</v>
      </c>
      <c r="F3" s="147" t="s">
        <v>102</v>
      </c>
      <c r="G3" s="147" t="s">
        <v>102</v>
      </c>
      <c r="H3" s="147" t="s">
        <v>102</v>
      </c>
      <c r="I3" s="147" t="s">
        <v>102</v>
      </c>
      <c r="J3" s="147" t="s">
        <v>102</v>
      </c>
      <c r="K3" s="147" t="s">
        <v>102</v>
      </c>
      <c r="L3" s="147" t="s">
        <v>102</v>
      </c>
      <c r="M3" s="147" t="s">
        <v>102</v>
      </c>
      <c r="N3" s="147" t="s">
        <v>102</v>
      </c>
      <c r="O3" s="147" t="s">
        <v>102</v>
      </c>
      <c r="P3" s="147" t="s">
        <v>102</v>
      </c>
      <c r="Q3" s="147" t="s">
        <v>102</v>
      </c>
      <c r="R3" s="147" t="s">
        <v>102</v>
      </c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</row>
    <row customHeight="1" ht="15.75" r="4" spans="1:39">
      <c r="A4" s="721" t="s">
        <v>52</v>
      </c>
      <c r="B4" s="721" t="s">
        <v>102</v>
      </c>
      <c r="C4" s="721" t="s">
        <v>102</v>
      </c>
      <c r="D4" s="721" t="s">
        <v>102</v>
      </c>
      <c r="E4" s="721" t="s">
        <v>102</v>
      </c>
      <c r="F4" s="721" t="s">
        <v>102</v>
      </c>
      <c r="G4" s="722" t="s">
        <v>49</v>
      </c>
      <c r="H4" s="722" t="s">
        <v>102</v>
      </c>
      <c r="I4" s="722" t="s">
        <v>102</v>
      </c>
      <c r="J4" s="726" t="s">
        <v>32</v>
      </c>
      <c r="K4" s="726" t="s">
        <v>102</v>
      </c>
      <c r="L4" s="725" t="s">
        <v>622</v>
      </c>
      <c r="M4" s="725" t="s">
        <v>102</v>
      </c>
      <c r="N4" s="723" t="s">
        <v>33</v>
      </c>
      <c r="O4" s="723" t="s">
        <v>102</v>
      </c>
      <c r="P4" s="723" t="s">
        <v>102</v>
      </c>
      <c r="Q4" s="724" t="s">
        <v>50</v>
      </c>
      <c r="R4" s="724" t="s">
        <v>622</v>
      </c>
      <c r="S4" s="724"/>
      <c r="T4" s="724"/>
      <c r="U4" s="722" t="s">
        <v>54</v>
      </c>
      <c r="V4" s="722"/>
      <c r="W4" s="722"/>
      <c r="X4" s="722"/>
      <c r="Y4" s="722"/>
      <c r="Z4" s="722"/>
      <c r="AA4" s="727" t="s">
        <v>553</v>
      </c>
      <c r="AB4" s="721" t="s">
        <v>51</v>
      </c>
      <c r="AC4" s="721"/>
      <c r="AD4" s="721"/>
      <c r="AE4" s="721"/>
      <c r="AF4" s="721"/>
      <c r="AG4" s="721"/>
      <c r="AH4" s="721"/>
      <c r="AI4" s="721"/>
      <c r="AJ4" s="721"/>
      <c r="AK4" s="721"/>
      <c r="AL4" s="721"/>
      <c r="AM4" s="721"/>
    </row>
    <row ht="51" r="5" spans="1:39">
      <c r="A5" s="161" t="s">
        <v>26</v>
      </c>
      <c r="B5" s="161" t="s">
        <v>44</v>
      </c>
      <c r="C5" s="161" t="s">
        <v>45</v>
      </c>
      <c r="D5" s="161" t="s">
        <v>46</v>
      </c>
      <c r="E5" s="161" t="s">
        <v>47</v>
      </c>
      <c r="F5" s="161" t="s">
        <v>48</v>
      </c>
      <c r="G5" s="164" t="s">
        <v>53</v>
      </c>
      <c r="H5" s="164" t="s">
        <v>36</v>
      </c>
      <c r="I5" s="164" t="s">
        <v>620</v>
      </c>
      <c r="J5" s="92" t="s">
        <v>53</v>
      </c>
      <c r="K5" s="92" t="s">
        <v>36</v>
      </c>
      <c r="L5" s="165" t="s">
        <v>621</v>
      </c>
      <c r="M5" s="165" t="s">
        <v>617</v>
      </c>
      <c r="N5" s="166" t="s">
        <v>53</v>
      </c>
      <c r="O5" s="166" t="s">
        <v>36</v>
      </c>
      <c r="P5" s="166" t="s">
        <v>619</v>
      </c>
      <c r="Q5" s="167" t="s">
        <v>53</v>
      </c>
      <c r="R5" s="167" t="s">
        <v>621</v>
      </c>
      <c r="S5" s="167" t="s">
        <v>620</v>
      </c>
      <c r="T5" s="167" t="s">
        <v>618</v>
      </c>
      <c r="U5" s="164" t="s">
        <v>55</v>
      </c>
      <c r="V5" s="164" t="s">
        <v>119</v>
      </c>
      <c r="W5" s="164" t="s">
        <v>120</v>
      </c>
      <c r="X5" s="164" t="s">
        <v>56</v>
      </c>
      <c r="Y5" s="164" t="s">
        <v>57</v>
      </c>
      <c r="Z5" s="164" t="s">
        <v>58</v>
      </c>
      <c r="AA5" s="727"/>
      <c r="AB5" s="161" t="s">
        <v>14</v>
      </c>
      <c r="AC5" s="161" t="s">
        <v>15</v>
      </c>
      <c r="AD5" s="161" t="s">
        <v>16</v>
      </c>
      <c r="AE5" s="161" t="s">
        <v>17</v>
      </c>
      <c r="AF5" s="161" t="s">
        <v>18</v>
      </c>
      <c r="AG5" s="161" t="s">
        <v>19</v>
      </c>
      <c r="AH5" s="161" t="s">
        <v>20</v>
      </c>
      <c r="AI5" s="161" t="s">
        <v>21</v>
      </c>
      <c r="AJ5" s="161" t="s">
        <v>22</v>
      </c>
      <c r="AK5" s="161" t="s">
        <v>23</v>
      </c>
      <c r="AL5" s="161" t="s">
        <v>24</v>
      </c>
      <c r="AM5" s="161" t="s">
        <v>25</v>
      </c>
    </row>
    <row r="6" spans="1:39">
      <c r="A6" s="162" t="s">
        <v>102</v>
      </c>
      <c r="B6" s="162" t="s">
        <v>102</v>
      </c>
      <c r="C6" s="162" t="s">
        <v>102</v>
      </c>
      <c r="D6" s="162" t="s">
        <v>102</v>
      </c>
      <c r="E6" s="162" t="s">
        <v>102</v>
      </c>
      <c r="F6" s="162" t="s">
        <v>102</v>
      </c>
      <c r="G6" s="162" t="s">
        <v>102</v>
      </c>
      <c r="H6" s="162" t="s">
        <v>102</v>
      </c>
      <c r="I6" s="162" t="s">
        <v>102</v>
      </c>
      <c r="J6" s="162" t="s">
        <v>102</v>
      </c>
      <c r="K6" s="162" t="s">
        <v>102</v>
      </c>
      <c r="L6" s="162" t="s">
        <v>102</v>
      </c>
      <c r="M6" s="162" t="s">
        <v>102</v>
      </c>
      <c r="N6" s="162" t="s">
        <v>102</v>
      </c>
      <c r="O6" s="162" t="s">
        <v>102</v>
      </c>
      <c r="P6" s="162" t="s">
        <v>102</v>
      </c>
      <c r="Q6" s="162" t="s">
        <v>102</v>
      </c>
      <c r="R6" s="162" t="s">
        <v>102</v>
      </c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</row>
    <row r="7" spans="1:39">
      <c r="A7" s="94"/>
      <c r="B7" s="94"/>
      <c r="C7" s="94"/>
      <c r="D7" s="94"/>
      <c r="E7" s="94"/>
      <c r="F7" s="94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bottom="0.75" footer="0.3" header="0.3" left="0.25" right="0.25" top="0.75"/>
  <pageSetup fitToHeight="0" horizontalDpi="300" orientation="landscape" paperSize="9" r:id="rId1" scale="29" verticalDpi="300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A5" sqref="A5"/>
    </sheetView>
  </sheetViews>
  <sheetFormatPr defaultColWidth="9.140625" defaultRowHeight="12.75"/>
  <cols>
    <col min="1" max="1" customWidth="true" style="23" width="11.28515625" collapsed="true"/>
    <col min="2" max="2" customWidth="true" style="23" width="15.0" collapsed="true"/>
    <col min="3" max="3" customWidth="true" style="23" width="11.0" collapsed="true"/>
    <col min="4" max="4" customWidth="true" style="23" width="19.5703125" collapsed="true"/>
    <col min="5" max="5" customWidth="true" style="23" width="15.5703125" collapsed="true"/>
    <col min="6" max="6" customWidth="true" style="23" width="14.28515625" collapsed="true"/>
    <col min="7" max="7" customWidth="true" style="23" width="17.7109375" collapsed="true"/>
    <col min="8" max="8" customWidth="true" style="23" width="14.140625" collapsed="true"/>
    <col min="9" max="9" customWidth="true" style="23" width="17.7109375" collapsed="true"/>
    <col min="10" max="10" customWidth="true" style="23" width="14.85546875" collapsed="true"/>
    <col min="11" max="13" customWidth="true" style="23" width="17.7109375" collapsed="true"/>
    <col min="14" max="16384" style="23" width="9.140625" collapsed="true"/>
  </cols>
  <sheetData>
    <row r="2" spans="1:13">
      <c r="A2" s="684" t="s">
        <v>83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  <c r="M2" s="684" t="s">
        <v>102</v>
      </c>
    </row>
    <row r="3" spans="1:13">
      <c r="A3" s="91" t="s">
        <v>102</v>
      </c>
      <c r="B3" s="91" t="s">
        <v>102</v>
      </c>
      <c r="C3" s="91" t="s">
        <v>102</v>
      </c>
      <c r="D3" s="91" t="s">
        <v>102</v>
      </c>
      <c r="E3" s="91" t="s">
        <v>102</v>
      </c>
      <c r="F3" s="91" t="s">
        <v>102</v>
      </c>
      <c r="G3" s="91" t="s">
        <v>102</v>
      </c>
      <c r="H3" s="91" t="s">
        <v>102</v>
      </c>
      <c r="I3" s="91" t="s">
        <v>102</v>
      </c>
      <c r="J3" s="91" t="s">
        <v>102</v>
      </c>
      <c r="K3" s="91" t="s">
        <v>102</v>
      </c>
      <c r="L3" s="91" t="s">
        <v>102</v>
      </c>
      <c r="M3" s="91" t="s">
        <v>102</v>
      </c>
    </row>
    <row r="4" spans="1:13">
      <c r="A4" s="721" t="s">
        <v>84</v>
      </c>
      <c r="B4" s="721" t="s">
        <v>102</v>
      </c>
      <c r="C4" s="721" t="s">
        <v>102</v>
      </c>
      <c r="D4" s="721" t="s">
        <v>102</v>
      </c>
      <c r="E4" s="721" t="s">
        <v>102</v>
      </c>
      <c r="F4" s="721" t="s">
        <v>49</v>
      </c>
      <c r="G4" s="721" t="s">
        <v>102</v>
      </c>
      <c r="H4" s="721" t="s">
        <v>32</v>
      </c>
      <c r="I4" s="721" t="s">
        <v>102</v>
      </c>
      <c r="J4" s="721" t="s">
        <v>33</v>
      </c>
      <c r="K4" s="721" t="s">
        <v>102</v>
      </c>
      <c r="L4" s="728" t="s">
        <v>50</v>
      </c>
      <c r="M4" s="728" t="s">
        <v>102</v>
      </c>
    </row>
    <row customHeight="1" ht="27.75" r="5" spans="1:13">
      <c r="A5" s="161" t="s">
        <v>1053</v>
      </c>
      <c r="B5" s="161" t="s">
        <v>78</v>
      </c>
      <c r="C5" s="161" t="s">
        <v>11</v>
      </c>
      <c r="D5" s="161" t="s">
        <v>101</v>
      </c>
      <c r="E5" s="161" t="s">
        <v>85</v>
      </c>
      <c r="F5" s="161" t="s">
        <v>53</v>
      </c>
      <c r="G5" s="161" t="s">
        <v>36</v>
      </c>
      <c r="H5" s="161" t="s">
        <v>53</v>
      </c>
      <c r="I5" s="161" t="s">
        <v>36</v>
      </c>
      <c r="J5" s="161" t="s">
        <v>53</v>
      </c>
      <c r="K5" s="161" t="s">
        <v>36</v>
      </c>
      <c r="L5" s="161" t="s">
        <v>53</v>
      </c>
      <c r="M5" s="161" t="s">
        <v>36</v>
      </c>
    </row>
    <row customHeight="1" ht="27.75" r="6" spans="1:13">
      <c r="A6" s="161" t="s">
        <v>102</v>
      </c>
      <c r="B6" s="161" t="s">
        <v>102</v>
      </c>
      <c r="C6" s="161" t="s">
        <v>102</v>
      </c>
      <c r="D6" s="161" t="s">
        <v>102</v>
      </c>
      <c r="E6" s="161" t="s">
        <v>102</v>
      </c>
      <c r="F6" s="161" t="s">
        <v>102</v>
      </c>
      <c r="G6" s="161" t="s">
        <v>102</v>
      </c>
      <c r="H6" s="161" t="s">
        <v>102</v>
      </c>
      <c r="I6" s="161" t="s">
        <v>102</v>
      </c>
      <c r="J6" s="161" t="s">
        <v>102</v>
      </c>
      <c r="K6" s="161" t="s">
        <v>102</v>
      </c>
      <c r="L6" s="161" t="s">
        <v>102</v>
      </c>
      <c r="M6" s="161" t="s">
        <v>102</v>
      </c>
    </row>
    <row customHeight="1" ht="27.75" r="7" spans="1:13">
      <c r="A7" s="161" t="s">
        <v>102</v>
      </c>
      <c r="B7" s="161" t="s">
        <v>102</v>
      </c>
      <c r="C7" s="161" t="s">
        <v>102</v>
      </c>
      <c r="D7" s="161" t="s">
        <v>102</v>
      </c>
      <c r="E7" s="161" t="s">
        <v>102</v>
      </c>
      <c r="F7" s="161" t="s">
        <v>102</v>
      </c>
      <c r="G7" s="161" t="s">
        <v>102</v>
      </c>
      <c r="H7" s="161" t="s">
        <v>102</v>
      </c>
      <c r="I7" s="161" t="s">
        <v>102</v>
      </c>
      <c r="J7" s="161" t="s">
        <v>102</v>
      </c>
      <c r="K7" s="161" t="s">
        <v>102</v>
      </c>
      <c r="L7" s="161" t="s">
        <v>102</v>
      </c>
      <c r="M7" s="161" t="s">
        <v>102</v>
      </c>
    </row>
    <row customHeight="1" ht="27.75" r="8" spans="1:13">
      <c r="A8" s="161" t="s">
        <v>102</v>
      </c>
      <c r="B8" s="161" t="s">
        <v>102</v>
      </c>
      <c r="C8" s="161" t="s">
        <v>102</v>
      </c>
      <c r="D8" s="161" t="s">
        <v>102</v>
      </c>
      <c r="E8" s="161" t="s">
        <v>102</v>
      </c>
      <c r="F8" s="161" t="s">
        <v>102</v>
      </c>
      <c r="G8" s="161" t="s">
        <v>102</v>
      </c>
      <c r="H8" s="161" t="s">
        <v>102</v>
      </c>
      <c r="I8" s="161" t="s">
        <v>102</v>
      </c>
      <c r="J8" s="161" t="s">
        <v>102</v>
      </c>
      <c r="K8" s="161" t="s">
        <v>102</v>
      </c>
      <c r="L8" s="161" t="s">
        <v>102</v>
      </c>
      <c r="M8" s="161" t="s">
        <v>102</v>
      </c>
    </row>
    <row r="9" spans="1:13">
      <c r="A9" s="162"/>
      <c r="B9" s="162"/>
      <c r="C9" s="162"/>
      <c r="D9" s="162"/>
      <c r="E9" s="162"/>
      <c r="F9" s="163"/>
      <c r="G9" s="163"/>
      <c r="H9" s="163"/>
      <c r="I9" s="163"/>
      <c r="J9" s="163"/>
      <c r="K9" s="163"/>
      <c r="L9" s="163"/>
      <c r="M9" s="163"/>
    </row>
    <row r="10" spans="1:1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bottom="0.75" footer="0.3" header="0.3" left="0.25" right="0.25" top="0.75"/>
  <pageSetup fitToHeight="0" orientation="landscape" paperSize="9" r:id="rId1" scale="69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U38"/>
  <sheetViews>
    <sheetView workbookViewId="0">
      <selection activeCell="A4" sqref="A4:E4"/>
    </sheetView>
  </sheetViews>
  <sheetFormatPr defaultColWidth="9.140625" defaultRowHeight="12.75"/>
  <cols>
    <col min="1" max="1" bestFit="true" customWidth="true" style="1" width="9.5703125" collapsed="true"/>
    <col min="2" max="2" customWidth="true" style="1" width="15.140625" collapsed="true"/>
    <col min="3" max="3" customWidth="true" style="1" width="16.7109375" collapsed="true"/>
    <col min="4" max="4" customWidth="true" style="1" width="15.5703125" collapsed="true"/>
    <col min="5" max="5" customWidth="true" style="1" width="18.140625" collapsed="true"/>
    <col min="6" max="6" customWidth="true" style="1" width="15.28515625" collapsed="true"/>
    <col min="7" max="9" customWidth="true" style="1" width="18.28515625" collapsed="true"/>
    <col min="10" max="11" customWidth="true" style="1" width="17.7109375" collapsed="true"/>
    <col min="12" max="12" customWidth="true" style="1" width="17.85546875" collapsed="true"/>
    <col min="13" max="13" style="1" width="9.140625" collapsed="true"/>
    <col min="14" max="20" customWidth="true" style="1" width="11.28515625" collapsed="true"/>
    <col min="21" max="16384" style="1" width="9.140625" collapsed="true"/>
  </cols>
  <sheetData>
    <row ht="15" r="2" spans="1:21">
      <c r="A2" t="s">
        <v>102</v>
      </c>
      <c r="B2" s="730" t="s">
        <v>4</v>
      </c>
      <c r="C2" s="730" t="s">
        <v>102</v>
      </c>
      <c r="D2" s="730" t="s">
        <v>102</v>
      </c>
      <c r="E2" s="730" t="s">
        <v>102</v>
      </c>
      <c r="F2" s="730" t="s">
        <v>102</v>
      </c>
      <c r="G2" s="730" t="s">
        <v>102</v>
      </c>
      <c r="H2" s="730" t="s">
        <v>102</v>
      </c>
      <c r="I2" s="730" t="s">
        <v>102</v>
      </c>
      <c r="J2" s="730" t="s">
        <v>102</v>
      </c>
      <c r="K2" s="730" t="s">
        <v>102</v>
      </c>
      <c r="L2" s="730" t="s">
        <v>102</v>
      </c>
    </row>
    <row customHeight="1" ht="25.5" r="4" spans="1:21">
      <c r="A4" s="729" t="s">
        <v>1199</v>
      </c>
      <c r="B4" s="729" t="s">
        <v>102</v>
      </c>
      <c r="C4" s="729" t="s">
        <v>102</v>
      </c>
      <c r="D4" s="729" t="s">
        <v>102</v>
      </c>
      <c r="E4" s="729" t="s">
        <v>102</v>
      </c>
      <c r="F4" s="729" t="s">
        <v>1200</v>
      </c>
      <c r="G4" s="729" t="s">
        <v>102</v>
      </c>
      <c r="H4" s="729" t="s">
        <v>102</v>
      </c>
      <c r="I4" s="729" t="s">
        <v>102</v>
      </c>
      <c r="J4" s="729" t="s">
        <v>102</v>
      </c>
      <c r="K4" s="729" t="s">
        <v>102</v>
      </c>
      <c r="L4" s="729" t="s">
        <v>102</v>
      </c>
      <c r="M4" s="729" t="s">
        <v>102</v>
      </c>
      <c r="N4" s="729" t="s">
        <v>1201</v>
      </c>
      <c r="O4" s="729" t="s">
        <v>102</v>
      </c>
      <c r="P4" s="729" t="s">
        <v>102</v>
      </c>
      <c r="Q4" s="729" t="s">
        <v>102</v>
      </c>
      <c r="R4" s="729" t="s">
        <v>102</v>
      </c>
      <c r="S4" s="729"/>
      <c r="T4" s="729"/>
      <c r="U4" s="729" t="s">
        <v>1202</v>
      </c>
    </row>
    <row customFormat="1" ht="25.5" r="5" s="4" spans="1:21">
      <c r="A5" s="152" t="s">
        <v>59</v>
      </c>
      <c r="B5" s="153" t="s">
        <v>60</v>
      </c>
      <c r="C5" s="152" t="s">
        <v>61</v>
      </c>
      <c r="D5" s="152" t="s">
        <v>62</v>
      </c>
      <c r="E5" s="152" t="s">
        <v>79</v>
      </c>
      <c r="F5" s="152" t="s">
        <v>624</v>
      </c>
      <c r="G5" s="152" t="s">
        <v>1203</v>
      </c>
      <c r="H5" s="152" t="s">
        <v>1204</v>
      </c>
      <c r="I5" s="152" t="s">
        <v>1205</v>
      </c>
      <c r="J5" s="152" t="s">
        <v>1206</v>
      </c>
      <c r="K5" s="152" t="s">
        <v>1207</v>
      </c>
      <c r="L5" s="152" t="s">
        <v>1208</v>
      </c>
      <c r="M5" s="152" t="s">
        <v>1209</v>
      </c>
      <c r="N5" s="152" t="s">
        <v>35</v>
      </c>
      <c r="O5" s="152" t="s">
        <v>1210</v>
      </c>
      <c r="P5" s="152" t="s">
        <v>1385</v>
      </c>
      <c r="Q5" s="152" t="s">
        <v>1386</v>
      </c>
      <c r="R5" s="152" t="s">
        <v>1208</v>
      </c>
      <c r="S5" s="152" t="s">
        <v>1211</v>
      </c>
      <c r="T5" s="152" t="s">
        <v>1212</v>
      </c>
      <c r="U5" s="729"/>
    </row>
    <row r="6" spans="1:21">
      <c r="A6" s="154" t="s">
        <v>102</v>
      </c>
      <c r="B6" s="154" t="s">
        <v>102</v>
      </c>
      <c r="C6" s="155" t="s">
        <v>102</v>
      </c>
      <c r="D6" s="156" t="s">
        <v>102</v>
      </c>
      <c r="E6" s="156" t="s">
        <v>102</v>
      </c>
      <c r="F6" s="156" t="s">
        <v>102</v>
      </c>
      <c r="G6" s="156" t="s">
        <v>102</v>
      </c>
      <c r="H6" s="156" t="s">
        <v>102</v>
      </c>
      <c r="I6" s="156" t="s">
        <v>102</v>
      </c>
      <c r="J6" s="156" t="s">
        <v>102</v>
      </c>
      <c r="K6" s="156" t="s">
        <v>102</v>
      </c>
      <c r="L6" s="156" t="s">
        <v>102</v>
      </c>
      <c r="M6" s="157">
        <f ref="M6:M12" si="0" t="shared">SUM(F6:L6)</f>
        <v>0</v>
      </c>
      <c r="N6" s="156" t="s">
        <v>102</v>
      </c>
      <c r="O6" s="156" t="s">
        <v>102</v>
      </c>
      <c r="P6" s="156" t="s">
        <v>102</v>
      </c>
      <c r="Q6" s="156" t="s">
        <v>102</v>
      </c>
      <c r="R6" s="156" t="s">
        <v>102</v>
      </c>
      <c r="S6" s="156"/>
      <c r="T6" s="158">
        <f ref="T6:T12" si="1" t="shared">SUM(N6:S6)</f>
        <v>0</v>
      </c>
      <c r="U6" s="158">
        <f ref="U6:U12" si="2" t="shared">M6-T6</f>
        <v>0</v>
      </c>
    </row>
    <row r="7" spans="1:21">
      <c r="A7" s="159" t="s">
        <v>102</v>
      </c>
      <c r="B7" s="159" t="s">
        <v>102</v>
      </c>
      <c r="C7" s="159" t="s">
        <v>102</v>
      </c>
      <c r="D7" s="159" t="s">
        <v>102</v>
      </c>
      <c r="E7" s="159" t="s">
        <v>102</v>
      </c>
      <c r="F7" s="159" t="s">
        <v>102</v>
      </c>
      <c r="G7" s="159" t="s">
        <v>102</v>
      </c>
      <c r="H7" s="159" t="s">
        <v>102</v>
      </c>
      <c r="I7" s="159" t="s">
        <v>102</v>
      </c>
      <c r="J7" s="159" t="s">
        <v>102</v>
      </c>
      <c r="K7" s="159" t="s">
        <v>102</v>
      </c>
      <c r="L7" s="159" t="s">
        <v>102</v>
      </c>
      <c r="M7" s="157">
        <f si="0" t="shared"/>
        <v>0</v>
      </c>
      <c r="N7" s="159" t="s">
        <v>102</v>
      </c>
      <c r="O7" s="159" t="s">
        <v>102</v>
      </c>
      <c r="P7" s="159" t="s">
        <v>102</v>
      </c>
      <c r="Q7" s="159" t="s">
        <v>102</v>
      </c>
      <c r="R7" s="159" t="s">
        <v>102</v>
      </c>
      <c r="S7" s="159"/>
      <c r="T7" s="158">
        <f si="1" t="shared"/>
        <v>0</v>
      </c>
      <c r="U7" s="158">
        <f si="2" t="shared"/>
        <v>0</v>
      </c>
    </row>
    <row r="8" spans="1:21">
      <c r="A8" s="159" t="s">
        <v>102</v>
      </c>
      <c r="B8" s="159" t="s">
        <v>102</v>
      </c>
      <c r="C8" s="159" t="s">
        <v>102</v>
      </c>
      <c r="D8" s="159" t="s">
        <v>102</v>
      </c>
      <c r="E8" s="159" t="s">
        <v>102</v>
      </c>
      <c r="F8" s="159" t="s">
        <v>102</v>
      </c>
      <c r="G8" s="159" t="s">
        <v>102</v>
      </c>
      <c r="H8" s="159" t="s">
        <v>102</v>
      </c>
      <c r="I8" s="159" t="s">
        <v>102</v>
      </c>
      <c r="J8" s="159" t="s">
        <v>102</v>
      </c>
      <c r="K8" s="159" t="s">
        <v>102</v>
      </c>
      <c r="L8" s="159" t="s">
        <v>102</v>
      </c>
      <c r="M8" s="157">
        <f si="0" t="shared"/>
        <v>0</v>
      </c>
      <c r="N8" s="159" t="s">
        <v>102</v>
      </c>
      <c r="O8" s="159" t="s">
        <v>102</v>
      </c>
      <c r="P8" s="159" t="s">
        <v>102</v>
      </c>
      <c r="Q8" s="159" t="s">
        <v>102</v>
      </c>
      <c r="R8" s="159" t="s">
        <v>102</v>
      </c>
      <c r="S8" s="159"/>
      <c r="T8" s="158">
        <f si="1" t="shared"/>
        <v>0</v>
      </c>
      <c r="U8" s="158">
        <f si="2" t="shared"/>
        <v>0</v>
      </c>
    </row>
    <row r="9" spans="1:21">
      <c r="A9" s="159" t="s">
        <v>102</v>
      </c>
      <c r="B9" s="159" t="s">
        <v>102</v>
      </c>
      <c r="C9" s="159" t="s">
        <v>102</v>
      </c>
      <c r="D9" s="159" t="s">
        <v>102</v>
      </c>
      <c r="E9" s="159" t="s">
        <v>102</v>
      </c>
      <c r="F9" s="159" t="s">
        <v>102</v>
      </c>
      <c r="G9" s="159" t="s">
        <v>102</v>
      </c>
      <c r="H9" s="159" t="s">
        <v>102</v>
      </c>
      <c r="I9" s="159" t="s">
        <v>102</v>
      </c>
      <c r="J9" s="159" t="s">
        <v>102</v>
      </c>
      <c r="K9" s="159" t="s">
        <v>102</v>
      </c>
      <c r="L9" s="159" t="s">
        <v>102</v>
      </c>
      <c r="M9" s="157">
        <f si="0" t="shared"/>
        <v>0</v>
      </c>
      <c r="N9" s="159" t="s">
        <v>102</v>
      </c>
      <c r="O9" s="159" t="s">
        <v>102</v>
      </c>
      <c r="P9" s="159" t="s">
        <v>102</v>
      </c>
      <c r="Q9" s="159" t="s">
        <v>102</v>
      </c>
      <c r="R9" s="159" t="s">
        <v>102</v>
      </c>
      <c r="S9" s="159"/>
      <c r="T9" s="158">
        <f si="1" t="shared"/>
        <v>0</v>
      </c>
      <c r="U9" s="158">
        <f si="2" t="shared"/>
        <v>0</v>
      </c>
    </row>
    <row r="10" spans="1:21">
      <c r="A10" s="159" t="s">
        <v>102</v>
      </c>
      <c r="B10" s="159" t="s">
        <v>102</v>
      </c>
      <c r="C10" s="159" t="s">
        <v>102</v>
      </c>
      <c r="D10" s="159" t="s">
        <v>102</v>
      </c>
      <c r="E10" s="159" t="s">
        <v>102</v>
      </c>
      <c r="F10" s="159" t="s">
        <v>102</v>
      </c>
      <c r="G10" s="159" t="s">
        <v>102</v>
      </c>
      <c r="H10" s="159" t="s">
        <v>102</v>
      </c>
      <c r="I10" s="159" t="s">
        <v>102</v>
      </c>
      <c r="J10" s="159" t="s">
        <v>102</v>
      </c>
      <c r="K10" s="159" t="s">
        <v>102</v>
      </c>
      <c r="L10" s="159" t="s">
        <v>102</v>
      </c>
      <c r="M10" s="157">
        <f si="0" t="shared"/>
        <v>0</v>
      </c>
      <c r="N10" s="159" t="s">
        <v>102</v>
      </c>
      <c r="O10" s="159" t="s">
        <v>102</v>
      </c>
      <c r="P10" s="159" t="s">
        <v>102</v>
      </c>
      <c r="Q10" s="159" t="s">
        <v>102</v>
      </c>
      <c r="R10" s="159" t="s">
        <v>102</v>
      </c>
      <c r="S10" s="159"/>
      <c r="T10" s="158">
        <f si="1" t="shared"/>
        <v>0</v>
      </c>
      <c r="U10" s="158">
        <f si="2" t="shared"/>
        <v>0</v>
      </c>
    </row>
    <row r="11" spans="1:21">
      <c r="A11" s="159" t="s">
        <v>102</v>
      </c>
      <c r="B11" s="159" t="s">
        <v>102</v>
      </c>
      <c r="C11" s="159" t="s">
        <v>102</v>
      </c>
      <c r="D11" s="159" t="s">
        <v>102</v>
      </c>
      <c r="E11" s="159" t="s">
        <v>102</v>
      </c>
      <c r="F11" s="159" t="s">
        <v>102</v>
      </c>
      <c r="G11" s="159" t="s">
        <v>102</v>
      </c>
      <c r="H11" s="159" t="s">
        <v>102</v>
      </c>
      <c r="I11" s="159" t="s">
        <v>102</v>
      </c>
      <c r="J11" s="159" t="s">
        <v>102</v>
      </c>
      <c r="K11" s="159" t="s">
        <v>102</v>
      </c>
      <c r="L11" s="159" t="s">
        <v>102</v>
      </c>
      <c r="M11" s="157">
        <f si="0" t="shared"/>
        <v>0</v>
      </c>
      <c r="N11" s="159" t="s">
        <v>102</v>
      </c>
      <c r="O11" s="159" t="s">
        <v>102</v>
      </c>
      <c r="P11" s="159" t="s">
        <v>102</v>
      </c>
      <c r="Q11" s="159" t="s">
        <v>102</v>
      </c>
      <c r="R11" s="159" t="s">
        <v>102</v>
      </c>
      <c r="S11" s="159"/>
      <c r="T11" s="158">
        <f si="1" t="shared"/>
        <v>0</v>
      </c>
      <c r="U11" s="158">
        <f si="2" t="shared"/>
        <v>0</v>
      </c>
    </row>
    <row r="12" spans="1:21">
      <c r="A12" s="159" t="s">
        <v>102</v>
      </c>
      <c r="B12" s="159" t="s">
        <v>102</v>
      </c>
      <c r="C12" s="159" t="s">
        <v>102</v>
      </c>
      <c r="D12" s="159" t="s">
        <v>102</v>
      </c>
      <c r="E12" s="159" t="s">
        <v>102</v>
      </c>
      <c r="F12" s="159" t="s">
        <v>102</v>
      </c>
      <c r="G12" s="159" t="s">
        <v>102</v>
      </c>
      <c r="H12" s="159" t="s">
        <v>102</v>
      </c>
      <c r="I12" s="159" t="s">
        <v>102</v>
      </c>
      <c r="J12" s="159" t="s">
        <v>102</v>
      </c>
      <c r="K12" s="159" t="s">
        <v>102</v>
      </c>
      <c r="L12" s="159" t="s">
        <v>102</v>
      </c>
      <c r="M12" s="157">
        <f si="0" t="shared"/>
        <v>0</v>
      </c>
      <c r="N12" s="159" t="s">
        <v>102</v>
      </c>
      <c r="O12" s="159" t="s">
        <v>102</v>
      </c>
      <c r="P12" s="159" t="s">
        <v>102</v>
      </c>
      <c r="Q12" s="159" t="s">
        <v>102</v>
      </c>
      <c r="R12" s="159" t="s">
        <v>102</v>
      </c>
      <c r="S12" s="159"/>
      <c r="T12" s="158">
        <f si="1" t="shared"/>
        <v>0</v>
      </c>
      <c r="U12" s="158">
        <f si="2" t="shared"/>
        <v>0</v>
      </c>
    </row>
    <row r="13" spans="1:21">
      <c r="A13" s="159"/>
      <c r="B13" s="159"/>
      <c r="C13" s="159"/>
      <c r="D13" s="159"/>
      <c r="E13" s="159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</row>
    <row ht="15" r="38" spans="1:5">
      <c r="A38" s="23">
        <v>1</v>
      </c>
      <c r="B38" t="s">
        <v>1284</v>
      </c>
      <c r="C38" t="s">
        <v>1285</v>
      </c>
      <c r="D38" t="s">
        <v>1286</v>
      </c>
      <c r="E38" t="s">
        <v>1287</v>
      </c>
    </row>
  </sheetData>
  <mergeCells count="5">
    <mergeCell ref="N4:T4"/>
    <mergeCell ref="U4:U5"/>
    <mergeCell ref="B2:L2"/>
    <mergeCell ref="A4:E4"/>
    <mergeCell ref="F4:M4"/>
  </mergeCells>
  <pageMargins bottom="0.75" footer="0.3" header="0.3" left="0.25" right="0.25" top="0.75"/>
  <pageSetup fitToHeight="0" orientation="landscape" paperSize="9" r:id="rId1" scale="53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2:Q114"/>
  <sheetViews>
    <sheetView workbookViewId="0">
      <selection activeCell="A5" sqref="A5"/>
    </sheetView>
  </sheetViews>
  <sheetFormatPr defaultColWidth="9.140625" defaultRowHeight="12.75"/>
  <cols>
    <col min="1" max="1" customWidth="true" style="23" width="12.5703125" collapsed="true"/>
    <col min="2" max="3" customWidth="true" style="23" width="11.5703125" collapsed="true"/>
    <col min="4" max="4" customWidth="true" style="25" width="60.85546875" collapsed="true"/>
    <col min="5" max="5" customWidth="true" style="23" width="22.7109375" collapsed="true"/>
    <col min="6" max="17" customWidth="true" style="23" width="14.140625" collapsed="true"/>
    <col min="18" max="18" customWidth="true" style="23" width="8.140625" collapsed="true"/>
    <col min="19" max="16384" style="23" width="9.140625" collapsed="true"/>
  </cols>
  <sheetData>
    <row customHeight="1" ht="18.75" r="2" spans="1:17">
      <c r="A2" s="731" t="s">
        <v>2</v>
      </c>
      <c r="B2" s="731" t="s">
        <v>102</v>
      </c>
      <c r="C2" s="731" t="s">
        <v>102</v>
      </c>
      <c r="D2" s="731" t="s">
        <v>102</v>
      </c>
      <c r="E2" s="731" t="s">
        <v>102</v>
      </c>
      <c r="F2" s="731" t="s">
        <v>102</v>
      </c>
      <c r="G2" s="731" t="s">
        <v>102</v>
      </c>
      <c r="H2" s="731" t="s">
        <v>102</v>
      </c>
      <c r="I2" s="731" t="s">
        <v>102</v>
      </c>
      <c r="J2" s="731" t="s">
        <v>102</v>
      </c>
      <c r="K2" s="731" t="s">
        <v>102</v>
      </c>
      <c r="L2" s="731" t="s">
        <v>102</v>
      </c>
      <c r="M2" s="731" t="s">
        <v>102</v>
      </c>
      <c r="N2" s="731" t="s">
        <v>102</v>
      </c>
      <c r="O2" s="731" t="s">
        <v>102</v>
      </c>
      <c r="P2" s="731" t="s">
        <v>102</v>
      </c>
      <c r="Q2" s="731" t="s">
        <v>102</v>
      </c>
    </row>
    <row customHeight="1" ht="18.75" r="3" spans="1:17">
      <c r="A3" s="732" t="s">
        <v>451</v>
      </c>
      <c r="B3" s="732" t="s">
        <v>102</v>
      </c>
      <c r="C3" s="732" t="s">
        <v>102</v>
      </c>
      <c r="D3" s="732" t="s">
        <v>102</v>
      </c>
      <c r="E3" s="732" t="s">
        <v>102</v>
      </c>
      <c r="F3" s="732" t="s">
        <v>102</v>
      </c>
      <c r="G3" s="732" t="s">
        <v>102</v>
      </c>
      <c r="H3" s="732" t="s">
        <v>102</v>
      </c>
      <c r="I3" s="732" t="s">
        <v>102</v>
      </c>
      <c r="J3" s="732" t="s">
        <v>102</v>
      </c>
      <c r="K3" s="732" t="s">
        <v>102</v>
      </c>
      <c r="L3" s="732" t="s">
        <v>102</v>
      </c>
      <c r="M3" s="732" t="s">
        <v>102</v>
      </c>
      <c r="N3" s="732" t="s">
        <v>102</v>
      </c>
      <c r="O3" s="732" t="s">
        <v>102</v>
      </c>
      <c r="P3" s="732" t="s">
        <v>102</v>
      </c>
      <c r="Q3" s="732" t="s">
        <v>102</v>
      </c>
    </row>
    <row customHeight="1" ht="15.75" r="4" spans="1:17">
      <c r="A4" s="44" t="s">
        <v>102</v>
      </c>
      <c r="B4" s="44" t="s">
        <v>102</v>
      </c>
      <c r="C4" s="44" t="s">
        <v>102</v>
      </c>
      <c r="D4" s="45" t="s">
        <v>102</v>
      </c>
      <c r="E4" s="44" t="s">
        <v>102</v>
      </c>
      <c r="F4" s="44" t="s">
        <v>102</v>
      </c>
      <c r="G4" s="44" t="s">
        <v>102</v>
      </c>
      <c r="H4" s="44" t="s">
        <v>102</v>
      </c>
      <c r="I4" s="44" t="s">
        <v>102</v>
      </c>
      <c r="J4" s="44" t="s">
        <v>102</v>
      </c>
      <c r="K4" s="44" t="s">
        <v>102</v>
      </c>
      <c r="L4" s="44" t="s">
        <v>102</v>
      </c>
      <c r="M4" s="44" t="s">
        <v>102</v>
      </c>
      <c r="N4" s="44" t="s">
        <v>102</v>
      </c>
      <c r="O4" s="44" t="s">
        <v>102</v>
      </c>
      <c r="P4" s="44" t="s">
        <v>102</v>
      </c>
      <c r="Q4" s="44" t="s">
        <v>102</v>
      </c>
    </row>
    <row customHeight="1" ht="53.25" r="5" spans="1:17">
      <c r="A5" s="46" t="s">
        <v>112</v>
      </c>
      <c r="B5" s="46" t="s">
        <v>113</v>
      </c>
      <c r="C5" s="46" t="s">
        <v>114</v>
      </c>
      <c r="D5" s="46" t="s">
        <v>31</v>
      </c>
      <c r="E5" s="47" t="s">
        <v>13</v>
      </c>
      <c r="F5" s="47" t="s">
        <v>14</v>
      </c>
      <c r="G5" s="47" t="s">
        <v>15</v>
      </c>
      <c r="H5" s="47" t="s">
        <v>16</v>
      </c>
      <c r="I5" s="47" t="s">
        <v>17</v>
      </c>
      <c r="J5" s="47" t="s">
        <v>18</v>
      </c>
      <c r="K5" s="47" t="s">
        <v>19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24</v>
      </c>
      <c r="Q5" s="47" t="s">
        <v>25</v>
      </c>
    </row>
    <row r="6" spans="1:17">
      <c r="A6" s="48">
        <v>70101</v>
      </c>
      <c r="B6" s="48">
        <v>80101</v>
      </c>
      <c r="C6" s="49" t="s">
        <v>327</v>
      </c>
      <c r="D6" s="50" t="s">
        <v>490</v>
      </c>
      <c r="E6" s="51" t="s">
        <v>102</v>
      </c>
      <c r="F6" s="51" t="s">
        <v>102</v>
      </c>
      <c r="G6" s="51" t="s">
        <v>102</v>
      </c>
      <c r="H6" s="51" t="s">
        <v>102</v>
      </c>
      <c r="I6" s="51" t="s">
        <v>102</v>
      </c>
      <c r="J6" s="51" t="s">
        <v>102</v>
      </c>
      <c r="K6" s="51" t="s">
        <v>102</v>
      </c>
      <c r="L6" s="51" t="s">
        <v>102</v>
      </c>
      <c r="M6" s="51" t="s">
        <v>102</v>
      </c>
      <c r="N6" s="51" t="s">
        <v>102</v>
      </c>
      <c r="O6" s="51" t="s">
        <v>102</v>
      </c>
      <c r="P6" s="51" t="s">
        <v>102</v>
      </c>
      <c r="Q6" s="51" t="s">
        <v>102</v>
      </c>
    </row>
    <row r="7" spans="1:17">
      <c r="A7" s="48">
        <v>70101</v>
      </c>
      <c r="B7" s="48">
        <v>80101</v>
      </c>
      <c r="C7" s="52" t="s">
        <v>329</v>
      </c>
      <c r="D7" s="53" t="s">
        <v>330</v>
      </c>
      <c r="E7" s="51" t="s">
        <v>102</v>
      </c>
      <c r="F7" s="51" t="s">
        <v>102</v>
      </c>
      <c r="G7" s="51" t="s">
        <v>102</v>
      </c>
      <c r="H7" s="51" t="s">
        <v>102</v>
      </c>
      <c r="I7" s="51" t="s">
        <v>102</v>
      </c>
      <c r="J7" s="51" t="s">
        <v>102</v>
      </c>
      <c r="K7" s="51" t="s">
        <v>102</v>
      </c>
      <c r="L7" s="51" t="s">
        <v>102</v>
      </c>
      <c r="M7" s="51" t="s">
        <v>102</v>
      </c>
      <c r="N7" s="51" t="s">
        <v>102</v>
      </c>
      <c r="O7" s="51" t="s">
        <v>102</v>
      </c>
      <c r="P7" s="51" t="s">
        <v>102</v>
      </c>
      <c r="Q7" s="51" t="s">
        <v>102</v>
      </c>
    </row>
    <row r="8" spans="1:17">
      <c r="A8" s="48">
        <v>70101</v>
      </c>
      <c r="B8" s="48">
        <v>80101</v>
      </c>
      <c r="C8" s="52" t="s">
        <v>331</v>
      </c>
      <c r="D8" s="53" t="s">
        <v>332</v>
      </c>
      <c r="E8" s="54" t="s">
        <v>102</v>
      </c>
      <c r="F8" s="54" t="s">
        <v>102</v>
      </c>
      <c r="G8" s="54" t="s">
        <v>102</v>
      </c>
      <c r="H8" s="54" t="s">
        <v>102</v>
      </c>
      <c r="I8" s="54" t="s">
        <v>102</v>
      </c>
      <c r="J8" s="54" t="s">
        <v>102</v>
      </c>
      <c r="K8" s="54" t="s">
        <v>102</v>
      </c>
      <c r="L8" s="54" t="s">
        <v>102</v>
      </c>
      <c r="M8" s="54" t="s">
        <v>102</v>
      </c>
      <c r="N8" s="54" t="s">
        <v>102</v>
      </c>
      <c r="O8" s="54" t="s">
        <v>102</v>
      </c>
      <c r="P8" s="54" t="s">
        <v>102</v>
      </c>
      <c r="Q8" s="54" t="s">
        <v>102</v>
      </c>
    </row>
    <row r="9" spans="1:17">
      <c r="A9" s="48">
        <v>70101</v>
      </c>
      <c r="B9" s="48">
        <v>80101</v>
      </c>
      <c r="C9" s="52" t="s">
        <v>1387</v>
      </c>
      <c r="D9" s="53" t="s">
        <v>333</v>
      </c>
      <c r="E9" s="54" t="s">
        <v>102</v>
      </c>
      <c r="F9" s="54" t="s">
        <v>102</v>
      </c>
      <c r="G9" s="54" t="s">
        <v>102</v>
      </c>
      <c r="H9" s="54" t="s">
        <v>102</v>
      </c>
      <c r="I9" s="54" t="s">
        <v>102</v>
      </c>
      <c r="J9" s="54" t="s">
        <v>102</v>
      </c>
      <c r="K9" s="54" t="s">
        <v>102</v>
      </c>
      <c r="L9" s="54" t="s">
        <v>102</v>
      </c>
      <c r="M9" s="54" t="s">
        <v>102</v>
      </c>
      <c r="N9" s="54" t="s">
        <v>102</v>
      </c>
      <c r="O9" s="54" t="s">
        <v>102</v>
      </c>
      <c r="P9" s="54" t="s">
        <v>102</v>
      </c>
      <c r="Q9" s="54" t="s">
        <v>102</v>
      </c>
    </row>
    <row r="10" spans="1:17">
      <c r="A10" s="48">
        <v>70101</v>
      </c>
      <c r="B10" s="48">
        <v>80101</v>
      </c>
      <c r="C10" s="55" t="s">
        <v>1388</v>
      </c>
      <c r="D10" s="56" t="s">
        <v>453</v>
      </c>
      <c r="E10" s="54" t="s">
        <v>102</v>
      </c>
      <c r="F10" s="54" t="s">
        <v>102</v>
      </c>
      <c r="G10" s="54" t="s">
        <v>102</v>
      </c>
      <c r="H10" s="54" t="s">
        <v>102</v>
      </c>
      <c r="I10" s="54" t="s">
        <v>102</v>
      </c>
      <c r="J10" s="54" t="s">
        <v>102</v>
      </c>
      <c r="K10" s="54" t="s">
        <v>102</v>
      </c>
      <c r="L10" s="54" t="s">
        <v>102</v>
      </c>
      <c r="M10" s="54" t="s">
        <v>102</v>
      </c>
      <c r="N10" s="54" t="s">
        <v>102</v>
      </c>
      <c r="O10" s="54" t="s">
        <v>102</v>
      </c>
      <c r="P10" s="54" t="s">
        <v>102</v>
      </c>
      <c r="Q10" s="54" t="s">
        <v>102</v>
      </c>
    </row>
    <row r="11" spans="1:17">
      <c r="A11" s="48">
        <v>70101</v>
      </c>
      <c r="B11" s="48">
        <v>80101</v>
      </c>
      <c r="C11" s="55" t="s">
        <v>1389</v>
      </c>
      <c r="D11" s="56" t="s">
        <v>334</v>
      </c>
      <c r="E11" s="54" t="s">
        <v>102</v>
      </c>
      <c r="F11" s="54" t="s">
        <v>102</v>
      </c>
      <c r="G11" s="54" t="s">
        <v>102</v>
      </c>
      <c r="H11" s="54" t="s">
        <v>102</v>
      </c>
      <c r="I11" s="54" t="s">
        <v>102</v>
      </c>
      <c r="J11" s="54" t="s">
        <v>102</v>
      </c>
      <c r="K11" s="54" t="s">
        <v>102</v>
      </c>
      <c r="L11" s="54" t="s">
        <v>102</v>
      </c>
      <c r="M11" s="54" t="s">
        <v>102</v>
      </c>
      <c r="N11" s="54" t="s">
        <v>102</v>
      </c>
      <c r="O11" s="54" t="s">
        <v>102</v>
      </c>
      <c r="P11" s="54" t="s">
        <v>102</v>
      </c>
      <c r="Q11" s="54" t="s">
        <v>102</v>
      </c>
    </row>
    <row r="12" spans="1:17">
      <c r="A12" s="48">
        <v>70101</v>
      </c>
      <c r="B12" s="48">
        <v>80101</v>
      </c>
      <c r="C12" s="55" t="s">
        <v>1390</v>
      </c>
      <c r="D12" s="56" t="s">
        <v>454</v>
      </c>
      <c r="E12" s="54" t="s">
        <v>102</v>
      </c>
      <c r="F12" s="54" t="s">
        <v>102</v>
      </c>
      <c r="G12" s="54" t="s">
        <v>102</v>
      </c>
      <c r="H12" s="54" t="s">
        <v>102</v>
      </c>
      <c r="I12" s="54" t="s">
        <v>102</v>
      </c>
      <c r="J12" s="54" t="s">
        <v>102</v>
      </c>
      <c r="K12" s="54" t="s">
        <v>102</v>
      </c>
      <c r="L12" s="54" t="s">
        <v>102</v>
      </c>
      <c r="M12" s="54" t="s">
        <v>102</v>
      </c>
      <c r="N12" s="54" t="s">
        <v>102</v>
      </c>
      <c r="O12" s="54" t="s">
        <v>102</v>
      </c>
      <c r="P12" s="54" t="s">
        <v>102</v>
      </c>
      <c r="Q12" s="54" t="s">
        <v>102</v>
      </c>
    </row>
    <row r="13" spans="1:17">
      <c r="A13" s="48">
        <v>70101</v>
      </c>
      <c r="B13" s="48">
        <v>80101</v>
      </c>
      <c r="C13" s="55" t="s">
        <v>1391</v>
      </c>
      <c r="D13" s="56" t="s">
        <v>455</v>
      </c>
      <c r="E13" s="54" t="s">
        <v>102</v>
      </c>
      <c r="F13" s="54" t="s">
        <v>102</v>
      </c>
      <c r="G13" s="54" t="s">
        <v>102</v>
      </c>
      <c r="H13" s="54" t="s">
        <v>102</v>
      </c>
      <c r="I13" s="54" t="s">
        <v>102</v>
      </c>
      <c r="J13" s="54" t="s">
        <v>102</v>
      </c>
      <c r="K13" s="54" t="s">
        <v>102</v>
      </c>
      <c r="L13" s="54" t="s">
        <v>102</v>
      </c>
      <c r="M13" s="54" t="s">
        <v>102</v>
      </c>
      <c r="N13" s="54" t="s">
        <v>102</v>
      </c>
      <c r="O13" s="54" t="s">
        <v>102</v>
      </c>
      <c r="P13" s="54" t="s">
        <v>102</v>
      </c>
      <c r="Q13" s="54" t="s">
        <v>102</v>
      </c>
    </row>
    <row r="14" spans="1:17">
      <c r="A14" s="48">
        <v>70101</v>
      </c>
      <c r="B14" s="48">
        <v>80101</v>
      </c>
      <c r="C14" s="55" t="s">
        <v>1392</v>
      </c>
      <c r="D14" s="56" t="s">
        <v>335</v>
      </c>
      <c r="E14" s="54" t="s">
        <v>102</v>
      </c>
      <c r="F14" s="54" t="s">
        <v>102</v>
      </c>
      <c r="G14" s="54" t="s">
        <v>102</v>
      </c>
      <c r="H14" s="54" t="s">
        <v>102</v>
      </c>
      <c r="I14" s="54" t="s">
        <v>102</v>
      </c>
      <c r="J14" s="54" t="s">
        <v>102</v>
      </c>
      <c r="K14" s="54" t="s">
        <v>102</v>
      </c>
      <c r="L14" s="54" t="s">
        <v>102</v>
      </c>
      <c r="M14" s="54" t="s">
        <v>102</v>
      </c>
      <c r="N14" s="54" t="s">
        <v>102</v>
      </c>
      <c r="O14" s="54" t="s">
        <v>102</v>
      </c>
      <c r="P14" s="54" t="s">
        <v>102</v>
      </c>
      <c r="Q14" s="54" t="s">
        <v>102</v>
      </c>
    </row>
    <row r="15" spans="1:17">
      <c r="A15" s="48">
        <v>70101</v>
      </c>
      <c r="B15" s="48">
        <v>80101</v>
      </c>
      <c r="C15" s="52" t="s">
        <v>1393</v>
      </c>
      <c r="D15" s="53" t="s">
        <v>336</v>
      </c>
      <c r="E15" s="54" t="s">
        <v>102</v>
      </c>
      <c r="F15" s="54" t="s">
        <v>102</v>
      </c>
      <c r="G15" s="54" t="s">
        <v>102</v>
      </c>
      <c r="H15" s="54" t="s">
        <v>102</v>
      </c>
      <c r="I15" s="54" t="s">
        <v>102</v>
      </c>
      <c r="J15" s="54" t="s">
        <v>102</v>
      </c>
      <c r="K15" s="54" t="s">
        <v>102</v>
      </c>
      <c r="L15" s="54" t="s">
        <v>102</v>
      </c>
      <c r="M15" s="54" t="s">
        <v>102</v>
      </c>
      <c r="N15" s="54" t="s">
        <v>102</v>
      </c>
      <c r="O15" s="54" t="s">
        <v>102</v>
      </c>
      <c r="P15" s="54" t="s">
        <v>102</v>
      </c>
      <c r="Q15" s="54" t="s">
        <v>102</v>
      </c>
    </row>
    <row r="16" spans="1:17">
      <c r="A16" s="48">
        <v>70101</v>
      </c>
      <c r="B16" s="48">
        <v>80101</v>
      </c>
      <c r="C16" s="55" t="s">
        <v>1394</v>
      </c>
      <c r="D16" s="56" t="s">
        <v>337</v>
      </c>
      <c r="E16" s="54" t="s">
        <v>102</v>
      </c>
      <c r="F16" s="54" t="s">
        <v>102</v>
      </c>
      <c r="G16" s="54" t="s">
        <v>102</v>
      </c>
      <c r="H16" s="54" t="s">
        <v>102</v>
      </c>
      <c r="I16" s="54" t="s">
        <v>102</v>
      </c>
      <c r="J16" s="54" t="s">
        <v>102</v>
      </c>
      <c r="K16" s="54" t="s">
        <v>102</v>
      </c>
      <c r="L16" s="54" t="s">
        <v>102</v>
      </c>
      <c r="M16" s="54" t="s">
        <v>102</v>
      </c>
      <c r="N16" s="54" t="s">
        <v>102</v>
      </c>
      <c r="O16" s="54" t="s">
        <v>102</v>
      </c>
      <c r="P16" s="54" t="s">
        <v>102</v>
      </c>
      <c r="Q16" s="54" t="s">
        <v>102</v>
      </c>
    </row>
    <row r="17" spans="1:17">
      <c r="A17" s="48">
        <v>70101</v>
      </c>
      <c r="B17" s="48">
        <v>80101</v>
      </c>
      <c r="C17" s="55" t="s">
        <v>1395</v>
      </c>
      <c r="D17" s="56" t="s">
        <v>338</v>
      </c>
      <c r="E17" s="54" t="s">
        <v>102</v>
      </c>
      <c r="F17" s="54" t="s">
        <v>102</v>
      </c>
      <c r="G17" s="54" t="s">
        <v>102</v>
      </c>
      <c r="H17" s="54" t="s">
        <v>102</v>
      </c>
      <c r="I17" s="54" t="s">
        <v>102</v>
      </c>
      <c r="J17" s="54" t="s">
        <v>102</v>
      </c>
      <c r="K17" s="54" t="s">
        <v>102</v>
      </c>
      <c r="L17" s="54" t="s">
        <v>102</v>
      </c>
      <c r="M17" s="54" t="s">
        <v>102</v>
      </c>
      <c r="N17" s="54" t="s">
        <v>102</v>
      </c>
      <c r="O17" s="54" t="s">
        <v>102</v>
      </c>
      <c r="P17" s="54" t="s">
        <v>102</v>
      </c>
      <c r="Q17" s="54" t="s">
        <v>102</v>
      </c>
    </row>
    <row r="18" spans="1:17">
      <c r="A18" s="48">
        <v>70101</v>
      </c>
      <c r="B18" s="48">
        <v>80101</v>
      </c>
      <c r="C18" s="55" t="s">
        <v>1396</v>
      </c>
      <c r="D18" s="56" t="s">
        <v>339</v>
      </c>
      <c r="E18" s="54" t="s">
        <v>102</v>
      </c>
      <c r="F18" s="54" t="s">
        <v>102</v>
      </c>
      <c r="G18" s="54" t="s">
        <v>102</v>
      </c>
      <c r="H18" s="54" t="s">
        <v>102</v>
      </c>
      <c r="I18" s="54" t="s">
        <v>102</v>
      </c>
      <c r="J18" s="54" t="s">
        <v>102</v>
      </c>
      <c r="K18" s="54" t="s">
        <v>102</v>
      </c>
      <c r="L18" s="54" t="s">
        <v>102</v>
      </c>
      <c r="M18" s="54" t="s">
        <v>102</v>
      </c>
      <c r="N18" s="54" t="s">
        <v>102</v>
      </c>
      <c r="O18" s="54" t="s">
        <v>102</v>
      </c>
      <c r="P18" s="54" t="s">
        <v>102</v>
      </c>
      <c r="Q18" s="54" t="s">
        <v>102</v>
      </c>
    </row>
    <row r="19" spans="1:17">
      <c r="A19" s="48">
        <v>70101</v>
      </c>
      <c r="B19" s="48">
        <v>80101</v>
      </c>
      <c r="C19" s="55" t="s">
        <v>1397</v>
      </c>
      <c r="D19" s="56" t="s">
        <v>340</v>
      </c>
      <c r="E19" s="54" t="s">
        <v>102</v>
      </c>
      <c r="F19" s="54" t="s">
        <v>102</v>
      </c>
      <c r="G19" s="54" t="s">
        <v>102</v>
      </c>
      <c r="H19" s="54" t="s">
        <v>102</v>
      </c>
      <c r="I19" s="54" t="s">
        <v>102</v>
      </c>
      <c r="J19" s="54" t="s">
        <v>102</v>
      </c>
      <c r="K19" s="54" t="s">
        <v>102</v>
      </c>
      <c r="L19" s="54" t="s">
        <v>102</v>
      </c>
      <c r="M19" s="54" t="s">
        <v>102</v>
      </c>
      <c r="N19" s="54" t="s">
        <v>102</v>
      </c>
      <c r="O19" s="54" t="s">
        <v>102</v>
      </c>
      <c r="P19" s="54" t="s">
        <v>102</v>
      </c>
      <c r="Q19" s="54" t="s">
        <v>102</v>
      </c>
    </row>
    <row r="20" spans="1:17">
      <c r="A20" s="48">
        <v>70101</v>
      </c>
      <c r="B20" s="48">
        <v>80101</v>
      </c>
      <c r="C20" s="55" t="s">
        <v>1398</v>
      </c>
      <c r="D20" s="56" t="s">
        <v>341</v>
      </c>
      <c r="E20" s="54" t="s">
        <v>102</v>
      </c>
      <c r="F20" s="54" t="s">
        <v>102</v>
      </c>
      <c r="G20" s="54" t="s">
        <v>102</v>
      </c>
      <c r="H20" s="54" t="s">
        <v>102</v>
      </c>
      <c r="I20" s="54" t="s">
        <v>102</v>
      </c>
      <c r="J20" s="54" t="s">
        <v>102</v>
      </c>
      <c r="K20" s="54" t="s">
        <v>102</v>
      </c>
      <c r="L20" s="54" t="s">
        <v>102</v>
      </c>
      <c r="M20" s="54" t="s">
        <v>102</v>
      </c>
      <c r="N20" s="54" t="s">
        <v>102</v>
      </c>
      <c r="O20" s="54" t="s">
        <v>102</v>
      </c>
      <c r="P20" s="54" t="s">
        <v>102</v>
      </c>
      <c r="Q20" s="54" t="s">
        <v>102</v>
      </c>
    </row>
    <row r="21" spans="1:17">
      <c r="A21" s="48">
        <v>70101</v>
      </c>
      <c r="B21" s="48">
        <v>80101</v>
      </c>
      <c r="C21" s="52" t="s">
        <v>1399</v>
      </c>
      <c r="D21" s="53" t="s">
        <v>342</v>
      </c>
      <c r="E21" s="54" t="s">
        <v>102</v>
      </c>
      <c r="F21" s="54" t="s">
        <v>102</v>
      </c>
      <c r="G21" s="54" t="s">
        <v>102</v>
      </c>
      <c r="H21" s="54" t="s">
        <v>102</v>
      </c>
      <c r="I21" s="54" t="s">
        <v>102</v>
      </c>
      <c r="J21" s="54" t="s">
        <v>102</v>
      </c>
      <c r="K21" s="54" t="s">
        <v>102</v>
      </c>
      <c r="L21" s="54" t="s">
        <v>102</v>
      </c>
      <c r="M21" s="54" t="s">
        <v>102</v>
      </c>
      <c r="N21" s="54" t="s">
        <v>102</v>
      </c>
      <c r="O21" s="54" t="s">
        <v>102</v>
      </c>
      <c r="P21" s="54" t="s">
        <v>102</v>
      </c>
      <c r="Q21" s="54" t="s">
        <v>102</v>
      </c>
    </row>
    <row r="22" spans="1:17">
      <c r="A22" s="48">
        <v>70101</v>
      </c>
      <c r="B22" s="48">
        <v>80101</v>
      </c>
      <c r="C22" s="55" t="s">
        <v>1400</v>
      </c>
      <c r="D22" s="56" t="s">
        <v>343</v>
      </c>
      <c r="E22" s="54" t="s">
        <v>102</v>
      </c>
      <c r="F22" s="54" t="s">
        <v>102</v>
      </c>
      <c r="G22" s="54" t="s">
        <v>102</v>
      </c>
      <c r="H22" s="54" t="s">
        <v>102</v>
      </c>
      <c r="I22" s="54" t="s">
        <v>102</v>
      </c>
      <c r="J22" s="54" t="s">
        <v>102</v>
      </c>
      <c r="K22" s="54" t="s">
        <v>102</v>
      </c>
      <c r="L22" s="54" t="s">
        <v>102</v>
      </c>
      <c r="M22" s="54" t="s">
        <v>102</v>
      </c>
      <c r="N22" s="54" t="s">
        <v>102</v>
      </c>
      <c r="O22" s="54" t="s">
        <v>102</v>
      </c>
      <c r="P22" s="54" t="s">
        <v>102</v>
      </c>
      <c r="Q22" s="54" t="s">
        <v>102</v>
      </c>
    </row>
    <row r="23" spans="1:17">
      <c r="A23" s="48">
        <v>70101</v>
      </c>
      <c r="B23" s="48">
        <v>80101</v>
      </c>
      <c r="C23" s="55" t="s">
        <v>1401</v>
      </c>
      <c r="D23" s="56" t="s">
        <v>344</v>
      </c>
      <c r="E23" s="54" t="s">
        <v>102</v>
      </c>
      <c r="F23" s="54" t="s">
        <v>102</v>
      </c>
      <c r="G23" s="54" t="s">
        <v>102</v>
      </c>
      <c r="H23" s="54" t="s">
        <v>102</v>
      </c>
      <c r="I23" s="54" t="s">
        <v>102</v>
      </c>
      <c r="J23" s="54" t="s">
        <v>102</v>
      </c>
      <c r="K23" s="54" t="s">
        <v>102</v>
      </c>
      <c r="L23" s="54" t="s">
        <v>102</v>
      </c>
      <c r="M23" s="54" t="s">
        <v>102</v>
      </c>
      <c r="N23" s="54" t="s">
        <v>102</v>
      </c>
      <c r="O23" s="54" t="s">
        <v>102</v>
      </c>
      <c r="P23" s="54" t="s">
        <v>102</v>
      </c>
      <c r="Q23" s="54" t="s">
        <v>102</v>
      </c>
    </row>
    <row r="24" spans="1:17">
      <c r="A24" s="48">
        <v>70101</v>
      </c>
      <c r="B24" s="48">
        <v>80101</v>
      </c>
      <c r="C24" s="55" t="s">
        <v>1402</v>
      </c>
      <c r="D24" s="56" t="s">
        <v>345</v>
      </c>
      <c r="E24" s="54" t="s">
        <v>102</v>
      </c>
      <c r="F24" s="54" t="s">
        <v>102</v>
      </c>
      <c r="G24" s="54" t="s">
        <v>102</v>
      </c>
      <c r="H24" s="54" t="s">
        <v>102</v>
      </c>
      <c r="I24" s="54" t="s">
        <v>102</v>
      </c>
      <c r="J24" s="54" t="s">
        <v>102</v>
      </c>
      <c r="K24" s="54" t="s">
        <v>102</v>
      </c>
      <c r="L24" s="54" t="s">
        <v>102</v>
      </c>
      <c r="M24" s="54" t="s">
        <v>102</v>
      </c>
      <c r="N24" s="54" t="s">
        <v>102</v>
      </c>
      <c r="O24" s="54" t="s">
        <v>102</v>
      </c>
      <c r="P24" s="54" t="s">
        <v>102</v>
      </c>
      <c r="Q24" s="54" t="s">
        <v>102</v>
      </c>
    </row>
    <row r="25" spans="1:17">
      <c r="A25" s="48">
        <v>70101</v>
      </c>
      <c r="B25" s="48">
        <v>80101</v>
      </c>
      <c r="C25" s="55" t="s">
        <v>1403</v>
      </c>
      <c r="D25" s="56" t="s">
        <v>346</v>
      </c>
      <c r="E25" s="54" t="s">
        <v>102</v>
      </c>
      <c r="F25" s="54" t="s">
        <v>102</v>
      </c>
      <c r="G25" s="54" t="s">
        <v>102</v>
      </c>
      <c r="H25" s="54" t="s">
        <v>102</v>
      </c>
      <c r="I25" s="54" t="s">
        <v>102</v>
      </c>
      <c r="J25" s="54" t="s">
        <v>102</v>
      </c>
      <c r="K25" s="54" t="s">
        <v>102</v>
      </c>
      <c r="L25" s="54" t="s">
        <v>102</v>
      </c>
      <c r="M25" s="54" t="s">
        <v>102</v>
      </c>
      <c r="N25" s="54" t="s">
        <v>102</v>
      </c>
      <c r="O25" s="54" t="s">
        <v>102</v>
      </c>
      <c r="P25" s="54" t="s">
        <v>102</v>
      </c>
      <c r="Q25" s="54" t="s">
        <v>102</v>
      </c>
    </row>
    <row r="26" spans="1:17">
      <c r="A26" s="48">
        <v>70101</v>
      </c>
      <c r="B26" s="48">
        <v>80101</v>
      </c>
      <c r="C26" s="52" t="s">
        <v>1404</v>
      </c>
      <c r="D26" s="53" t="s">
        <v>347</v>
      </c>
      <c r="E26" s="54" t="s">
        <v>102</v>
      </c>
      <c r="F26" s="54" t="s">
        <v>102</v>
      </c>
      <c r="G26" s="54" t="s">
        <v>102</v>
      </c>
      <c r="H26" s="54" t="s">
        <v>102</v>
      </c>
      <c r="I26" s="54" t="s">
        <v>102</v>
      </c>
      <c r="J26" s="54" t="s">
        <v>102</v>
      </c>
      <c r="K26" s="54" t="s">
        <v>102</v>
      </c>
      <c r="L26" s="54" t="s">
        <v>102</v>
      </c>
      <c r="M26" s="54" t="s">
        <v>102</v>
      </c>
      <c r="N26" s="54" t="s">
        <v>102</v>
      </c>
      <c r="O26" s="54" t="s">
        <v>102</v>
      </c>
      <c r="P26" s="54" t="s">
        <v>102</v>
      </c>
      <c r="Q26" s="54" t="s">
        <v>102</v>
      </c>
    </row>
    <row r="27" spans="1:17">
      <c r="A27" s="48">
        <v>70101</v>
      </c>
      <c r="B27" s="48">
        <v>80101</v>
      </c>
      <c r="C27" s="55" t="s">
        <v>1405</v>
      </c>
      <c r="D27" s="56" t="s">
        <v>348</v>
      </c>
      <c r="E27" s="54" t="s">
        <v>102</v>
      </c>
      <c r="F27" s="54" t="s">
        <v>102</v>
      </c>
      <c r="G27" s="54" t="s">
        <v>102</v>
      </c>
      <c r="H27" s="54" t="s">
        <v>102</v>
      </c>
      <c r="I27" s="54" t="s">
        <v>102</v>
      </c>
      <c r="J27" s="54" t="s">
        <v>102</v>
      </c>
      <c r="K27" s="54" t="s">
        <v>102</v>
      </c>
      <c r="L27" s="54" t="s">
        <v>102</v>
      </c>
      <c r="M27" s="54" t="s">
        <v>102</v>
      </c>
      <c r="N27" s="54" t="s">
        <v>102</v>
      </c>
      <c r="O27" s="54" t="s">
        <v>102</v>
      </c>
      <c r="P27" s="54" t="s">
        <v>102</v>
      </c>
      <c r="Q27" s="54" t="s">
        <v>102</v>
      </c>
    </row>
    <row r="28" spans="1:17">
      <c r="A28" s="48">
        <v>70101</v>
      </c>
      <c r="B28" s="48">
        <v>80101</v>
      </c>
      <c r="C28" s="55" t="s">
        <v>1406</v>
      </c>
      <c r="D28" s="56" t="s">
        <v>349</v>
      </c>
      <c r="E28" s="54" t="s">
        <v>102</v>
      </c>
      <c r="F28" s="54" t="s">
        <v>102</v>
      </c>
      <c r="G28" s="54" t="s">
        <v>102</v>
      </c>
      <c r="H28" s="54" t="s">
        <v>102</v>
      </c>
      <c r="I28" s="54" t="s">
        <v>102</v>
      </c>
      <c r="J28" s="54" t="s">
        <v>102</v>
      </c>
      <c r="K28" s="54" t="s">
        <v>102</v>
      </c>
      <c r="L28" s="54" t="s">
        <v>102</v>
      </c>
      <c r="M28" s="54" t="s">
        <v>102</v>
      </c>
      <c r="N28" s="54" t="s">
        <v>102</v>
      </c>
      <c r="O28" s="54" t="s">
        <v>102</v>
      </c>
      <c r="P28" s="54" t="s">
        <v>102</v>
      </c>
      <c r="Q28" s="54" t="s">
        <v>102</v>
      </c>
    </row>
    <row r="29" spans="1:17">
      <c r="A29" s="48">
        <v>70101</v>
      </c>
      <c r="B29" s="48">
        <v>80101</v>
      </c>
      <c r="C29" s="55" t="s">
        <v>1407</v>
      </c>
      <c r="D29" s="56" t="s">
        <v>350</v>
      </c>
      <c r="E29" s="54" t="s">
        <v>102</v>
      </c>
      <c r="F29" s="54" t="s">
        <v>102</v>
      </c>
      <c r="G29" s="54" t="s">
        <v>102</v>
      </c>
      <c r="H29" s="54" t="s">
        <v>102</v>
      </c>
      <c r="I29" s="54" t="s">
        <v>102</v>
      </c>
      <c r="J29" s="54" t="s">
        <v>102</v>
      </c>
      <c r="K29" s="54" t="s">
        <v>102</v>
      </c>
      <c r="L29" s="54" t="s">
        <v>102</v>
      </c>
      <c r="M29" s="54" t="s">
        <v>102</v>
      </c>
      <c r="N29" s="54" t="s">
        <v>102</v>
      </c>
      <c r="O29" s="54" t="s">
        <v>102</v>
      </c>
      <c r="P29" s="54" t="s">
        <v>102</v>
      </c>
      <c r="Q29" s="54" t="s">
        <v>102</v>
      </c>
    </row>
    <row r="30" spans="1:17">
      <c r="A30" s="48">
        <v>70101</v>
      </c>
      <c r="B30" s="48">
        <v>80101</v>
      </c>
      <c r="C30" s="55" t="s">
        <v>1408</v>
      </c>
      <c r="D30" s="56" t="s">
        <v>351</v>
      </c>
      <c r="E30" s="54" t="s">
        <v>102</v>
      </c>
      <c r="F30" s="54" t="s">
        <v>102</v>
      </c>
      <c r="G30" s="54" t="s">
        <v>102</v>
      </c>
      <c r="H30" s="54" t="s">
        <v>102</v>
      </c>
      <c r="I30" s="54" t="s">
        <v>102</v>
      </c>
      <c r="J30" s="54" t="s">
        <v>102</v>
      </c>
      <c r="K30" s="54" t="s">
        <v>102</v>
      </c>
      <c r="L30" s="54" t="s">
        <v>102</v>
      </c>
      <c r="M30" s="54" t="s">
        <v>102</v>
      </c>
      <c r="N30" s="54" t="s">
        <v>102</v>
      </c>
      <c r="O30" s="54" t="s">
        <v>102</v>
      </c>
      <c r="P30" s="54" t="s">
        <v>102</v>
      </c>
      <c r="Q30" s="54" t="s">
        <v>102</v>
      </c>
    </row>
    <row ht="25.5" r="31" spans="1:17">
      <c r="A31" s="48">
        <v>70101</v>
      </c>
      <c r="B31" s="48">
        <v>80101</v>
      </c>
      <c r="C31" s="55" t="s">
        <v>1409</v>
      </c>
      <c r="D31" s="56" t="s">
        <v>352</v>
      </c>
      <c r="E31" s="54" t="s">
        <v>102</v>
      </c>
      <c r="F31" s="54" t="s">
        <v>102</v>
      </c>
      <c r="G31" s="54" t="s">
        <v>102</v>
      </c>
      <c r="H31" s="54" t="s">
        <v>102</v>
      </c>
      <c r="I31" s="54" t="s">
        <v>102</v>
      </c>
      <c r="J31" s="54" t="s">
        <v>102</v>
      </c>
      <c r="K31" s="54" t="s">
        <v>102</v>
      </c>
      <c r="L31" s="54" t="s">
        <v>102</v>
      </c>
      <c r="M31" s="54" t="s">
        <v>102</v>
      </c>
      <c r="N31" s="54" t="s">
        <v>102</v>
      </c>
      <c r="O31" s="54" t="s">
        <v>102</v>
      </c>
      <c r="P31" s="54" t="s">
        <v>102</v>
      </c>
      <c r="Q31" s="54" t="s">
        <v>102</v>
      </c>
    </row>
    <row r="32" spans="1:17">
      <c r="A32" s="48">
        <v>70101</v>
      </c>
      <c r="B32" s="48">
        <v>80101</v>
      </c>
      <c r="C32" s="55" t="s">
        <v>1410</v>
      </c>
      <c r="D32" s="56" t="s">
        <v>353</v>
      </c>
      <c r="E32" s="54" t="s">
        <v>102</v>
      </c>
      <c r="F32" s="54" t="s">
        <v>102</v>
      </c>
      <c r="G32" s="54" t="s">
        <v>102</v>
      </c>
      <c r="H32" s="54" t="s">
        <v>102</v>
      </c>
      <c r="I32" s="54" t="s">
        <v>102</v>
      </c>
      <c r="J32" s="54" t="s">
        <v>102</v>
      </c>
      <c r="K32" s="54" t="s">
        <v>102</v>
      </c>
      <c r="L32" s="54" t="s">
        <v>102</v>
      </c>
      <c r="M32" s="54" t="s">
        <v>102</v>
      </c>
      <c r="N32" s="54" t="s">
        <v>102</v>
      </c>
      <c r="O32" s="54" t="s">
        <v>102</v>
      </c>
      <c r="P32" s="54" t="s">
        <v>102</v>
      </c>
      <c r="Q32" s="54" t="s">
        <v>102</v>
      </c>
    </row>
    <row r="33" spans="1:17">
      <c r="A33" s="48">
        <v>70101</v>
      </c>
      <c r="B33" s="48">
        <v>80101</v>
      </c>
      <c r="C33" s="52" t="s">
        <v>1411</v>
      </c>
      <c r="D33" s="53" t="s">
        <v>354</v>
      </c>
      <c r="E33" s="54" t="s">
        <v>102</v>
      </c>
      <c r="F33" s="54" t="s">
        <v>102</v>
      </c>
      <c r="G33" s="54" t="s">
        <v>102</v>
      </c>
      <c r="H33" s="54" t="s">
        <v>102</v>
      </c>
      <c r="I33" s="54" t="s">
        <v>102</v>
      </c>
      <c r="J33" s="54" t="s">
        <v>102</v>
      </c>
      <c r="K33" s="54" t="s">
        <v>102</v>
      </c>
      <c r="L33" s="54" t="s">
        <v>102</v>
      </c>
      <c r="M33" s="54" t="s">
        <v>102</v>
      </c>
      <c r="N33" s="54" t="s">
        <v>102</v>
      </c>
      <c r="O33" s="54" t="s">
        <v>102</v>
      </c>
      <c r="P33" s="54" t="s">
        <v>102</v>
      </c>
      <c r="Q33" s="54" t="s">
        <v>102</v>
      </c>
    </row>
    <row r="34" spans="1:17">
      <c r="A34" s="48">
        <v>70101</v>
      </c>
      <c r="B34" s="48">
        <v>80101</v>
      </c>
      <c r="C34" s="55" t="s">
        <v>1412</v>
      </c>
      <c r="D34" s="56" t="s">
        <v>355</v>
      </c>
      <c r="E34" s="54" t="s">
        <v>102</v>
      </c>
      <c r="F34" s="54" t="s">
        <v>102</v>
      </c>
      <c r="G34" s="54" t="s">
        <v>102</v>
      </c>
      <c r="H34" s="54" t="s">
        <v>102</v>
      </c>
      <c r="I34" s="54" t="s">
        <v>102</v>
      </c>
      <c r="J34" s="54" t="s">
        <v>102</v>
      </c>
      <c r="K34" s="54" t="s">
        <v>102</v>
      </c>
      <c r="L34" s="54" t="s">
        <v>102</v>
      </c>
      <c r="M34" s="54" t="s">
        <v>102</v>
      </c>
      <c r="N34" s="54" t="s">
        <v>102</v>
      </c>
      <c r="O34" s="54" t="s">
        <v>102</v>
      </c>
      <c r="P34" s="54" t="s">
        <v>102</v>
      </c>
      <c r="Q34" s="54" t="s">
        <v>102</v>
      </c>
    </row>
    <row r="35" spans="1:17">
      <c r="A35" s="48">
        <v>70101</v>
      </c>
      <c r="B35" s="48">
        <v>80101</v>
      </c>
      <c r="C35" s="55" t="s">
        <v>1413</v>
      </c>
      <c r="D35" s="56" t="s">
        <v>356</v>
      </c>
      <c r="E35" s="54" t="s">
        <v>102</v>
      </c>
      <c r="F35" s="54" t="s">
        <v>102</v>
      </c>
      <c r="G35" s="54" t="s">
        <v>102</v>
      </c>
      <c r="H35" s="54" t="s">
        <v>102</v>
      </c>
      <c r="I35" s="54" t="s">
        <v>102</v>
      </c>
      <c r="J35" s="54" t="s">
        <v>102</v>
      </c>
      <c r="K35" s="54" t="s">
        <v>102</v>
      </c>
      <c r="L35" s="54" t="s">
        <v>102</v>
      </c>
      <c r="M35" s="54" t="s">
        <v>102</v>
      </c>
      <c r="N35" s="54" t="s">
        <v>102</v>
      </c>
      <c r="O35" s="54" t="s">
        <v>102</v>
      </c>
      <c r="P35" s="54" t="s">
        <v>102</v>
      </c>
      <c r="Q35" s="54" t="s">
        <v>102</v>
      </c>
    </row>
    <row r="36" spans="1:17">
      <c r="A36" s="48">
        <v>70101</v>
      </c>
      <c r="B36" s="48">
        <v>80101</v>
      </c>
      <c r="C36" s="55" t="s">
        <v>1414</v>
      </c>
      <c r="D36" s="56" t="s">
        <v>357</v>
      </c>
      <c r="E36" s="54" t="s">
        <v>102</v>
      </c>
      <c r="F36" s="54" t="s">
        <v>102</v>
      </c>
      <c r="G36" s="54" t="s">
        <v>102</v>
      </c>
      <c r="H36" s="54" t="s">
        <v>102</v>
      </c>
      <c r="I36" s="54" t="s">
        <v>102</v>
      </c>
      <c r="J36" s="54" t="s">
        <v>102</v>
      </c>
      <c r="K36" s="54" t="s">
        <v>102</v>
      </c>
      <c r="L36" s="54" t="s">
        <v>102</v>
      </c>
      <c r="M36" s="54" t="s">
        <v>102</v>
      </c>
      <c r="N36" s="54" t="s">
        <v>102</v>
      </c>
      <c r="O36" s="54" t="s">
        <v>102</v>
      </c>
      <c r="P36" s="54" t="s">
        <v>102</v>
      </c>
      <c r="Q36" s="54" t="s">
        <v>102</v>
      </c>
    </row>
    <row r="37" spans="1:17">
      <c r="A37" s="48">
        <v>70101</v>
      </c>
      <c r="B37" s="48">
        <v>80101</v>
      </c>
      <c r="C37" s="55" t="s">
        <v>1415</v>
      </c>
      <c r="D37" s="56" t="s">
        <v>358</v>
      </c>
      <c r="E37" s="54" t="s">
        <v>102</v>
      </c>
      <c r="F37" s="54" t="s">
        <v>102</v>
      </c>
      <c r="G37" s="54" t="s">
        <v>102</v>
      </c>
      <c r="H37" s="54" t="s">
        <v>102</v>
      </c>
      <c r="I37" s="54" t="s">
        <v>102</v>
      </c>
      <c r="J37" s="54" t="s">
        <v>102</v>
      </c>
      <c r="K37" s="54" t="s">
        <v>102</v>
      </c>
      <c r="L37" s="54" t="s">
        <v>102</v>
      </c>
      <c r="M37" s="54" t="s">
        <v>102</v>
      </c>
      <c r="N37" s="54" t="s">
        <v>102</v>
      </c>
      <c r="O37" s="54" t="s">
        <v>102</v>
      </c>
      <c r="P37" s="54" t="s">
        <v>102</v>
      </c>
      <c r="Q37" s="54" t="s">
        <v>102</v>
      </c>
    </row>
    <row r="38" spans="1:17">
      <c r="A38" s="83">
        <v>70101</v>
      </c>
      <c r="B38" s="48">
        <v>80101</v>
      </c>
      <c r="C38" s="52" t="s">
        <v>1416</v>
      </c>
      <c r="D38" s="53" t="s">
        <v>359</v>
      </c>
      <c r="E38" s="54" t="s">
        <v>102</v>
      </c>
      <c r="F38" s="54" t="s">
        <v>102</v>
      </c>
      <c r="G38" s="54" t="s">
        <v>102</v>
      </c>
      <c r="H38" s="54" t="s">
        <v>102</v>
      </c>
      <c r="I38" s="54" t="s">
        <v>102</v>
      </c>
      <c r="J38" s="54" t="s">
        <v>102</v>
      </c>
      <c r="K38" s="54" t="s">
        <v>102</v>
      </c>
      <c r="L38" s="54" t="s">
        <v>102</v>
      </c>
      <c r="M38" s="54" t="s">
        <v>102</v>
      </c>
      <c r="N38" s="54" t="s">
        <v>102</v>
      </c>
      <c r="O38" s="54" t="s">
        <v>102</v>
      </c>
      <c r="P38" s="54" t="s">
        <v>102</v>
      </c>
      <c r="Q38" s="54" t="s">
        <v>102</v>
      </c>
    </row>
    <row r="39" spans="1:17">
      <c r="A39" s="48">
        <v>70101</v>
      </c>
      <c r="B39" s="48">
        <v>80101</v>
      </c>
      <c r="C39" s="55" t="s">
        <v>1417</v>
      </c>
      <c r="D39" s="56" t="s">
        <v>360</v>
      </c>
      <c r="E39" s="54" t="s">
        <v>102</v>
      </c>
      <c r="F39" s="54" t="s">
        <v>102</v>
      </c>
      <c r="G39" s="54" t="s">
        <v>102</v>
      </c>
      <c r="H39" s="54" t="s">
        <v>102</v>
      </c>
      <c r="I39" s="54" t="s">
        <v>102</v>
      </c>
      <c r="J39" s="54" t="s">
        <v>102</v>
      </c>
      <c r="K39" s="54" t="s">
        <v>102</v>
      </c>
      <c r="L39" s="54" t="s">
        <v>102</v>
      </c>
      <c r="M39" s="54" t="s">
        <v>102</v>
      </c>
      <c r="N39" s="54" t="s">
        <v>102</v>
      </c>
      <c r="O39" s="54" t="s">
        <v>102</v>
      </c>
      <c r="P39" s="54" t="s">
        <v>102</v>
      </c>
      <c r="Q39" s="54" t="s">
        <v>102</v>
      </c>
    </row>
    <row r="40" spans="1:17">
      <c r="A40" s="48">
        <v>70101</v>
      </c>
      <c r="B40" s="48">
        <v>80101</v>
      </c>
      <c r="C40" s="55" t="s">
        <v>1418</v>
      </c>
      <c r="D40" s="56" t="s">
        <v>361</v>
      </c>
      <c r="E40" s="54" t="s">
        <v>102</v>
      </c>
      <c r="F40" s="54" t="s">
        <v>102</v>
      </c>
      <c r="G40" s="54" t="s">
        <v>102</v>
      </c>
      <c r="H40" s="54" t="s">
        <v>102</v>
      </c>
      <c r="I40" s="54" t="s">
        <v>102</v>
      </c>
      <c r="J40" s="54" t="s">
        <v>102</v>
      </c>
      <c r="K40" s="54" t="s">
        <v>102</v>
      </c>
      <c r="L40" s="54" t="s">
        <v>102</v>
      </c>
      <c r="M40" s="54" t="s">
        <v>102</v>
      </c>
      <c r="N40" s="54" t="s">
        <v>102</v>
      </c>
      <c r="O40" s="54" t="s">
        <v>102</v>
      </c>
      <c r="P40" s="54" t="s">
        <v>102</v>
      </c>
      <c r="Q40" s="54" t="s">
        <v>102</v>
      </c>
    </row>
    <row r="41" spans="1:17">
      <c r="A41" s="48">
        <v>70101</v>
      </c>
      <c r="B41" s="48">
        <v>80101</v>
      </c>
      <c r="C41" s="55" t="s">
        <v>1419</v>
      </c>
      <c r="D41" s="56" t="s">
        <v>362</v>
      </c>
      <c r="E41" s="54" t="s">
        <v>102</v>
      </c>
      <c r="F41" s="54" t="s">
        <v>102</v>
      </c>
      <c r="G41" s="54" t="s">
        <v>102</v>
      </c>
      <c r="H41" s="54" t="s">
        <v>102</v>
      </c>
      <c r="I41" s="54" t="s">
        <v>102</v>
      </c>
      <c r="J41" s="54" t="s">
        <v>102</v>
      </c>
      <c r="K41" s="54" t="s">
        <v>102</v>
      </c>
      <c r="L41" s="54" t="s">
        <v>102</v>
      </c>
      <c r="M41" s="54" t="s">
        <v>102</v>
      </c>
      <c r="N41" s="54" t="s">
        <v>102</v>
      </c>
      <c r="O41" s="54" t="s">
        <v>102</v>
      </c>
      <c r="P41" s="54" t="s">
        <v>102</v>
      </c>
      <c r="Q41" s="54" t="s">
        <v>102</v>
      </c>
    </row>
    <row r="42" spans="1:17">
      <c r="A42" s="48">
        <v>70101</v>
      </c>
      <c r="B42" s="48">
        <v>80101</v>
      </c>
      <c r="C42" s="55">
        <v>2107</v>
      </c>
      <c r="D42" s="56" t="s">
        <v>363</v>
      </c>
      <c r="E42" s="54" t="s">
        <v>102</v>
      </c>
      <c r="F42" s="54" t="s">
        <v>102</v>
      </c>
      <c r="G42" s="54" t="s">
        <v>102</v>
      </c>
      <c r="H42" s="54" t="s">
        <v>102</v>
      </c>
      <c r="I42" s="54" t="s">
        <v>102</v>
      </c>
      <c r="J42" s="54" t="s">
        <v>102</v>
      </c>
      <c r="K42" s="54" t="s">
        <v>102</v>
      </c>
      <c r="L42" s="54" t="s">
        <v>102</v>
      </c>
      <c r="M42" s="54" t="s">
        <v>102</v>
      </c>
      <c r="N42" s="54" t="s">
        <v>102</v>
      </c>
      <c r="O42" s="54" t="s">
        <v>102</v>
      </c>
      <c r="P42" s="54" t="s">
        <v>102</v>
      </c>
      <c r="Q42" s="54" t="s">
        <v>102</v>
      </c>
    </row>
    <row r="43" spans="1:17">
      <c r="A43" s="48">
        <v>70101</v>
      </c>
      <c r="B43" s="48">
        <v>80101</v>
      </c>
      <c r="C43" s="52" t="s">
        <v>1420</v>
      </c>
      <c r="D43" s="53" t="s">
        <v>364</v>
      </c>
      <c r="E43" s="54" t="s">
        <v>102</v>
      </c>
      <c r="F43" s="54" t="s">
        <v>102</v>
      </c>
      <c r="G43" s="54" t="s">
        <v>102</v>
      </c>
      <c r="H43" s="54" t="s">
        <v>102</v>
      </c>
      <c r="I43" s="54" t="s">
        <v>102</v>
      </c>
      <c r="J43" s="54" t="s">
        <v>102</v>
      </c>
      <c r="K43" s="54" t="s">
        <v>102</v>
      </c>
      <c r="L43" s="54" t="s">
        <v>102</v>
      </c>
      <c r="M43" s="54" t="s">
        <v>102</v>
      </c>
      <c r="N43" s="54" t="s">
        <v>102</v>
      </c>
      <c r="O43" s="54" t="s">
        <v>102</v>
      </c>
      <c r="P43" s="54" t="s">
        <v>102</v>
      </c>
      <c r="Q43" s="54" t="s">
        <v>102</v>
      </c>
    </row>
    <row r="44" spans="1:17">
      <c r="A44" s="48">
        <v>70101</v>
      </c>
      <c r="B44" s="48">
        <v>80101</v>
      </c>
      <c r="C44" s="55" t="s">
        <v>1421</v>
      </c>
      <c r="D44" s="56" t="s">
        <v>365</v>
      </c>
      <c r="E44" s="54" t="s">
        <v>102</v>
      </c>
      <c r="F44" s="54" t="s">
        <v>102</v>
      </c>
      <c r="G44" s="54" t="s">
        <v>102</v>
      </c>
      <c r="H44" s="54" t="s">
        <v>102</v>
      </c>
      <c r="I44" s="54" t="s">
        <v>102</v>
      </c>
      <c r="J44" s="54" t="s">
        <v>102</v>
      </c>
      <c r="K44" s="54" t="s">
        <v>102</v>
      </c>
      <c r="L44" s="54" t="s">
        <v>102</v>
      </c>
      <c r="M44" s="54" t="s">
        <v>102</v>
      </c>
      <c r="N44" s="54" t="s">
        <v>102</v>
      </c>
      <c r="O44" s="54" t="s">
        <v>102</v>
      </c>
      <c r="P44" s="54" t="s">
        <v>102</v>
      </c>
      <c r="Q44" s="54" t="s">
        <v>102</v>
      </c>
    </row>
    <row r="45" spans="1:17">
      <c r="A45" s="48">
        <v>70101</v>
      </c>
      <c r="B45" s="48">
        <v>80101</v>
      </c>
      <c r="C45" s="55" t="s">
        <v>1422</v>
      </c>
      <c r="D45" s="56" t="s">
        <v>366</v>
      </c>
      <c r="E45" s="54" t="s">
        <v>102</v>
      </c>
      <c r="F45" s="54" t="s">
        <v>102</v>
      </c>
      <c r="G45" s="54" t="s">
        <v>102</v>
      </c>
      <c r="H45" s="54" t="s">
        <v>102</v>
      </c>
      <c r="I45" s="54" t="s">
        <v>102</v>
      </c>
      <c r="J45" s="54" t="s">
        <v>102</v>
      </c>
      <c r="K45" s="54" t="s">
        <v>102</v>
      </c>
      <c r="L45" s="54" t="s">
        <v>102</v>
      </c>
      <c r="M45" s="54" t="s">
        <v>102</v>
      </c>
      <c r="N45" s="54" t="s">
        <v>102</v>
      </c>
      <c r="O45" s="54" t="s">
        <v>102</v>
      </c>
      <c r="P45" s="54" t="s">
        <v>102</v>
      </c>
      <c r="Q45" s="54" t="s">
        <v>102</v>
      </c>
    </row>
    <row r="46" spans="1:17">
      <c r="A46" s="48">
        <v>70101</v>
      </c>
      <c r="B46" s="48">
        <v>80101</v>
      </c>
      <c r="C46" s="55" t="s">
        <v>1423</v>
      </c>
      <c r="D46" s="56" t="s">
        <v>367</v>
      </c>
      <c r="E46" s="54" t="s">
        <v>102</v>
      </c>
      <c r="F46" s="54" t="s">
        <v>102</v>
      </c>
      <c r="G46" s="54" t="s">
        <v>102</v>
      </c>
      <c r="H46" s="54" t="s">
        <v>102</v>
      </c>
      <c r="I46" s="54" t="s">
        <v>102</v>
      </c>
      <c r="J46" s="54" t="s">
        <v>102</v>
      </c>
      <c r="K46" s="54" t="s">
        <v>102</v>
      </c>
      <c r="L46" s="54" t="s">
        <v>102</v>
      </c>
      <c r="M46" s="54" t="s">
        <v>102</v>
      </c>
      <c r="N46" s="54" t="s">
        <v>102</v>
      </c>
      <c r="O46" s="54" t="s">
        <v>102</v>
      </c>
      <c r="P46" s="54" t="s">
        <v>102</v>
      </c>
      <c r="Q46" s="54" t="s">
        <v>102</v>
      </c>
    </row>
    <row ht="25.5" r="47" spans="1:17">
      <c r="A47" s="48">
        <v>70101</v>
      </c>
      <c r="B47" s="48">
        <v>80101</v>
      </c>
      <c r="C47" s="52" t="s">
        <v>1424</v>
      </c>
      <c r="D47" s="53" t="s">
        <v>368</v>
      </c>
      <c r="E47" s="54" t="s">
        <v>102</v>
      </c>
      <c r="F47" s="54" t="s">
        <v>102</v>
      </c>
      <c r="G47" s="54" t="s">
        <v>102</v>
      </c>
      <c r="H47" s="54" t="s">
        <v>102</v>
      </c>
      <c r="I47" s="54" t="s">
        <v>102</v>
      </c>
      <c r="J47" s="54" t="s">
        <v>102</v>
      </c>
      <c r="K47" s="54" t="s">
        <v>102</v>
      </c>
      <c r="L47" s="54" t="s">
        <v>102</v>
      </c>
      <c r="M47" s="54" t="s">
        <v>102</v>
      </c>
      <c r="N47" s="54" t="s">
        <v>102</v>
      </c>
      <c r="O47" s="54" t="s">
        <v>102</v>
      </c>
      <c r="P47" s="54" t="s">
        <v>102</v>
      </c>
      <c r="Q47" s="54" t="s">
        <v>102</v>
      </c>
    </row>
    <row r="48" spans="1:17">
      <c r="A48" s="48">
        <v>70101</v>
      </c>
      <c r="B48" s="48">
        <v>80101</v>
      </c>
      <c r="C48" s="55" t="s">
        <v>1425</v>
      </c>
      <c r="D48" s="56" t="s">
        <v>456</v>
      </c>
      <c r="E48" s="54" t="s">
        <v>102</v>
      </c>
      <c r="F48" s="54" t="s">
        <v>102</v>
      </c>
      <c r="G48" s="54" t="s">
        <v>102</v>
      </c>
      <c r="H48" s="54" t="s">
        <v>102</v>
      </c>
      <c r="I48" s="54" t="s">
        <v>102</v>
      </c>
      <c r="J48" s="54" t="s">
        <v>102</v>
      </c>
      <c r="K48" s="54" t="s">
        <v>102</v>
      </c>
      <c r="L48" s="54" t="s">
        <v>102</v>
      </c>
      <c r="M48" s="54" t="s">
        <v>102</v>
      </c>
      <c r="N48" s="54" t="s">
        <v>102</v>
      </c>
      <c r="O48" s="54" t="s">
        <v>102</v>
      </c>
      <c r="P48" s="54" t="s">
        <v>102</v>
      </c>
      <c r="Q48" s="54" t="s">
        <v>102</v>
      </c>
    </row>
    <row r="49" spans="1:17">
      <c r="A49" s="48">
        <v>70101</v>
      </c>
      <c r="B49" s="48">
        <v>80101</v>
      </c>
      <c r="C49" s="55" t="s">
        <v>1426</v>
      </c>
      <c r="D49" s="56" t="s">
        <v>369</v>
      </c>
      <c r="E49" s="54" t="s">
        <v>102</v>
      </c>
      <c r="F49" s="54" t="s">
        <v>102</v>
      </c>
      <c r="G49" s="54" t="s">
        <v>102</v>
      </c>
      <c r="H49" s="54" t="s">
        <v>102</v>
      </c>
      <c r="I49" s="54" t="s">
        <v>102</v>
      </c>
      <c r="J49" s="54" t="s">
        <v>102</v>
      </c>
      <c r="K49" s="54" t="s">
        <v>102</v>
      </c>
      <c r="L49" s="54" t="s">
        <v>102</v>
      </c>
      <c r="M49" s="54" t="s">
        <v>102</v>
      </c>
      <c r="N49" s="54" t="s">
        <v>102</v>
      </c>
      <c r="O49" s="54" t="s">
        <v>102</v>
      </c>
      <c r="P49" s="54" t="s">
        <v>102</v>
      </c>
      <c r="Q49" s="54" t="s">
        <v>102</v>
      </c>
    </row>
    <row r="50" spans="1:17">
      <c r="A50" s="48">
        <v>70101</v>
      </c>
      <c r="B50" s="48">
        <v>80101</v>
      </c>
      <c r="C50" s="55" t="s">
        <v>1427</v>
      </c>
      <c r="D50" s="56" t="s">
        <v>370</v>
      </c>
      <c r="E50" s="54" t="s">
        <v>102</v>
      </c>
      <c r="F50" s="54" t="s">
        <v>102</v>
      </c>
      <c r="G50" s="54" t="s">
        <v>102</v>
      </c>
      <c r="H50" s="54" t="s">
        <v>102</v>
      </c>
      <c r="I50" s="54" t="s">
        <v>102</v>
      </c>
      <c r="J50" s="54" t="s">
        <v>102</v>
      </c>
      <c r="K50" s="54" t="s">
        <v>102</v>
      </c>
      <c r="L50" s="54" t="s">
        <v>102</v>
      </c>
      <c r="M50" s="54" t="s">
        <v>102</v>
      </c>
      <c r="N50" s="54" t="s">
        <v>102</v>
      </c>
      <c r="O50" s="54" t="s">
        <v>102</v>
      </c>
      <c r="P50" s="54" t="s">
        <v>102</v>
      </c>
      <c r="Q50" s="54" t="s">
        <v>102</v>
      </c>
    </row>
    <row r="51" spans="1:17">
      <c r="A51" s="48">
        <v>70101</v>
      </c>
      <c r="B51" s="48">
        <v>80101</v>
      </c>
      <c r="C51" s="55" t="s">
        <v>1280</v>
      </c>
      <c r="D51" s="56" t="s">
        <v>371</v>
      </c>
      <c r="E51" s="54" t="s">
        <v>102</v>
      </c>
      <c r="F51" s="54" t="s">
        <v>102</v>
      </c>
      <c r="G51" s="54" t="s">
        <v>102</v>
      </c>
      <c r="H51" s="54" t="s">
        <v>102</v>
      </c>
      <c r="I51" s="54" t="s">
        <v>102</v>
      </c>
      <c r="J51" s="54" t="s">
        <v>102</v>
      </c>
      <c r="K51" s="54" t="s">
        <v>102</v>
      </c>
      <c r="L51" s="54" t="s">
        <v>102</v>
      </c>
      <c r="M51" s="54" t="s">
        <v>102</v>
      </c>
      <c r="N51" s="54" t="s">
        <v>102</v>
      </c>
      <c r="O51" s="54" t="s">
        <v>102</v>
      </c>
      <c r="P51" s="54" t="s">
        <v>102</v>
      </c>
      <c r="Q51" s="54" t="s">
        <v>102</v>
      </c>
    </row>
    <row r="52" spans="1:17">
      <c r="A52" s="48">
        <v>70101</v>
      </c>
      <c r="B52" s="48">
        <v>80101</v>
      </c>
      <c r="C52" s="55" t="s">
        <v>1281</v>
      </c>
      <c r="D52" s="56" t="s">
        <v>372</v>
      </c>
      <c r="E52" s="54" t="s">
        <v>102</v>
      </c>
      <c r="F52" s="54" t="s">
        <v>102</v>
      </c>
      <c r="G52" s="54" t="s">
        <v>102</v>
      </c>
      <c r="H52" s="54" t="s">
        <v>102</v>
      </c>
      <c r="I52" s="54" t="s">
        <v>102</v>
      </c>
      <c r="J52" s="54" t="s">
        <v>102</v>
      </c>
      <c r="K52" s="54" t="s">
        <v>102</v>
      </c>
      <c r="L52" s="54" t="s">
        <v>102</v>
      </c>
      <c r="M52" s="54" t="s">
        <v>102</v>
      </c>
      <c r="N52" s="54" t="s">
        <v>102</v>
      </c>
      <c r="O52" s="54" t="s">
        <v>102</v>
      </c>
      <c r="P52" s="54" t="s">
        <v>102</v>
      </c>
      <c r="Q52" s="54" t="s">
        <v>102</v>
      </c>
    </row>
    <row r="53" spans="1:17">
      <c r="A53" s="48">
        <v>70101</v>
      </c>
      <c r="B53" s="48">
        <v>80101</v>
      </c>
      <c r="C53" s="55" t="s">
        <v>1282</v>
      </c>
      <c r="D53" s="56" t="s">
        <v>457</v>
      </c>
      <c r="E53" s="54" t="s">
        <v>102</v>
      </c>
      <c r="F53" s="54" t="s">
        <v>102</v>
      </c>
      <c r="G53" s="54" t="s">
        <v>102</v>
      </c>
      <c r="H53" s="54" t="s">
        <v>102</v>
      </c>
      <c r="I53" s="54" t="s">
        <v>102</v>
      </c>
      <c r="J53" s="54" t="s">
        <v>102</v>
      </c>
      <c r="K53" s="54" t="s">
        <v>102</v>
      </c>
      <c r="L53" s="54" t="s">
        <v>102</v>
      </c>
      <c r="M53" s="54" t="s">
        <v>102</v>
      </c>
      <c r="N53" s="54" t="s">
        <v>102</v>
      </c>
      <c r="O53" s="54" t="s">
        <v>102</v>
      </c>
      <c r="P53" s="54" t="s">
        <v>102</v>
      </c>
      <c r="Q53" s="54" t="s">
        <v>102</v>
      </c>
    </row>
    <row r="54" spans="1:17">
      <c r="A54" s="48">
        <v>70101</v>
      </c>
      <c r="B54" s="48">
        <v>80101</v>
      </c>
      <c r="C54" s="55" t="s">
        <v>373</v>
      </c>
      <c r="D54" s="56" t="s">
        <v>374</v>
      </c>
      <c r="E54" s="54" t="s">
        <v>102</v>
      </c>
      <c r="F54" s="54" t="s">
        <v>102</v>
      </c>
      <c r="G54" s="54" t="s">
        <v>102</v>
      </c>
      <c r="H54" s="54" t="s">
        <v>102</v>
      </c>
      <c r="I54" s="54" t="s">
        <v>102</v>
      </c>
      <c r="J54" s="54" t="s">
        <v>102</v>
      </c>
      <c r="K54" s="54" t="s">
        <v>102</v>
      </c>
      <c r="L54" s="54" t="s">
        <v>102</v>
      </c>
      <c r="M54" s="54" t="s">
        <v>102</v>
      </c>
      <c r="N54" s="54" t="s">
        <v>102</v>
      </c>
      <c r="O54" s="54" t="s">
        <v>102</v>
      </c>
      <c r="P54" s="54" t="s">
        <v>102</v>
      </c>
      <c r="Q54" s="54" t="s">
        <v>102</v>
      </c>
    </row>
    <row r="55" spans="1:17">
      <c r="A55" s="48">
        <v>70101</v>
      </c>
      <c r="B55" s="48">
        <v>80101</v>
      </c>
      <c r="C55" s="55" t="s">
        <v>375</v>
      </c>
      <c r="D55" s="56" t="s">
        <v>376</v>
      </c>
      <c r="E55" s="54" t="s">
        <v>102</v>
      </c>
      <c r="F55" s="54" t="s">
        <v>102</v>
      </c>
      <c r="G55" s="54" t="s">
        <v>102</v>
      </c>
      <c r="H55" s="54" t="s">
        <v>102</v>
      </c>
      <c r="I55" s="54" t="s">
        <v>102</v>
      </c>
      <c r="J55" s="54" t="s">
        <v>102</v>
      </c>
      <c r="K55" s="54" t="s">
        <v>102</v>
      </c>
      <c r="L55" s="54" t="s">
        <v>102</v>
      </c>
      <c r="M55" s="54" t="s">
        <v>102</v>
      </c>
      <c r="N55" s="54" t="s">
        <v>102</v>
      </c>
      <c r="O55" s="54" t="s">
        <v>102</v>
      </c>
      <c r="P55" s="54" t="s">
        <v>102</v>
      </c>
      <c r="Q55" s="54" t="s">
        <v>102</v>
      </c>
    </row>
    <row r="56" spans="1:17">
      <c r="A56" s="48">
        <v>70101</v>
      </c>
      <c r="B56" s="48">
        <v>80101</v>
      </c>
      <c r="C56" s="55" t="s">
        <v>377</v>
      </c>
      <c r="D56" s="56" t="s">
        <v>378</v>
      </c>
      <c r="E56" s="54" t="s">
        <v>102</v>
      </c>
      <c r="F56" s="54" t="s">
        <v>102</v>
      </c>
      <c r="G56" s="54" t="s">
        <v>102</v>
      </c>
      <c r="H56" s="54" t="s">
        <v>102</v>
      </c>
      <c r="I56" s="54" t="s">
        <v>102</v>
      </c>
      <c r="J56" s="54" t="s">
        <v>102</v>
      </c>
      <c r="K56" s="54" t="s">
        <v>102</v>
      </c>
      <c r="L56" s="54" t="s">
        <v>102</v>
      </c>
      <c r="M56" s="54" t="s">
        <v>102</v>
      </c>
      <c r="N56" s="54" t="s">
        <v>102</v>
      </c>
      <c r="O56" s="54" t="s">
        <v>102</v>
      </c>
      <c r="P56" s="54" t="s">
        <v>102</v>
      </c>
      <c r="Q56" s="54" t="s">
        <v>102</v>
      </c>
    </row>
    <row r="57" spans="1:17">
      <c r="A57" s="48">
        <v>70101</v>
      </c>
      <c r="B57" s="48">
        <v>80101</v>
      </c>
      <c r="C57" s="52" t="s">
        <v>379</v>
      </c>
      <c r="D57" s="53" t="s">
        <v>380</v>
      </c>
      <c r="E57" s="54" t="s">
        <v>102</v>
      </c>
      <c r="F57" s="54" t="s">
        <v>102</v>
      </c>
      <c r="G57" s="54" t="s">
        <v>102</v>
      </c>
      <c r="H57" s="54" t="s">
        <v>102</v>
      </c>
      <c r="I57" s="54" t="s">
        <v>102</v>
      </c>
      <c r="J57" s="54" t="s">
        <v>102</v>
      </c>
      <c r="K57" s="54" t="s">
        <v>102</v>
      </c>
      <c r="L57" s="54" t="s">
        <v>102</v>
      </c>
      <c r="M57" s="54" t="s">
        <v>102</v>
      </c>
      <c r="N57" s="54" t="s">
        <v>102</v>
      </c>
      <c r="O57" s="54" t="s">
        <v>102</v>
      </c>
      <c r="P57" s="54" t="s">
        <v>102</v>
      </c>
      <c r="Q57" s="54" t="s">
        <v>102</v>
      </c>
    </row>
    <row r="58" spans="1:17">
      <c r="A58" s="48">
        <v>70101</v>
      </c>
      <c r="B58" s="48">
        <v>80101</v>
      </c>
      <c r="C58" s="55" t="s">
        <v>381</v>
      </c>
      <c r="D58" s="56" t="s">
        <v>458</v>
      </c>
      <c r="E58" s="54" t="s">
        <v>102</v>
      </c>
      <c r="F58" s="54" t="s">
        <v>102</v>
      </c>
      <c r="G58" s="54" t="s">
        <v>102</v>
      </c>
      <c r="H58" s="54" t="s">
        <v>102</v>
      </c>
      <c r="I58" s="54" t="s">
        <v>102</v>
      </c>
      <c r="J58" s="54" t="s">
        <v>102</v>
      </c>
      <c r="K58" s="54" t="s">
        <v>102</v>
      </c>
      <c r="L58" s="54" t="s">
        <v>102</v>
      </c>
      <c r="M58" s="54" t="s">
        <v>102</v>
      </c>
      <c r="N58" s="54" t="s">
        <v>102</v>
      </c>
      <c r="O58" s="54" t="s">
        <v>102</v>
      </c>
      <c r="P58" s="54" t="s">
        <v>102</v>
      </c>
      <c r="Q58" s="54" t="s">
        <v>102</v>
      </c>
    </row>
    <row r="59" spans="1:17">
      <c r="A59" s="48">
        <v>70101</v>
      </c>
      <c r="B59" s="48">
        <v>80101</v>
      </c>
      <c r="C59" s="55" t="s">
        <v>382</v>
      </c>
      <c r="D59" s="56" t="s">
        <v>383</v>
      </c>
      <c r="E59" s="54" t="s">
        <v>102</v>
      </c>
      <c r="F59" s="54" t="s">
        <v>102</v>
      </c>
      <c r="G59" s="54" t="s">
        <v>102</v>
      </c>
      <c r="H59" s="54" t="s">
        <v>102</v>
      </c>
      <c r="I59" s="54" t="s">
        <v>102</v>
      </c>
      <c r="J59" s="54" t="s">
        <v>102</v>
      </c>
      <c r="K59" s="54" t="s">
        <v>102</v>
      </c>
      <c r="L59" s="54" t="s">
        <v>102</v>
      </c>
      <c r="M59" s="54" t="s">
        <v>102</v>
      </c>
      <c r="N59" s="54" t="s">
        <v>102</v>
      </c>
      <c r="O59" s="54" t="s">
        <v>102</v>
      </c>
      <c r="P59" s="54" t="s">
        <v>102</v>
      </c>
      <c r="Q59" s="54" t="s">
        <v>102</v>
      </c>
    </row>
    <row r="60" spans="1:17">
      <c r="A60" s="48">
        <v>70101</v>
      </c>
      <c r="B60" s="48">
        <v>80101</v>
      </c>
      <c r="C60" s="52" t="s">
        <v>384</v>
      </c>
      <c r="D60" s="53" t="s">
        <v>385</v>
      </c>
      <c r="E60" s="54" t="s">
        <v>102</v>
      </c>
      <c r="F60" s="54" t="s">
        <v>102</v>
      </c>
      <c r="G60" s="54" t="s">
        <v>102</v>
      </c>
      <c r="H60" s="54" t="s">
        <v>102</v>
      </c>
      <c r="I60" s="54" t="s">
        <v>102</v>
      </c>
      <c r="J60" s="54" t="s">
        <v>102</v>
      </c>
      <c r="K60" s="54" t="s">
        <v>102</v>
      </c>
      <c r="L60" s="54" t="s">
        <v>102</v>
      </c>
      <c r="M60" s="54" t="s">
        <v>102</v>
      </c>
      <c r="N60" s="54" t="s">
        <v>102</v>
      </c>
      <c r="O60" s="54" t="s">
        <v>102</v>
      </c>
      <c r="P60" s="54" t="s">
        <v>102</v>
      </c>
      <c r="Q60" s="54" t="s">
        <v>102</v>
      </c>
    </row>
    <row r="61" spans="1:17">
      <c r="A61" s="48">
        <v>70101</v>
      </c>
      <c r="B61" s="48">
        <v>80101</v>
      </c>
      <c r="C61" s="52" t="s">
        <v>386</v>
      </c>
      <c r="D61" s="53" t="s">
        <v>387</v>
      </c>
      <c r="E61" s="54" t="s">
        <v>102</v>
      </c>
      <c r="F61" s="54" t="s">
        <v>102</v>
      </c>
      <c r="G61" s="54" t="s">
        <v>102</v>
      </c>
      <c r="H61" s="54" t="s">
        <v>102</v>
      </c>
      <c r="I61" s="54" t="s">
        <v>102</v>
      </c>
      <c r="J61" s="54" t="s">
        <v>102</v>
      </c>
      <c r="K61" s="54" t="s">
        <v>102</v>
      </c>
      <c r="L61" s="54" t="s">
        <v>102</v>
      </c>
      <c r="M61" s="54" t="s">
        <v>102</v>
      </c>
      <c r="N61" s="54" t="s">
        <v>102</v>
      </c>
      <c r="O61" s="54" t="s">
        <v>102</v>
      </c>
      <c r="P61" s="54" t="s">
        <v>102</v>
      </c>
      <c r="Q61" s="54" t="s">
        <v>102</v>
      </c>
    </row>
    <row r="62" spans="1:17">
      <c r="A62" s="48">
        <v>70101</v>
      </c>
      <c r="B62" s="48">
        <v>80101</v>
      </c>
      <c r="C62" s="55" t="s">
        <v>388</v>
      </c>
      <c r="D62" s="56" t="s">
        <v>389</v>
      </c>
      <c r="E62" s="54" t="s">
        <v>102</v>
      </c>
      <c r="F62" s="54" t="s">
        <v>102</v>
      </c>
      <c r="G62" s="54" t="s">
        <v>102</v>
      </c>
      <c r="H62" s="54" t="s">
        <v>102</v>
      </c>
      <c r="I62" s="54" t="s">
        <v>102</v>
      </c>
      <c r="J62" s="54" t="s">
        <v>102</v>
      </c>
      <c r="K62" s="54" t="s">
        <v>102</v>
      </c>
      <c r="L62" s="54" t="s">
        <v>102</v>
      </c>
      <c r="M62" s="54" t="s">
        <v>102</v>
      </c>
      <c r="N62" s="54" t="s">
        <v>102</v>
      </c>
      <c r="O62" s="54" t="s">
        <v>102</v>
      </c>
      <c r="P62" s="54" t="s">
        <v>102</v>
      </c>
      <c r="Q62" s="54" t="s">
        <v>102</v>
      </c>
    </row>
    <row r="63" spans="1:17">
      <c r="A63" s="48">
        <v>70101</v>
      </c>
      <c r="B63" s="48">
        <v>80101</v>
      </c>
      <c r="C63" s="52" t="s">
        <v>390</v>
      </c>
      <c r="D63" s="53" t="s">
        <v>391</v>
      </c>
      <c r="E63" s="54" t="s">
        <v>102</v>
      </c>
      <c r="F63" s="54" t="s">
        <v>102</v>
      </c>
      <c r="G63" s="54" t="s">
        <v>102</v>
      </c>
      <c r="H63" s="54" t="s">
        <v>102</v>
      </c>
      <c r="I63" s="54" t="s">
        <v>102</v>
      </c>
      <c r="J63" s="54" t="s">
        <v>102</v>
      </c>
      <c r="K63" s="54" t="s">
        <v>102</v>
      </c>
      <c r="L63" s="54" t="s">
        <v>102</v>
      </c>
      <c r="M63" s="54" t="s">
        <v>102</v>
      </c>
      <c r="N63" s="54" t="s">
        <v>102</v>
      </c>
      <c r="O63" s="54" t="s">
        <v>102</v>
      </c>
      <c r="P63" s="54" t="s">
        <v>102</v>
      </c>
      <c r="Q63" s="54" t="s">
        <v>102</v>
      </c>
    </row>
    <row r="64" spans="1:17">
      <c r="A64" s="48">
        <v>70101</v>
      </c>
      <c r="B64" s="48">
        <v>80101</v>
      </c>
      <c r="C64" s="55" t="s">
        <v>392</v>
      </c>
      <c r="D64" s="56" t="s">
        <v>393</v>
      </c>
      <c r="E64" s="54" t="s">
        <v>102</v>
      </c>
      <c r="F64" s="54" t="s">
        <v>102</v>
      </c>
      <c r="G64" s="54" t="s">
        <v>102</v>
      </c>
      <c r="H64" s="54" t="s">
        <v>102</v>
      </c>
      <c r="I64" s="54" t="s">
        <v>102</v>
      </c>
      <c r="J64" s="54" t="s">
        <v>102</v>
      </c>
      <c r="K64" s="54" t="s">
        <v>102</v>
      </c>
      <c r="L64" s="54" t="s">
        <v>102</v>
      </c>
      <c r="M64" s="54" t="s">
        <v>102</v>
      </c>
      <c r="N64" s="54" t="s">
        <v>102</v>
      </c>
      <c r="O64" s="54" t="s">
        <v>102</v>
      </c>
      <c r="P64" s="54" t="s">
        <v>102</v>
      </c>
      <c r="Q64" s="54" t="s">
        <v>102</v>
      </c>
    </row>
    <row r="65" spans="1:17">
      <c r="A65" s="48">
        <v>70101</v>
      </c>
      <c r="B65" s="48">
        <v>80101</v>
      </c>
      <c r="C65" s="52" t="s">
        <v>394</v>
      </c>
      <c r="D65" s="53" t="s">
        <v>395</v>
      </c>
      <c r="E65" s="54" t="s">
        <v>102</v>
      </c>
      <c r="F65" s="54" t="s">
        <v>102</v>
      </c>
      <c r="G65" s="54" t="s">
        <v>102</v>
      </c>
      <c r="H65" s="54" t="s">
        <v>102</v>
      </c>
      <c r="I65" s="54" t="s">
        <v>102</v>
      </c>
      <c r="J65" s="54" t="s">
        <v>102</v>
      </c>
      <c r="K65" s="54" t="s">
        <v>102</v>
      </c>
      <c r="L65" s="54" t="s">
        <v>102</v>
      </c>
      <c r="M65" s="54" t="s">
        <v>102</v>
      </c>
      <c r="N65" s="54" t="s">
        <v>102</v>
      </c>
      <c r="O65" s="54" t="s">
        <v>102</v>
      </c>
      <c r="P65" s="54" t="s">
        <v>102</v>
      </c>
      <c r="Q65" s="54" t="s">
        <v>102</v>
      </c>
    </row>
    <row r="66" spans="1:17">
      <c r="A66" s="48">
        <v>70101</v>
      </c>
      <c r="B66" s="48">
        <v>80101</v>
      </c>
      <c r="C66" s="52" t="s">
        <v>396</v>
      </c>
      <c r="D66" s="53" t="s">
        <v>397</v>
      </c>
      <c r="E66" s="54" t="s">
        <v>102</v>
      </c>
      <c r="F66" s="54" t="s">
        <v>102</v>
      </c>
      <c r="G66" s="54" t="s">
        <v>102</v>
      </c>
      <c r="H66" s="54" t="s">
        <v>102</v>
      </c>
      <c r="I66" s="54" t="s">
        <v>102</v>
      </c>
      <c r="J66" s="54" t="s">
        <v>102</v>
      </c>
      <c r="K66" s="54" t="s">
        <v>102</v>
      </c>
      <c r="L66" s="54" t="s">
        <v>102</v>
      </c>
      <c r="M66" s="54" t="s">
        <v>102</v>
      </c>
      <c r="N66" s="54" t="s">
        <v>102</v>
      </c>
      <c r="O66" s="54" t="s">
        <v>102</v>
      </c>
      <c r="P66" s="54" t="s">
        <v>102</v>
      </c>
      <c r="Q66" s="54" t="s">
        <v>102</v>
      </c>
    </row>
    <row r="67" spans="1:17">
      <c r="A67" s="48">
        <v>70101</v>
      </c>
      <c r="B67" s="48">
        <v>80101</v>
      </c>
      <c r="C67" s="55" t="s">
        <v>398</v>
      </c>
      <c r="D67" s="56" t="s">
        <v>399</v>
      </c>
      <c r="E67" s="54" t="s">
        <v>102</v>
      </c>
      <c r="F67" s="54" t="s">
        <v>102</v>
      </c>
      <c r="G67" s="54" t="s">
        <v>102</v>
      </c>
      <c r="H67" s="54" t="s">
        <v>102</v>
      </c>
      <c r="I67" s="54" t="s">
        <v>102</v>
      </c>
      <c r="J67" s="54" t="s">
        <v>102</v>
      </c>
      <c r="K67" s="54" t="s">
        <v>102</v>
      </c>
      <c r="L67" s="54" t="s">
        <v>102</v>
      </c>
      <c r="M67" s="54" t="s">
        <v>102</v>
      </c>
      <c r="N67" s="54" t="s">
        <v>102</v>
      </c>
      <c r="O67" s="54" t="s">
        <v>102</v>
      </c>
      <c r="P67" s="54" t="s">
        <v>102</v>
      </c>
      <c r="Q67" s="54" t="s">
        <v>102</v>
      </c>
    </row>
    <row r="68" spans="1:17">
      <c r="A68" s="48">
        <v>70101</v>
      </c>
      <c r="B68" s="48">
        <v>80101</v>
      </c>
      <c r="C68" s="52" t="s">
        <v>400</v>
      </c>
      <c r="D68" s="53" t="s">
        <v>401</v>
      </c>
      <c r="E68" s="54" t="s">
        <v>102</v>
      </c>
      <c r="F68" s="54" t="s">
        <v>102</v>
      </c>
      <c r="G68" s="54" t="s">
        <v>102</v>
      </c>
      <c r="H68" s="54" t="s">
        <v>102</v>
      </c>
      <c r="I68" s="54" t="s">
        <v>102</v>
      </c>
      <c r="J68" s="54" t="s">
        <v>102</v>
      </c>
      <c r="K68" s="54" t="s">
        <v>102</v>
      </c>
      <c r="L68" s="54" t="s">
        <v>102</v>
      </c>
      <c r="M68" s="54" t="s">
        <v>102</v>
      </c>
      <c r="N68" s="54" t="s">
        <v>102</v>
      </c>
      <c r="O68" s="54" t="s">
        <v>102</v>
      </c>
      <c r="P68" s="54" t="s">
        <v>102</v>
      </c>
      <c r="Q68" s="54" t="s">
        <v>102</v>
      </c>
    </row>
    <row r="69" spans="1:17">
      <c r="A69" s="48">
        <v>70101</v>
      </c>
      <c r="B69" s="48">
        <v>80101</v>
      </c>
      <c r="C69" s="55" t="s">
        <v>402</v>
      </c>
      <c r="D69" s="56" t="s">
        <v>403</v>
      </c>
      <c r="E69" s="54" t="s">
        <v>102</v>
      </c>
      <c r="F69" s="54" t="s">
        <v>102</v>
      </c>
      <c r="G69" s="54" t="s">
        <v>102</v>
      </c>
      <c r="H69" s="54" t="s">
        <v>102</v>
      </c>
      <c r="I69" s="54" t="s">
        <v>102</v>
      </c>
      <c r="J69" s="54" t="s">
        <v>102</v>
      </c>
      <c r="K69" s="54" t="s">
        <v>102</v>
      </c>
      <c r="L69" s="54" t="s">
        <v>102</v>
      </c>
      <c r="M69" s="54" t="s">
        <v>102</v>
      </c>
      <c r="N69" s="54" t="s">
        <v>102</v>
      </c>
      <c r="O69" s="54" t="s">
        <v>102</v>
      </c>
      <c r="P69" s="54" t="s">
        <v>102</v>
      </c>
      <c r="Q69" s="54" t="s">
        <v>102</v>
      </c>
    </row>
    <row r="70" spans="1:17">
      <c r="A70" s="48">
        <v>70101</v>
      </c>
      <c r="B70" s="48">
        <v>80101</v>
      </c>
      <c r="C70" s="52" t="s">
        <v>404</v>
      </c>
      <c r="D70" s="53" t="s">
        <v>405</v>
      </c>
      <c r="E70" s="54" t="s">
        <v>102</v>
      </c>
      <c r="F70" s="54" t="s">
        <v>102</v>
      </c>
      <c r="G70" s="54" t="s">
        <v>102</v>
      </c>
      <c r="H70" s="54" t="s">
        <v>102</v>
      </c>
      <c r="I70" s="54" t="s">
        <v>102</v>
      </c>
      <c r="J70" s="54" t="s">
        <v>102</v>
      </c>
      <c r="K70" s="54" t="s">
        <v>102</v>
      </c>
      <c r="L70" s="54" t="s">
        <v>102</v>
      </c>
      <c r="M70" s="54" t="s">
        <v>102</v>
      </c>
      <c r="N70" s="54" t="s">
        <v>102</v>
      </c>
      <c r="O70" s="54" t="s">
        <v>102</v>
      </c>
      <c r="P70" s="54" t="s">
        <v>102</v>
      </c>
      <c r="Q70" s="54" t="s">
        <v>102</v>
      </c>
    </row>
    <row r="71" spans="1:17">
      <c r="A71" s="48">
        <v>70101</v>
      </c>
      <c r="B71" s="48">
        <v>80101</v>
      </c>
      <c r="C71" s="52" t="s">
        <v>406</v>
      </c>
      <c r="D71" s="53" t="s">
        <v>407</v>
      </c>
      <c r="E71" s="54" t="s">
        <v>102</v>
      </c>
      <c r="F71" s="54" t="s">
        <v>102</v>
      </c>
      <c r="G71" s="54" t="s">
        <v>102</v>
      </c>
      <c r="H71" s="54" t="s">
        <v>102</v>
      </c>
      <c r="I71" s="54" t="s">
        <v>102</v>
      </c>
      <c r="J71" s="54" t="s">
        <v>102</v>
      </c>
      <c r="K71" s="54" t="s">
        <v>102</v>
      </c>
      <c r="L71" s="54" t="s">
        <v>102</v>
      </c>
      <c r="M71" s="54" t="s">
        <v>102</v>
      </c>
      <c r="N71" s="54" t="s">
        <v>102</v>
      </c>
      <c r="O71" s="54" t="s">
        <v>102</v>
      </c>
      <c r="P71" s="54" t="s">
        <v>102</v>
      </c>
      <c r="Q71" s="54" t="s">
        <v>102</v>
      </c>
    </row>
    <row r="72" spans="1:17">
      <c r="A72" s="48">
        <v>70101</v>
      </c>
      <c r="B72" s="48">
        <v>80101</v>
      </c>
      <c r="C72" s="55" t="s">
        <v>408</v>
      </c>
      <c r="D72" s="56" t="s">
        <v>409</v>
      </c>
      <c r="E72" s="54" t="s">
        <v>102</v>
      </c>
      <c r="F72" s="54" t="s">
        <v>102</v>
      </c>
      <c r="G72" s="54" t="s">
        <v>102</v>
      </c>
      <c r="H72" s="54" t="s">
        <v>102</v>
      </c>
      <c r="I72" s="54" t="s">
        <v>102</v>
      </c>
      <c r="J72" s="54" t="s">
        <v>102</v>
      </c>
      <c r="K72" s="54" t="s">
        <v>102</v>
      </c>
      <c r="L72" s="54" t="s">
        <v>102</v>
      </c>
      <c r="M72" s="54" t="s">
        <v>102</v>
      </c>
      <c r="N72" s="54" t="s">
        <v>102</v>
      </c>
      <c r="O72" s="54" t="s">
        <v>102</v>
      </c>
      <c r="P72" s="54" t="s">
        <v>102</v>
      </c>
      <c r="Q72" s="54" t="s">
        <v>102</v>
      </c>
    </row>
    <row r="73" spans="1:17">
      <c r="A73" s="48">
        <v>70101</v>
      </c>
      <c r="B73" s="48">
        <v>80101</v>
      </c>
      <c r="C73" s="55" t="s">
        <v>410</v>
      </c>
      <c r="D73" s="56" t="s">
        <v>411</v>
      </c>
      <c r="E73" s="54" t="s">
        <v>102</v>
      </c>
      <c r="F73" s="54" t="s">
        <v>102</v>
      </c>
      <c r="G73" s="54" t="s">
        <v>102</v>
      </c>
      <c r="H73" s="54" t="s">
        <v>102</v>
      </c>
      <c r="I73" s="54" t="s">
        <v>102</v>
      </c>
      <c r="J73" s="54" t="s">
        <v>102</v>
      </c>
      <c r="K73" s="54" t="s">
        <v>102</v>
      </c>
      <c r="L73" s="54" t="s">
        <v>102</v>
      </c>
      <c r="M73" s="54" t="s">
        <v>102</v>
      </c>
      <c r="N73" s="54" t="s">
        <v>102</v>
      </c>
      <c r="O73" s="54" t="s">
        <v>102</v>
      </c>
      <c r="P73" s="54" t="s">
        <v>102</v>
      </c>
      <c r="Q73" s="54" t="s">
        <v>102</v>
      </c>
    </row>
    <row r="74" spans="1:17">
      <c r="A74" s="48">
        <v>70101</v>
      </c>
      <c r="B74" s="48">
        <v>80101</v>
      </c>
      <c r="C74" s="52" t="s">
        <v>412</v>
      </c>
      <c r="D74" s="53" t="s">
        <v>413</v>
      </c>
      <c r="E74" s="54" t="s">
        <v>102</v>
      </c>
      <c r="F74" s="54" t="s">
        <v>102</v>
      </c>
      <c r="G74" s="54" t="s">
        <v>102</v>
      </c>
      <c r="H74" s="54" t="s">
        <v>102</v>
      </c>
      <c r="I74" s="54" t="s">
        <v>102</v>
      </c>
      <c r="J74" s="54" t="s">
        <v>102</v>
      </c>
      <c r="K74" s="54" t="s">
        <v>102</v>
      </c>
      <c r="L74" s="54" t="s">
        <v>102</v>
      </c>
      <c r="M74" s="54" t="s">
        <v>102</v>
      </c>
      <c r="N74" s="54" t="s">
        <v>102</v>
      </c>
      <c r="O74" s="54" t="s">
        <v>102</v>
      </c>
      <c r="P74" s="54" t="s">
        <v>102</v>
      </c>
      <c r="Q74" s="54" t="s">
        <v>102</v>
      </c>
    </row>
    <row r="75" spans="1:17">
      <c r="A75" s="48">
        <v>70101</v>
      </c>
      <c r="B75" s="48">
        <v>80101</v>
      </c>
      <c r="C75" s="55" t="s">
        <v>414</v>
      </c>
      <c r="D75" s="56" t="s">
        <v>415</v>
      </c>
      <c r="E75" s="54" t="s">
        <v>102</v>
      </c>
      <c r="F75" s="54" t="s">
        <v>102</v>
      </c>
      <c r="G75" s="54" t="s">
        <v>102</v>
      </c>
      <c r="H75" s="54" t="s">
        <v>102</v>
      </c>
      <c r="I75" s="54" t="s">
        <v>102</v>
      </c>
      <c r="J75" s="54" t="s">
        <v>102</v>
      </c>
      <c r="K75" s="54" t="s">
        <v>102</v>
      </c>
      <c r="L75" s="54" t="s">
        <v>102</v>
      </c>
      <c r="M75" s="54" t="s">
        <v>102</v>
      </c>
      <c r="N75" s="54" t="s">
        <v>102</v>
      </c>
      <c r="O75" s="54" t="s">
        <v>102</v>
      </c>
      <c r="P75" s="54" t="s">
        <v>102</v>
      </c>
      <c r="Q75" s="54" t="s">
        <v>102</v>
      </c>
    </row>
    <row r="76" spans="1:17">
      <c r="A76" s="48">
        <v>70101</v>
      </c>
      <c r="B76" s="48">
        <v>80101</v>
      </c>
      <c r="C76" s="55" t="s">
        <v>416</v>
      </c>
      <c r="D76" s="56" t="s">
        <v>459</v>
      </c>
      <c r="E76" s="54" t="s">
        <v>102</v>
      </c>
      <c r="F76" s="54" t="s">
        <v>102</v>
      </c>
      <c r="G76" s="54" t="s">
        <v>102</v>
      </c>
      <c r="H76" s="54" t="s">
        <v>102</v>
      </c>
      <c r="I76" s="54" t="s">
        <v>102</v>
      </c>
      <c r="J76" s="54" t="s">
        <v>102</v>
      </c>
      <c r="K76" s="54" t="s">
        <v>102</v>
      </c>
      <c r="L76" s="54" t="s">
        <v>102</v>
      </c>
      <c r="M76" s="54" t="s">
        <v>102</v>
      </c>
      <c r="N76" s="54" t="s">
        <v>102</v>
      </c>
      <c r="O76" s="54" t="s">
        <v>102</v>
      </c>
      <c r="P76" s="54" t="s">
        <v>102</v>
      </c>
      <c r="Q76" s="54" t="s">
        <v>102</v>
      </c>
    </row>
    <row r="77" spans="1:17">
      <c r="A77" s="48">
        <v>70101</v>
      </c>
      <c r="B77" s="48">
        <v>80101</v>
      </c>
      <c r="C77" s="55" t="s">
        <v>417</v>
      </c>
      <c r="D77" s="56" t="s">
        <v>418</v>
      </c>
      <c r="E77" s="54" t="s">
        <v>102</v>
      </c>
      <c r="F77" s="54" t="s">
        <v>102</v>
      </c>
      <c r="G77" s="54" t="s">
        <v>102</v>
      </c>
      <c r="H77" s="54" t="s">
        <v>102</v>
      </c>
      <c r="I77" s="54" t="s">
        <v>102</v>
      </c>
      <c r="J77" s="54" t="s">
        <v>102</v>
      </c>
      <c r="K77" s="54" t="s">
        <v>102</v>
      </c>
      <c r="L77" s="54" t="s">
        <v>102</v>
      </c>
      <c r="M77" s="54" t="s">
        <v>102</v>
      </c>
      <c r="N77" s="54" t="s">
        <v>102</v>
      </c>
      <c r="O77" s="54" t="s">
        <v>102</v>
      </c>
      <c r="P77" s="54" t="s">
        <v>102</v>
      </c>
      <c r="Q77" s="54" t="s">
        <v>102</v>
      </c>
    </row>
    <row r="78" spans="1:17">
      <c r="A78" s="48">
        <v>70101</v>
      </c>
      <c r="B78" s="48">
        <v>80101</v>
      </c>
      <c r="C78" s="55" t="s">
        <v>419</v>
      </c>
      <c r="D78" s="56" t="s">
        <v>420</v>
      </c>
      <c r="E78" s="54" t="s">
        <v>102</v>
      </c>
      <c r="F78" s="54" t="s">
        <v>102</v>
      </c>
      <c r="G78" s="54" t="s">
        <v>102</v>
      </c>
      <c r="H78" s="54" t="s">
        <v>102</v>
      </c>
      <c r="I78" s="54" t="s">
        <v>102</v>
      </c>
      <c r="J78" s="54" t="s">
        <v>102</v>
      </c>
      <c r="K78" s="54" t="s">
        <v>102</v>
      </c>
      <c r="L78" s="54" t="s">
        <v>102</v>
      </c>
      <c r="M78" s="54" t="s">
        <v>102</v>
      </c>
      <c r="N78" s="54" t="s">
        <v>102</v>
      </c>
      <c r="O78" s="54" t="s">
        <v>102</v>
      </c>
      <c r="P78" s="54" t="s">
        <v>102</v>
      </c>
      <c r="Q78" s="54" t="s">
        <v>102</v>
      </c>
    </row>
    <row r="79" spans="1:17">
      <c r="A79" s="48">
        <v>70101</v>
      </c>
      <c r="B79" s="48">
        <v>80101</v>
      </c>
      <c r="C79" s="55" t="s">
        <v>421</v>
      </c>
      <c r="D79" s="56" t="s">
        <v>422</v>
      </c>
      <c r="E79" s="54" t="s">
        <v>102</v>
      </c>
      <c r="F79" s="54" t="s">
        <v>102</v>
      </c>
      <c r="G79" s="54" t="s">
        <v>102</v>
      </c>
      <c r="H79" s="54" t="s">
        <v>102</v>
      </c>
      <c r="I79" s="54" t="s">
        <v>102</v>
      </c>
      <c r="J79" s="54" t="s">
        <v>102</v>
      </c>
      <c r="K79" s="54" t="s">
        <v>102</v>
      </c>
      <c r="L79" s="54" t="s">
        <v>102</v>
      </c>
      <c r="M79" s="54" t="s">
        <v>102</v>
      </c>
      <c r="N79" s="54" t="s">
        <v>102</v>
      </c>
      <c r="O79" s="54" t="s">
        <v>102</v>
      </c>
      <c r="P79" s="54" t="s">
        <v>102</v>
      </c>
      <c r="Q79" s="54" t="s">
        <v>102</v>
      </c>
    </row>
    <row ht="25.5" r="80" spans="1:17">
      <c r="A80" s="48">
        <v>70101</v>
      </c>
      <c r="B80" s="48">
        <v>80101</v>
      </c>
      <c r="C80" s="55" t="s">
        <v>423</v>
      </c>
      <c r="D80" s="56" t="s">
        <v>460</v>
      </c>
      <c r="E80" s="54" t="s">
        <v>102</v>
      </c>
      <c r="F80" s="54" t="s">
        <v>102</v>
      </c>
      <c r="G80" s="54" t="s">
        <v>102</v>
      </c>
      <c r="H80" s="54" t="s">
        <v>102</v>
      </c>
      <c r="I80" s="54" t="s">
        <v>102</v>
      </c>
      <c r="J80" s="54" t="s">
        <v>102</v>
      </c>
      <c r="K80" s="54" t="s">
        <v>102</v>
      </c>
      <c r="L80" s="54" t="s">
        <v>102</v>
      </c>
      <c r="M80" s="54" t="s">
        <v>102</v>
      </c>
      <c r="N80" s="54" t="s">
        <v>102</v>
      </c>
      <c r="O80" s="54" t="s">
        <v>102</v>
      </c>
      <c r="P80" s="54" t="s">
        <v>102</v>
      </c>
      <c r="Q80" s="54" t="s">
        <v>102</v>
      </c>
    </row>
    <row r="81" spans="1:17">
      <c r="A81" s="48">
        <v>70101</v>
      </c>
      <c r="B81" s="48">
        <v>80101</v>
      </c>
      <c r="C81" s="55" t="s">
        <v>424</v>
      </c>
      <c r="D81" s="56" t="s">
        <v>461</v>
      </c>
      <c r="E81" s="54" t="s">
        <v>102</v>
      </c>
      <c r="F81" s="54" t="s">
        <v>102</v>
      </c>
      <c r="G81" s="54" t="s">
        <v>102</v>
      </c>
      <c r="H81" s="54" t="s">
        <v>102</v>
      </c>
      <c r="I81" s="54" t="s">
        <v>102</v>
      </c>
      <c r="J81" s="54" t="s">
        <v>102</v>
      </c>
      <c r="K81" s="54" t="s">
        <v>102</v>
      </c>
      <c r="L81" s="54" t="s">
        <v>102</v>
      </c>
      <c r="M81" s="54" t="s">
        <v>102</v>
      </c>
      <c r="N81" s="54" t="s">
        <v>102</v>
      </c>
      <c r="O81" s="54" t="s">
        <v>102</v>
      </c>
      <c r="P81" s="54" t="s">
        <v>102</v>
      </c>
      <c r="Q81" s="54" t="s">
        <v>102</v>
      </c>
    </row>
    <row r="82" spans="1:17">
      <c r="A82" s="48">
        <v>70101</v>
      </c>
      <c r="B82" s="48">
        <v>80101</v>
      </c>
      <c r="C82" s="55" t="s">
        <v>431</v>
      </c>
      <c r="D82" s="56" t="s">
        <v>432</v>
      </c>
      <c r="E82" s="54" t="s">
        <v>102</v>
      </c>
      <c r="F82" s="54" t="s">
        <v>102</v>
      </c>
      <c r="G82" s="54" t="s">
        <v>102</v>
      </c>
      <c r="H82" s="54" t="s">
        <v>102</v>
      </c>
      <c r="I82" s="54" t="s">
        <v>102</v>
      </c>
      <c r="J82" s="54" t="s">
        <v>102</v>
      </c>
      <c r="K82" s="54" t="s">
        <v>102</v>
      </c>
      <c r="L82" s="54" t="s">
        <v>102</v>
      </c>
      <c r="M82" s="54" t="s">
        <v>102</v>
      </c>
      <c r="N82" s="54" t="s">
        <v>102</v>
      </c>
      <c r="O82" s="54" t="s">
        <v>102</v>
      </c>
      <c r="P82" s="54" t="s">
        <v>102</v>
      </c>
      <c r="Q82" s="54" t="s">
        <v>102</v>
      </c>
    </row>
    <row r="83" spans="1:17">
      <c r="A83" s="48">
        <v>70101</v>
      </c>
      <c r="B83" s="48">
        <v>80101</v>
      </c>
      <c r="C83" s="52" t="s">
        <v>433</v>
      </c>
      <c r="D83" s="53" t="s">
        <v>434</v>
      </c>
      <c r="E83" s="54" t="s">
        <v>102</v>
      </c>
      <c r="F83" s="54" t="s">
        <v>102</v>
      </c>
      <c r="G83" s="54" t="s">
        <v>102</v>
      </c>
      <c r="H83" s="54" t="s">
        <v>102</v>
      </c>
      <c r="I83" s="54" t="s">
        <v>102</v>
      </c>
      <c r="J83" s="54" t="s">
        <v>102</v>
      </c>
      <c r="K83" s="54" t="s">
        <v>102</v>
      </c>
      <c r="L83" s="54" t="s">
        <v>102</v>
      </c>
      <c r="M83" s="54" t="s">
        <v>102</v>
      </c>
      <c r="N83" s="54" t="s">
        <v>102</v>
      </c>
      <c r="O83" s="54" t="s">
        <v>102</v>
      </c>
      <c r="P83" s="54" t="s">
        <v>102</v>
      </c>
      <c r="Q83" s="54" t="s">
        <v>102</v>
      </c>
    </row>
    <row r="84" spans="1:17">
      <c r="A84" s="48">
        <v>70101</v>
      </c>
      <c r="B84" s="48">
        <v>80101</v>
      </c>
      <c r="C84" s="55" t="s">
        <v>435</v>
      </c>
      <c r="D84" s="56" t="s">
        <v>436</v>
      </c>
      <c r="E84" s="54" t="s">
        <v>102</v>
      </c>
      <c r="F84" s="54" t="s">
        <v>102</v>
      </c>
      <c r="G84" s="54" t="s">
        <v>102</v>
      </c>
      <c r="H84" s="54" t="s">
        <v>102</v>
      </c>
      <c r="I84" s="54" t="s">
        <v>102</v>
      </c>
      <c r="J84" s="54" t="s">
        <v>102</v>
      </c>
      <c r="K84" s="54" t="s">
        <v>102</v>
      </c>
      <c r="L84" s="54" t="s">
        <v>102</v>
      </c>
      <c r="M84" s="54" t="s">
        <v>102</v>
      </c>
      <c r="N84" s="54" t="s">
        <v>102</v>
      </c>
      <c r="O84" s="54" t="s">
        <v>102</v>
      </c>
      <c r="P84" s="54" t="s">
        <v>102</v>
      </c>
      <c r="Q84" s="54" t="s">
        <v>102</v>
      </c>
    </row>
    <row r="85" spans="1:17">
      <c r="A85" s="48">
        <v>70101</v>
      </c>
      <c r="B85" s="48">
        <v>80101</v>
      </c>
      <c r="C85" s="55" t="s">
        <v>437</v>
      </c>
      <c r="D85" s="56" t="s">
        <v>438</v>
      </c>
      <c r="E85" s="54" t="s">
        <v>102</v>
      </c>
      <c r="F85" s="54" t="s">
        <v>102</v>
      </c>
      <c r="G85" s="54" t="s">
        <v>102</v>
      </c>
      <c r="H85" s="54" t="s">
        <v>102</v>
      </c>
      <c r="I85" s="54" t="s">
        <v>102</v>
      </c>
      <c r="J85" s="54" t="s">
        <v>102</v>
      </c>
      <c r="K85" s="54" t="s">
        <v>102</v>
      </c>
      <c r="L85" s="54" t="s">
        <v>102</v>
      </c>
      <c r="M85" s="54" t="s">
        <v>102</v>
      </c>
      <c r="N85" s="54" t="s">
        <v>102</v>
      </c>
      <c r="O85" s="54" t="s">
        <v>102</v>
      </c>
      <c r="P85" s="54" t="s">
        <v>102</v>
      </c>
      <c r="Q85" s="54" t="s">
        <v>102</v>
      </c>
    </row>
    <row r="86" spans="1:17">
      <c r="A86" s="48">
        <v>70101</v>
      </c>
      <c r="B86" s="48">
        <v>80101</v>
      </c>
      <c r="C86" s="55" t="s">
        <v>439</v>
      </c>
      <c r="D86" s="56" t="s">
        <v>440</v>
      </c>
      <c r="E86" s="54" t="s">
        <v>102</v>
      </c>
      <c r="F86" s="54" t="s">
        <v>102</v>
      </c>
      <c r="G86" s="54" t="s">
        <v>102</v>
      </c>
      <c r="H86" s="54" t="s">
        <v>102</v>
      </c>
      <c r="I86" s="54" t="s">
        <v>102</v>
      </c>
      <c r="J86" s="54" t="s">
        <v>102</v>
      </c>
      <c r="K86" s="54" t="s">
        <v>102</v>
      </c>
      <c r="L86" s="54" t="s">
        <v>102</v>
      </c>
      <c r="M86" s="54" t="s">
        <v>102</v>
      </c>
      <c r="N86" s="54" t="s">
        <v>102</v>
      </c>
      <c r="O86" s="54" t="s">
        <v>102</v>
      </c>
      <c r="P86" s="54" t="s">
        <v>102</v>
      </c>
      <c r="Q86" s="54" t="s">
        <v>102</v>
      </c>
    </row>
    <row r="87" spans="1:17">
      <c r="A87" s="48">
        <v>70101</v>
      </c>
      <c r="B87" s="48">
        <v>80101</v>
      </c>
      <c r="C87" s="55" t="s">
        <v>441</v>
      </c>
      <c r="D87" s="56" t="s">
        <v>442</v>
      </c>
      <c r="E87" s="54" t="s">
        <v>102</v>
      </c>
      <c r="F87" s="54" t="s">
        <v>102</v>
      </c>
      <c r="G87" s="54" t="s">
        <v>102</v>
      </c>
      <c r="H87" s="54" t="s">
        <v>102</v>
      </c>
      <c r="I87" s="54" t="s">
        <v>102</v>
      </c>
      <c r="J87" s="54" t="s">
        <v>102</v>
      </c>
      <c r="K87" s="54" t="s">
        <v>102</v>
      </c>
      <c r="L87" s="54" t="s">
        <v>102</v>
      </c>
      <c r="M87" s="54" t="s">
        <v>102</v>
      </c>
      <c r="N87" s="54" t="s">
        <v>102</v>
      </c>
      <c r="O87" s="54" t="s">
        <v>102</v>
      </c>
      <c r="P87" s="54" t="s">
        <v>102</v>
      </c>
      <c r="Q87" s="54" t="s">
        <v>102</v>
      </c>
    </row>
    <row r="88" spans="1:17">
      <c r="A88" s="48">
        <v>70101</v>
      </c>
      <c r="B88" s="48">
        <v>80101</v>
      </c>
      <c r="C88" s="55" t="s">
        <v>465</v>
      </c>
      <c r="D88" s="56" t="s">
        <v>466</v>
      </c>
      <c r="E88" s="54" t="s">
        <v>102</v>
      </c>
      <c r="F88" s="54" t="s">
        <v>102</v>
      </c>
      <c r="G88" s="54" t="s">
        <v>102</v>
      </c>
      <c r="H88" s="54" t="s">
        <v>102</v>
      </c>
      <c r="I88" s="54" t="s">
        <v>102</v>
      </c>
      <c r="J88" s="54" t="s">
        <v>102</v>
      </c>
      <c r="K88" s="54" t="s">
        <v>102</v>
      </c>
      <c r="L88" s="54" t="s">
        <v>102</v>
      </c>
      <c r="M88" s="54" t="s">
        <v>102</v>
      </c>
      <c r="N88" s="54" t="s">
        <v>102</v>
      </c>
      <c r="O88" s="54" t="s">
        <v>102</v>
      </c>
      <c r="P88" s="54" t="s">
        <v>102</v>
      </c>
      <c r="Q88" s="54" t="s">
        <v>102</v>
      </c>
    </row>
    <row r="89" spans="1:17">
      <c r="A89" s="48">
        <v>70101</v>
      </c>
      <c r="B89" s="48">
        <v>80101</v>
      </c>
      <c r="C89" s="52" t="s">
        <v>467</v>
      </c>
      <c r="D89" s="53" t="s">
        <v>468</v>
      </c>
      <c r="E89" s="54" t="s">
        <v>102</v>
      </c>
      <c r="F89" s="54" t="s">
        <v>102</v>
      </c>
      <c r="G89" s="54" t="s">
        <v>102</v>
      </c>
      <c r="H89" s="54" t="s">
        <v>102</v>
      </c>
      <c r="I89" s="54" t="s">
        <v>102</v>
      </c>
      <c r="J89" s="54" t="s">
        <v>102</v>
      </c>
      <c r="K89" s="54" t="s">
        <v>102</v>
      </c>
      <c r="L89" s="54" t="s">
        <v>102</v>
      </c>
      <c r="M89" s="54" t="s">
        <v>102</v>
      </c>
      <c r="N89" s="54" t="s">
        <v>102</v>
      </c>
      <c r="O89" s="54" t="s">
        <v>102</v>
      </c>
      <c r="P89" s="54" t="s">
        <v>102</v>
      </c>
      <c r="Q89" s="54" t="s">
        <v>102</v>
      </c>
    </row>
    <row r="90" spans="1:17">
      <c r="A90" s="48">
        <v>70101</v>
      </c>
      <c r="B90" s="48">
        <v>80101</v>
      </c>
      <c r="C90" s="55" t="s">
        <v>469</v>
      </c>
      <c r="D90" s="56" t="s">
        <v>470</v>
      </c>
      <c r="E90" s="54" t="s">
        <v>102</v>
      </c>
      <c r="F90" s="54" t="s">
        <v>102</v>
      </c>
      <c r="G90" s="54" t="s">
        <v>102</v>
      </c>
      <c r="H90" s="54" t="s">
        <v>102</v>
      </c>
      <c r="I90" s="54" t="s">
        <v>102</v>
      </c>
      <c r="J90" s="54" t="s">
        <v>102</v>
      </c>
      <c r="K90" s="54" t="s">
        <v>102</v>
      </c>
      <c r="L90" s="54" t="s">
        <v>102</v>
      </c>
      <c r="M90" s="54" t="s">
        <v>102</v>
      </c>
      <c r="N90" s="54" t="s">
        <v>102</v>
      </c>
      <c r="O90" s="54" t="s">
        <v>102</v>
      </c>
      <c r="P90" s="54" t="s">
        <v>102</v>
      </c>
      <c r="Q90" s="54" t="s">
        <v>102</v>
      </c>
    </row>
    <row r="91" spans="1:17">
      <c r="A91" s="48">
        <v>70101</v>
      </c>
      <c r="B91" s="48">
        <v>80101</v>
      </c>
      <c r="C91" s="57" t="s">
        <v>471</v>
      </c>
      <c r="D91" s="58" t="s">
        <v>472</v>
      </c>
      <c r="E91" s="54" t="s">
        <v>102</v>
      </c>
      <c r="F91" s="54" t="s">
        <v>102</v>
      </c>
      <c r="G91" s="54" t="s">
        <v>102</v>
      </c>
      <c r="H91" s="54" t="s">
        <v>102</v>
      </c>
      <c r="I91" s="54" t="s">
        <v>102</v>
      </c>
      <c r="J91" s="54" t="s">
        <v>102</v>
      </c>
      <c r="K91" s="54" t="s">
        <v>102</v>
      </c>
      <c r="L91" s="54" t="s">
        <v>102</v>
      </c>
      <c r="M91" s="54" t="s">
        <v>102</v>
      </c>
      <c r="N91" s="54" t="s">
        <v>102</v>
      </c>
      <c r="O91" s="54" t="s">
        <v>102</v>
      </c>
      <c r="P91" s="54" t="s">
        <v>102</v>
      </c>
      <c r="Q91" s="54" t="s">
        <v>102</v>
      </c>
    </row>
    <row r="92" spans="1:17">
      <c r="A92" s="48">
        <v>70101</v>
      </c>
      <c r="B92" s="48">
        <v>80101</v>
      </c>
      <c r="C92" s="55" t="s">
        <v>443</v>
      </c>
      <c r="D92" s="56" t="s">
        <v>491</v>
      </c>
      <c r="E92" s="54" t="s">
        <v>102</v>
      </c>
      <c r="F92" s="54" t="s">
        <v>102</v>
      </c>
      <c r="G92" s="54" t="s">
        <v>102</v>
      </c>
      <c r="H92" s="54" t="s">
        <v>102</v>
      </c>
      <c r="I92" s="54" t="s">
        <v>102</v>
      </c>
      <c r="J92" s="54" t="s">
        <v>102</v>
      </c>
      <c r="K92" s="54" t="s">
        <v>102</v>
      </c>
      <c r="L92" s="54" t="s">
        <v>102</v>
      </c>
      <c r="M92" s="54" t="s">
        <v>102</v>
      </c>
      <c r="N92" s="54" t="s">
        <v>102</v>
      </c>
      <c r="O92" s="54" t="s">
        <v>102</v>
      </c>
      <c r="P92" s="54" t="s">
        <v>102</v>
      </c>
      <c r="Q92" s="54" t="s">
        <v>102</v>
      </c>
    </row>
    <row r="93" spans="1:17">
      <c r="A93" s="48">
        <v>70101</v>
      </c>
      <c r="B93" s="48">
        <v>80101</v>
      </c>
      <c r="C93" s="52" t="s">
        <v>122</v>
      </c>
      <c r="D93" s="53" t="s">
        <v>492</v>
      </c>
      <c r="E93" s="54" t="s">
        <v>102</v>
      </c>
      <c r="F93" s="54" t="s">
        <v>102</v>
      </c>
      <c r="G93" s="54" t="s">
        <v>102</v>
      </c>
      <c r="H93" s="54" t="s">
        <v>102</v>
      </c>
      <c r="I93" s="54" t="s">
        <v>102</v>
      </c>
      <c r="J93" s="54" t="s">
        <v>102</v>
      </c>
      <c r="K93" s="54" t="s">
        <v>102</v>
      </c>
      <c r="L93" s="54" t="s">
        <v>102</v>
      </c>
      <c r="M93" s="54" t="s">
        <v>102</v>
      </c>
      <c r="N93" s="54" t="s">
        <v>102</v>
      </c>
      <c r="O93" s="54" t="s">
        <v>102</v>
      </c>
      <c r="P93" s="54" t="s">
        <v>102</v>
      </c>
      <c r="Q93" s="54" t="s">
        <v>102</v>
      </c>
    </row>
    <row r="94" spans="1:17">
      <c r="A94" s="48">
        <v>70101</v>
      </c>
      <c r="B94" s="48">
        <v>80101</v>
      </c>
      <c r="C94" s="52" t="s">
        <v>493</v>
      </c>
      <c r="D94" s="53" t="s">
        <v>494</v>
      </c>
      <c r="E94" s="54" t="s">
        <v>102</v>
      </c>
      <c r="F94" s="54" t="s">
        <v>102</v>
      </c>
      <c r="G94" s="54" t="s">
        <v>102</v>
      </c>
      <c r="H94" s="54" t="s">
        <v>102</v>
      </c>
      <c r="I94" s="54" t="s">
        <v>102</v>
      </c>
      <c r="J94" s="54" t="s">
        <v>102</v>
      </c>
      <c r="K94" s="54" t="s">
        <v>102</v>
      </c>
      <c r="L94" s="54" t="s">
        <v>102</v>
      </c>
      <c r="M94" s="54" t="s">
        <v>102</v>
      </c>
      <c r="N94" s="54" t="s">
        <v>102</v>
      </c>
      <c r="O94" s="54" t="s">
        <v>102</v>
      </c>
      <c r="P94" s="54" t="s">
        <v>102</v>
      </c>
      <c r="Q94" s="54" t="s">
        <v>102</v>
      </c>
    </row>
    <row r="95" spans="1:17">
      <c r="A95" s="48">
        <v>70101</v>
      </c>
      <c r="B95" s="48">
        <v>80101</v>
      </c>
      <c r="C95" s="55" t="s">
        <v>495</v>
      </c>
      <c r="D95" s="56" t="s">
        <v>313</v>
      </c>
      <c r="E95" s="54" t="s">
        <v>102</v>
      </c>
      <c r="F95" s="54" t="s">
        <v>102</v>
      </c>
      <c r="G95" s="54" t="s">
        <v>102</v>
      </c>
      <c r="H95" s="54" t="s">
        <v>102</v>
      </c>
      <c r="I95" s="54" t="s">
        <v>102</v>
      </c>
      <c r="J95" s="54" t="s">
        <v>102</v>
      </c>
      <c r="K95" s="54" t="s">
        <v>102</v>
      </c>
      <c r="L95" s="54" t="s">
        <v>102</v>
      </c>
      <c r="M95" s="54" t="s">
        <v>102</v>
      </c>
      <c r="N95" s="54" t="s">
        <v>102</v>
      </c>
      <c r="O95" s="54" t="s">
        <v>102</v>
      </c>
      <c r="P95" s="54" t="s">
        <v>102</v>
      </c>
      <c r="Q95" s="54" t="s">
        <v>102</v>
      </c>
    </row>
    <row r="96" spans="1:17">
      <c r="A96" s="48">
        <v>70101</v>
      </c>
      <c r="B96" s="48">
        <v>80101</v>
      </c>
      <c r="C96" s="55" t="s">
        <v>496</v>
      </c>
      <c r="D96" s="56" t="s">
        <v>314</v>
      </c>
      <c r="E96" s="54" t="s">
        <v>102</v>
      </c>
      <c r="F96" s="54" t="s">
        <v>102</v>
      </c>
      <c r="G96" s="54" t="s">
        <v>102</v>
      </c>
      <c r="H96" s="54" t="s">
        <v>102</v>
      </c>
      <c r="I96" s="54" t="s">
        <v>102</v>
      </c>
      <c r="J96" s="54" t="s">
        <v>102</v>
      </c>
      <c r="K96" s="54" t="s">
        <v>102</v>
      </c>
      <c r="L96" s="54" t="s">
        <v>102</v>
      </c>
      <c r="M96" s="54" t="s">
        <v>102</v>
      </c>
      <c r="N96" s="54" t="s">
        <v>102</v>
      </c>
      <c r="O96" s="54" t="s">
        <v>102</v>
      </c>
      <c r="P96" s="54" t="s">
        <v>102</v>
      </c>
      <c r="Q96" s="54" t="s">
        <v>102</v>
      </c>
    </row>
    <row r="97" spans="1:17">
      <c r="A97" s="48">
        <v>70101</v>
      </c>
      <c r="B97" s="48">
        <v>80101</v>
      </c>
      <c r="C97" s="55" t="s">
        <v>497</v>
      </c>
      <c r="D97" s="56" t="s">
        <v>315</v>
      </c>
      <c r="E97" s="54" t="s">
        <v>102</v>
      </c>
      <c r="F97" s="54" t="s">
        <v>102</v>
      </c>
      <c r="G97" s="54" t="s">
        <v>102</v>
      </c>
      <c r="H97" s="54" t="s">
        <v>102</v>
      </c>
      <c r="I97" s="54" t="s">
        <v>102</v>
      </c>
      <c r="J97" s="54" t="s">
        <v>102</v>
      </c>
      <c r="K97" s="54" t="s">
        <v>102</v>
      </c>
      <c r="L97" s="54" t="s">
        <v>102</v>
      </c>
      <c r="M97" s="54" t="s">
        <v>102</v>
      </c>
      <c r="N97" s="54" t="s">
        <v>102</v>
      </c>
      <c r="O97" s="54" t="s">
        <v>102</v>
      </c>
      <c r="P97" s="54" t="s">
        <v>102</v>
      </c>
      <c r="Q97" s="54" t="s">
        <v>102</v>
      </c>
    </row>
    <row r="98" spans="1:17">
      <c r="A98" s="48">
        <v>70101</v>
      </c>
      <c r="B98" s="48">
        <v>80101</v>
      </c>
      <c r="C98" s="55" t="s">
        <v>139</v>
      </c>
      <c r="D98" s="56" t="s">
        <v>498</v>
      </c>
      <c r="E98" s="54" t="s">
        <v>102</v>
      </c>
      <c r="F98" s="54" t="s">
        <v>102</v>
      </c>
      <c r="G98" s="54" t="s">
        <v>102</v>
      </c>
      <c r="H98" s="54" t="s">
        <v>102</v>
      </c>
      <c r="I98" s="54" t="s">
        <v>102</v>
      </c>
      <c r="J98" s="54" t="s">
        <v>102</v>
      </c>
      <c r="K98" s="54" t="s">
        <v>102</v>
      </c>
      <c r="L98" s="54" t="s">
        <v>102</v>
      </c>
      <c r="M98" s="54" t="s">
        <v>102</v>
      </c>
      <c r="N98" s="54" t="s">
        <v>102</v>
      </c>
      <c r="O98" s="54" t="s">
        <v>102</v>
      </c>
      <c r="P98" s="54" t="s">
        <v>102</v>
      </c>
      <c r="Q98" s="54" t="s">
        <v>102</v>
      </c>
    </row>
    <row r="99" spans="1:17">
      <c r="A99" s="48">
        <v>70101</v>
      </c>
      <c r="B99" s="48">
        <v>80101</v>
      </c>
      <c r="C99" s="52" t="s">
        <v>499</v>
      </c>
      <c r="D99" s="53" t="s">
        <v>500</v>
      </c>
      <c r="E99" s="54" t="s">
        <v>102</v>
      </c>
      <c r="F99" s="54" t="s">
        <v>102</v>
      </c>
      <c r="G99" s="54" t="s">
        <v>102</v>
      </c>
      <c r="H99" s="54" t="s">
        <v>102</v>
      </c>
      <c r="I99" s="54" t="s">
        <v>102</v>
      </c>
      <c r="J99" s="54" t="s">
        <v>102</v>
      </c>
      <c r="K99" s="54" t="s">
        <v>102</v>
      </c>
      <c r="L99" s="54" t="s">
        <v>102</v>
      </c>
      <c r="M99" s="54" t="s">
        <v>102</v>
      </c>
      <c r="N99" s="54" t="s">
        <v>102</v>
      </c>
      <c r="O99" s="54" t="s">
        <v>102</v>
      </c>
      <c r="P99" s="54" t="s">
        <v>102</v>
      </c>
      <c r="Q99" s="54" t="s">
        <v>102</v>
      </c>
    </row>
    <row r="100" spans="1:17">
      <c r="A100" s="48">
        <v>70101</v>
      </c>
      <c r="B100" s="48">
        <v>80101</v>
      </c>
      <c r="C100" s="55" t="s">
        <v>501</v>
      </c>
      <c r="D100" s="56" t="s">
        <v>322</v>
      </c>
      <c r="E100" s="54" t="s">
        <v>102</v>
      </c>
      <c r="F100" s="54" t="s">
        <v>102</v>
      </c>
      <c r="G100" s="54" t="s">
        <v>102</v>
      </c>
      <c r="H100" s="54" t="s">
        <v>102</v>
      </c>
      <c r="I100" s="54" t="s">
        <v>102</v>
      </c>
      <c r="J100" s="54" t="s">
        <v>102</v>
      </c>
      <c r="K100" s="54" t="s">
        <v>102</v>
      </c>
      <c r="L100" s="54" t="s">
        <v>102</v>
      </c>
      <c r="M100" s="54" t="s">
        <v>102</v>
      </c>
      <c r="N100" s="54" t="s">
        <v>102</v>
      </c>
      <c r="O100" s="54" t="s">
        <v>102</v>
      </c>
      <c r="P100" s="54" t="s">
        <v>102</v>
      </c>
      <c r="Q100" s="54" t="s">
        <v>102</v>
      </c>
    </row>
    <row r="101" spans="1:17">
      <c r="A101" s="48">
        <v>70101</v>
      </c>
      <c r="B101" s="48">
        <v>80101</v>
      </c>
      <c r="C101" s="57" t="s">
        <v>142</v>
      </c>
      <c r="D101" s="58" t="s">
        <v>502</v>
      </c>
      <c r="E101" s="54" t="s">
        <v>102</v>
      </c>
      <c r="F101" s="54" t="s">
        <v>102</v>
      </c>
      <c r="G101" s="54" t="s">
        <v>102</v>
      </c>
      <c r="H101" s="54" t="s">
        <v>102</v>
      </c>
      <c r="I101" s="54" t="s">
        <v>102</v>
      </c>
      <c r="J101" s="54" t="s">
        <v>102</v>
      </c>
      <c r="K101" s="54" t="s">
        <v>102</v>
      </c>
      <c r="L101" s="54" t="s">
        <v>102</v>
      </c>
      <c r="M101" s="54" t="s">
        <v>102</v>
      </c>
      <c r="N101" s="54" t="s">
        <v>102</v>
      </c>
      <c r="O101" s="54" t="s">
        <v>102</v>
      </c>
      <c r="P101" s="54" t="s">
        <v>102</v>
      </c>
      <c r="Q101" s="54" t="s">
        <v>102</v>
      </c>
    </row>
    <row r="102" spans="1:17">
      <c r="A102" s="48">
        <v>70101</v>
      </c>
      <c r="B102" s="48">
        <v>80101</v>
      </c>
      <c r="C102" s="52" t="s">
        <v>503</v>
      </c>
      <c r="D102" s="53" t="s">
        <v>325</v>
      </c>
      <c r="E102" s="54" t="s">
        <v>102</v>
      </c>
      <c r="F102" s="54" t="s">
        <v>102</v>
      </c>
      <c r="G102" s="54" t="s">
        <v>102</v>
      </c>
      <c r="H102" s="54" t="s">
        <v>102</v>
      </c>
      <c r="I102" s="54" t="s">
        <v>102</v>
      </c>
      <c r="J102" s="54" t="s">
        <v>102</v>
      </c>
      <c r="K102" s="54" t="s">
        <v>102</v>
      </c>
      <c r="L102" s="54" t="s">
        <v>102</v>
      </c>
      <c r="M102" s="54" t="s">
        <v>102</v>
      </c>
      <c r="N102" s="54" t="s">
        <v>102</v>
      </c>
      <c r="O102" s="54" t="s">
        <v>102</v>
      </c>
      <c r="P102" s="54" t="s">
        <v>102</v>
      </c>
      <c r="Q102" s="54" t="s">
        <v>102</v>
      </c>
    </row>
    <row r="103" spans="1:17">
      <c r="A103" s="48">
        <v>70101</v>
      </c>
      <c r="B103" s="48">
        <v>80101</v>
      </c>
      <c r="C103" s="55" t="s">
        <v>504</v>
      </c>
      <c r="D103" s="56" t="s">
        <v>326</v>
      </c>
      <c r="E103" s="54" t="s">
        <v>102</v>
      </c>
      <c r="F103" s="54" t="s">
        <v>102</v>
      </c>
      <c r="G103" s="54" t="s">
        <v>102</v>
      </c>
      <c r="H103" s="54" t="s">
        <v>102</v>
      </c>
      <c r="I103" s="54" t="s">
        <v>102</v>
      </c>
      <c r="J103" s="54" t="s">
        <v>102</v>
      </c>
      <c r="K103" s="54" t="s">
        <v>102</v>
      </c>
      <c r="L103" s="54" t="s">
        <v>102</v>
      </c>
      <c r="M103" s="54" t="s">
        <v>102</v>
      </c>
      <c r="N103" s="54" t="s">
        <v>102</v>
      </c>
      <c r="O103" s="54" t="s">
        <v>102</v>
      </c>
      <c r="P103" s="54" t="s">
        <v>102</v>
      </c>
      <c r="Q103" s="54" t="s">
        <v>102</v>
      </c>
    </row>
    <row r="104" spans="1:17">
      <c r="A104" s="48">
        <v>70101</v>
      </c>
      <c r="B104" s="48">
        <v>80101</v>
      </c>
      <c r="C104" s="55" t="s">
        <v>159</v>
      </c>
      <c r="D104" s="56" t="s">
        <v>505</v>
      </c>
      <c r="E104" s="54" t="s">
        <v>102</v>
      </c>
      <c r="F104" s="54" t="s">
        <v>102</v>
      </c>
      <c r="G104" s="54" t="s">
        <v>102</v>
      </c>
      <c r="H104" s="54" t="s">
        <v>102</v>
      </c>
      <c r="I104" s="54" t="s">
        <v>102</v>
      </c>
      <c r="J104" s="54" t="s">
        <v>102</v>
      </c>
      <c r="K104" s="54" t="s">
        <v>102</v>
      </c>
      <c r="L104" s="54" t="s">
        <v>102</v>
      </c>
      <c r="M104" s="54" t="s">
        <v>102</v>
      </c>
      <c r="N104" s="54" t="s">
        <v>102</v>
      </c>
      <c r="O104" s="54" t="s">
        <v>102</v>
      </c>
      <c r="P104" s="54" t="s">
        <v>102</v>
      </c>
      <c r="Q104" s="54" t="s">
        <v>102</v>
      </c>
    </row>
    <row r="105" spans="1:17">
      <c r="A105" s="48">
        <v>70101</v>
      </c>
      <c r="B105" s="48">
        <v>80101</v>
      </c>
      <c r="C105" s="52" t="s">
        <v>506</v>
      </c>
      <c r="D105" s="53" t="s">
        <v>507</v>
      </c>
      <c r="E105" s="54" t="s">
        <v>102</v>
      </c>
      <c r="F105" s="54" t="s">
        <v>102</v>
      </c>
      <c r="G105" s="54" t="s">
        <v>102</v>
      </c>
      <c r="H105" s="54" t="s">
        <v>102</v>
      </c>
      <c r="I105" s="54" t="s">
        <v>102</v>
      </c>
      <c r="J105" s="54" t="s">
        <v>102</v>
      </c>
      <c r="K105" s="54" t="s">
        <v>102</v>
      </c>
      <c r="L105" s="54" t="s">
        <v>102</v>
      </c>
      <c r="M105" s="54" t="s">
        <v>102</v>
      </c>
      <c r="N105" s="54" t="s">
        <v>102</v>
      </c>
      <c r="O105" s="54" t="s">
        <v>102</v>
      </c>
      <c r="P105" s="54" t="s">
        <v>102</v>
      </c>
      <c r="Q105" s="54" t="s">
        <v>102</v>
      </c>
    </row>
    <row r="106" spans="1:17">
      <c r="A106" s="48">
        <v>70101</v>
      </c>
      <c r="B106" s="48">
        <v>80101</v>
      </c>
      <c r="C106" s="55" t="s">
        <v>172</v>
      </c>
      <c r="D106" s="56" t="s">
        <v>508</v>
      </c>
      <c r="E106" s="54" t="s">
        <v>102</v>
      </c>
      <c r="F106" s="54" t="s">
        <v>102</v>
      </c>
      <c r="G106" s="54" t="s">
        <v>102</v>
      </c>
      <c r="H106" s="54" t="s">
        <v>102</v>
      </c>
      <c r="I106" s="54" t="s">
        <v>102</v>
      </c>
      <c r="J106" s="54" t="s">
        <v>102</v>
      </c>
      <c r="K106" s="54" t="s">
        <v>102</v>
      </c>
      <c r="L106" s="54" t="s">
        <v>102</v>
      </c>
      <c r="M106" s="54" t="s">
        <v>102</v>
      </c>
      <c r="N106" s="54" t="s">
        <v>102</v>
      </c>
      <c r="O106" s="54" t="s">
        <v>102</v>
      </c>
      <c r="P106" s="54" t="s">
        <v>102</v>
      </c>
      <c r="Q106" s="54" t="s">
        <v>102</v>
      </c>
    </row>
    <row r="107" spans="1:17">
      <c r="A107" s="48">
        <v>70101</v>
      </c>
      <c r="B107" s="48">
        <v>80101</v>
      </c>
      <c r="C107" s="52" t="s">
        <v>509</v>
      </c>
      <c r="D107" s="53" t="s">
        <v>510</v>
      </c>
      <c r="E107" s="54" t="s">
        <v>102</v>
      </c>
      <c r="F107" s="54" t="s">
        <v>102</v>
      </c>
      <c r="G107" s="54" t="s">
        <v>102</v>
      </c>
      <c r="H107" s="54" t="s">
        <v>102</v>
      </c>
      <c r="I107" s="54" t="s">
        <v>102</v>
      </c>
      <c r="J107" s="54" t="s">
        <v>102</v>
      </c>
      <c r="K107" s="54" t="s">
        <v>102</v>
      </c>
      <c r="L107" s="54" t="s">
        <v>102</v>
      </c>
      <c r="M107" s="54" t="s">
        <v>102</v>
      </c>
      <c r="N107" s="54" t="s">
        <v>102</v>
      </c>
      <c r="O107" s="54" t="s">
        <v>102</v>
      </c>
      <c r="P107" s="54" t="s">
        <v>102</v>
      </c>
      <c r="Q107" s="54" t="s">
        <v>102</v>
      </c>
    </row>
    <row r="108" spans="1:17">
      <c r="A108" s="48">
        <v>70101</v>
      </c>
      <c r="B108" s="48">
        <v>80101</v>
      </c>
      <c r="C108" s="55" t="s">
        <v>511</v>
      </c>
      <c r="D108" s="56" t="s">
        <v>512</v>
      </c>
      <c r="E108" s="54" t="s">
        <v>102</v>
      </c>
      <c r="F108" s="54" t="s">
        <v>102</v>
      </c>
      <c r="G108" s="54" t="s">
        <v>102</v>
      </c>
      <c r="H108" s="54" t="s">
        <v>102</v>
      </c>
      <c r="I108" s="54" t="s">
        <v>102</v>
      </c>
      <c r="J108" s="54" t="s">
        <v>102</v>
      </c>
      <c r="K108" s="54" t="s">
        <v>102</v>
      </c>
      <c r="L108" s="54" t="s">
        <v>102</v>
      </c>
      <c r="M108" s="54" t="s">
        <v>102</v>
      </c>
      <c r="N108" s="54" t="s">
        <v>102</v>
      </c>
      <c r="O108" s="54" t="s">
        <v>102</v>
      </c>
      <c r="P108" s="54" t="s">
        <v>102</v>
      </c>
      <c r="Q108" s="54" t="s">
        <v>102</v>
      </c>
    </row>
    <row r="109" spans="1:17">
      <c r="A109" s="48">
        <v>70101</v>
      </c>
      <c r="B109" s="48">
        <v>80101</v>
      </c>
      <c r="C109" s="55" t="s">
        <v>513</v>
      </c>
      <c r="D109" s="56" t="s">
        <v>514</v>
      </c>
      <c r="E109" s="54" t="s">
        <v>102</v>
      </c>
      <c r="F109" s="54" t="s">
        <v>102</v>
      </c>
      <c r="G109" s="54" t="s">
        <v>102</v>
      </c>
      <c r="H109" s="54" t="s">
        <v>102</v>
      </c>
      <c r="I109" s="54" t="s">
        <v>102</v>
      </c>
      <c r="J109" s="54" t="s">
        <v>102</v>
      </c>
      <c r="K109" s="54" t="s">
        <v>102</v>
      </c>
      <c r="L109" s="54" t="s">
        <v>102</v>
      </c>
      <c r="M109" s="54" t="s">
        <v>102</v>
      </c>
      <c r="N109" s="54" t="s">
        <v>102</v>
      </c>
      <c r="O109" s="54" t="s">
        <v>102</v>
      </c>
      <c r="P109" s="54" t="s">
        <v>102</v>
      </c>
      <c r="Q109" s="54" t="s">
        <v>102</v>
      </c>
    </row>
    <row r="110" spans="1:17">
      <c r="A110" s="48">
        <v>70101</v>
      </c>
      <c r="B110" s="48">
        <v>80101</v>
      </c>
      <c r="C110" s="55" t="s">
        <v>515</v>
      </c>
      <c r="D110" s="56" t="s">
        <v>516</v>
      </c>
      <c r="E110" s="54" t="s">
        <v>102</v>
      </c>
      <c r="F110" s="54" t="s">
        <v>102</v>
      </c>
      <c r="G110" s="54" t="s">
        <v>102</v>
      </c>
      <c r="H110" s="54" t="s">
        <v>102</v>
      </c>
      <c r="I110" s="54" t="s">
        <v>102</v>
      </c>
      <c r="J110" s="54" t="s">
        <v>102</v>
      </c>
      <c r="K110" s="54" t="s">
        <v>102</v>
      </c>
      <c r="L110" s="54" t="s">
        <v>102</v>
      </c>
      <c r="M110" s="54" t="s">
        <v>102</v>
      </c>
      <c r="N110" s="54" t="s">
        <v>102</v>
      </c>
      <c r="O110" s="54" t="s">
        <v>102</v>
      </c>
      <c r="P110" s="54" t="s">
        <v>102</v>
      </c>
      <c r="Q110" s="54" t="s">
        <v>102</v>
      </c>
    </row>
    <row r="111" spans="1:17">
      <c r="A111" s="48">
        <v>70101</v>
      </c>
      <c r="B111" s="48">
        <v>80101</v>
      </c>
      <c r="C111" s="55" t="s">
        <v>201</v>
      </c>
      <c r="D111" s="56" t="s">
        <v>517</v>
      </c>
      <c r="E111" s="54" t="s">
        <v>102</v>
      </c>
      <c r="F111" s="54" t="s">
        <v>102</v>
      </c>
      <c r="G111" s="54" t="s">
        <v>102</v>
      </c>
      <c r="H111" s="54" t="s">
        <v>102</v>
      </c>
      <c r="I111" s="54" t="s">
        <v>102</v>
      </c>
      <c r="J111" s="54" t="s">
        <v>102</v>
      </c>
      <c r="K111" s="54" t="s">
        <v>102</v>
      </c>
      <c r="L111" s="54" t="s">
        <v>102</v>
      </c>
      <c r="M111" s="54" t="s">
        <v>102</v>
      </c>
      <c r="N111" s="54" t="s">
        <v>102</v>
      </c>
      <c r="O111" s="54" t="s">
        <v>102</v>
      </c>
      <c r="P111" s="54" t="s">
        <v>102</v>
      </c>
      <c r="Q111" s="54" t="s">
        <v>102</v>
      </c>
    </row>
    <row r="112" spans="1:17">
      <c r="A112" s="48">
        <v>70101</v>
      </c>
      <c r="B112" s="48">
        <v>80101</v>
      </c>
      <c r="C112" s="52" t="s">
        <v>518</v>
      </c>
      <c r="D112" s="53" t="s">
        <v>519</v>
      </c>
      <c r="E112" s="54" t="s">
        <v>102</v>
      </c>
      <c r="F112" s="54" t="s">
        <v>102</v>
      </c>
      <c r="G112" s="54" t="s">
        <v>102</v>
      </c>
      <c r="H112" s="54" t="s">
        <v>102</v>
      </c>
      <c r="I112" s="54" t="s">
        <v>102</v>
      </c>
      <c r="J112" s="54" t="s">
        <v>102</v>
      </c>
      <c r="K112" s="54" t="s">
        <v>102</v>
      </c>
      <c r="L112" s="54" t="s">
        <v>102</v>
      </c>
      <c r="M112" s="54" t="s">
        <v>102</v>
      </c>
      <c r="N112" s="54" t="s">
        <v>102</v>
      </c>
      <c r="O112" s="54" t="s">
        <v>102</v>
      </c>
      <c r="P112" s="54" t="s">
        <v>102</v>
      </c>
      <c r="Q112" s="54" t="s">
        <v>102</v>
      </c>
    </row>
    <row r="113" spans="1:17">
      <c r="A113" s="48">
        <v>70101</v>
      </c>
      <c r="B113" s="48">
        <v>80101</v>
      </c>
      <c r="C113" s="52" t="s">
        <v>210</v>
      </c>
      <c r="D113" s="53" t="s">
        <v>520</v>
      </c>
      <c r="E113" s="54" t="s">
        <v>102</v>
      </c>
      <c r="F113" s="54" t="s">
        <v>102</v>
      </c>
      <c r="G113" s="54" t="s">
        <v>102</v>
      </c>
      <c r="H113" s="54" t="s">
        <v>102</v>
      </c>
      <c r="I113" s="54" t="s">
        <v>102</v>
      </c>
      <c r="J113" s="54" t="s">
        <v>102</v>
      </c>
      <c r="K113" s="54" t="s">
        <v>102</v>
      </c>
      <c r="L113" s="54" t="s">
        <v>102</v>
      </c>
      <c r="M113" s="54" t="s">
        <v>102</v>
      </c>
      <c r="N113" s="54" t="s">
        <v>102</v>
      </c>
      <c r="O113" s="54" t="s">
        <v>102</v>
      </c>
      <c r="P113" s="54" t="s">
        <v>102</v>
      </c>
      <c r="Q113" s="54" t="s">
        <v>102</v>
      </c>
    </row>
    <row ht="25.5" r="114" spans="1:17">
      <c r="A114" s="48">
        <v>70101</v>
      </c>
      <c r="B114" s="48">
        <v>80101</v>
      </c>
      <c r="C114" s="55" t="s">
        <v>521</v>
      </c>
      <c r="D114" s="56" t="s">
        <v>312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</sheetData>
  <autoFilter ref="A5:D5"/>
  <mergeCells count="2">
    <mergeCell ref="A2:Q2"/>
    <mergeCell ref="A3:Q3"/>
  </mergeCells>
  <pageMargins bottom="0.75" footer="0.3" header="0.3" left="0.25" right="0.25" top="0.75"/>
  <pageSetup horizontalDpi="300" orientation="portrait" paperSize="9" r:id="rId1" verticalDpi="300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H393"/>
  <sheetViews>
    <sheetView workbookViewId="0" zoomScale="85" zoomScaleNormal="85">
      <pane activePane="bottomRight" state="frozen" topLeftCell="E8" xSplit="4" ySplit="7"/>
      <selection activeCell="BP170" sqref="BP170"/>
      <selection activeCell="BP170" pane="topRight" sqref="BP170"/>
      <selection activeCell="BP170" pane="bottomLeft" sqref="BP170"/>
      <selection activeCell="C6" pane="bottomRight" sqref="C6:C7"/>
    </sheetView>
  </sheetViews>
  <sheetFormatPr defaultColWidth="9.140625" defaultRowHeight="15"/>
  <cols>
    <col min="1" max="1" customWidth="true" style="216" width="9.28515625" collapsed="true"/>
    <col min="2" max="2" customWidth="true" style="216" width="13.42578125" collapsed="true"/>
    <col min="3" max="3" customWidth="true" style="264" width="19.42578125" collapsed="true"/>
    <col min="4" max="4" customWidth="true" style="216" width="67.140625" collapsed="true"/>
    <col min="5" max="5" customWidth="true" style="216" width="20.85546875" collapsed="true"/>
    <col min="6" max="6" customWidth="true" style="216" width="18.140625" collapsed="true"/>
    <col min="7" max="7" customWidth="true" style="506" width="16.85546875" collapsed="true"/>
    <col min="8" max="8" customWidth="true" style="506" width="16.5703125" collapsed="true"/>
    <col min="9" max="16384" style="216" width="9.140625" collapsed="true"/>
  </cols>
  <sheetData>
    <row r="1" spans="1:8">
      <c r="H1" s="506" t="s">
        <v>1196</v>
      </c>
    </row>
    <row r="2" spans="1:8">
      <c r="A2" s="471"/>
      <c r="B2" s="471"/>
      <c r="C2" s="507"/>
      <c r="D2" s="471"/>
      <c r="E2" s="471"/>
      <c r="F2" s="471"/>
      <c r="G2" s="508"/>
      <c r="H2" s="508"/>
    </row>
    <row r="3" spans="1:8">
      <c r="A3" s="708" t="s">
        <v>8</v>
      </c>
      <c r="B3" s="708"/>
      <c r="C3" s="708"/>
      <c r="D3" s="708"/>
      <c r="E3" s="708"/>
      <c r="F3" s="708"/>
      <c r="G3" s="708"/>
      <c r="H3" s="708"/>
    </row>
    <row r="4" spans="1:8">
      <c r="A4" s="415"/>
      <c r="B4" s="415"/>
      <c r="C4" s="266"/>
      <c r="D4" s="415"/>
      <c r="E4" s="415"/>
      <c r="F4" s="415"/>
      <c r="G4" s="509"/>
      <c r="H4" s="509"/>
    </row>
    <row r="5" spans="1:8">
      <c r="A5" s="415"/>
      <c r="B5" s="415"/>
      <c r="C5" s="266"/>
      <c r="D5" s="415"/>
      <c r="E5" s="415"/>
      <c r="F5" s="415"/>
      <c r="G5" s="509"/>
      <c r="H5" s="509" t="s">
        <v>482</v>
      </c>
    </row>
    <row customHeight="1" ht="27.75" r="6" spans="1:8">
      <c r="A6" s="221"/>
      <c r="B6" s="221"/>
      <c r="C6" s="735" t="s">
        <v>31</v>
      </c>
      <c r="D6" s="734" t="s">
        <v>12</v>
      </c>
      <c r="E6" s="733" t="s">
        <v>1213</v>
      </c>
      <c r="F6" s="733"/>
      <c r="G6" s="733" t="s">
        <v>1215</v>
      </c>
      <c r="H6" s="733"/>
    </row>
    <row customHeight="1" ht="41.25" r="7" spans="1:8">
      <c r="A7" s="510" t="s">
        <v>112</v>
      </c>
      <c r="B7" s="511" t="s">
        <v>113</v>
      </c>
      <c r="C7" s="735"/>
      <c r="D7" s="734"/>
      <c r="E7" s="512" t="s">
        <v>1214</v>
      </c>
      <c r="F7" s="512" t="s">
        <v>30</v>
      </c>
      <c r="G7" s="512" t="s">
        <v>1214</v>
      </c>
      <c r="H7" s="512" t="s">
        <v>30</v>
      </c>
    </row>
    <row r="8" spans="1:8">
      <c r="A8" s="513"/>
      <c r="B8" s="514"/>
      <c r="C8" s="515">
        <v>1</v>
      </c>
      <c r="D8" s="314" t="s">
        <v>489</v>
      </c>
      <c r="E8" s="314"/>
      <c r="F8" s="314"/>
      <c r="G8" s="516"/>
      <c r="H8" s="517"/>
    </row>
    <row r="9" spans="1:8">
      <c r="A9" s="518">
        <v>70101</v>
      </c>
      <c r="B9" s="519">
        <v>80101</v>
      </c>
      <c r="C9" s="515">
        <v>2</v>
      </c>
      <c r="D9" s="314" t="s">
        <v>490</v>
      </c>
      <c r="E9" s="520">
        <f>E10+E86+E95</f>
        <v>0</v>
      </c>
      <c r="F9" s="520">
        <f>F10+F86+F95</f>
        <v>0</v>
      </c>
      <c r="G9" s="520">
        <f>G10+G86+G95</f>
        <v>0</v>
      </c>
      <c r="H9" s="520">
        <f>H10+H86+H95</f>
        <v>0</v>
      </c>
    </row>
    <row r="10" spans="1:8">
      <c r="A10" s="518">
        <v>70101</v>
      </c>
      <c r="B10" s="519">
        <v>80101</v>
      </c>
      <c r="C10" s="313">
        <v>21</v>
      </c>
      <c r="D10" s="314" t="s">
        <v>330</v>
      </c>
      <c r="E10" s="520">
        <f>SUM(E73,E68,E63,E11)</f>
        <v>0</v>
      </c>
      <c r="F10" s="520">
        <f>SUM(F73,F68,F63,F11)</f>
        <v>0</v>
      </c>
      <c r="G10" s="520">
        <f>SUM(G73,G68,G63,G11)</f>
        <v>0</v>
      </c>
      <c r="H10" s="520">
        <f>SUM(H73,H68,H63,H11)</f>
        <v>0</v>
      </c>
    </row>
    <row r="11" spans="1:8">
      <c r="A11" s="518">
        <v>70101</v>
      </c>
      <c r="B11" s="519">
        <v>80101</v>
      </c>
      <c r="C11" s="313">
        <v>210</v>
      </c>
      <c r="D11" s="314" t="s">
        <v>332</v>
      </c>
      <c r="E11" s="520">
        <f>SUM(E12,E18,E24,E29,E37,E41,E46,E50,E60)</f>
        <v>0</v>
      </c>
      <c r="F11" s="520">
        <f>SUM(F12,F18,F24,F29,F37,F41,F46,F50,F60)</f>
        <v>0</v>
      </c>
      <c r="G11" s="520">
        <f>SUM(G12,G18,G24,G29,G37,G41,G46,G50,G60)</f>
        <v>0</v>
      </c>
      <c r="H11" s="520">
        <f>SUM(H12,H18,H24,H29,H37,H41,H46,H50,H60)</f>
        <v>0</v>
      </c>
    </row>
    <row r="12" spans="1:8">
      <c r="A12" s="518">
        <v>70101</v>
      </c>
      <c r="B12" s="519">
        <v>80101</v>
      </c>
      <c r="C12" s="313">
        <v>2101</v>
      </c>
      <c r="D12" s="314" t="s">
        <v>333</v>
      </c>
      <c r="E12" s="520">
        <f>SUM(E13:E17)</f>
        <v>0</v>
      </c>
      <c r="F12" s="520">
        <f>SUM(F13:F17)</f>
        <v>0</v>
      </c>
      <c r="G12" s="520">
        <f>SUM(G13:G17)</f>
        <v>0</v>
      </c>
      <c r="H12" s="520">
        <f>SUM(H13:H17)</f>
        <v>0</v>
      </c>
    </row>
    <row r="13" spans="1:8">
      <c r="A13" s="518">
        <v>70101</v>
      </c>
      <c r="B13" s="519">
        <v>80101</v>
      </c>
      <c r="C13" s="300">
        <v>210101</v>
      </c>
      <c r="D13" s="521" t="s">
        <v>453</v>
      </c>
      <c r="E13" s="522"/>
      <c r="F13" s="522"/>
      <c r="G13" s="522"/>
      <c r="H13" s="522"/>
    </row>
    <row r="14" spans="1:8">
      <c r="A14" s="518">
        <v>70101</v>
      </c>
      <c r="B14" s="519">
        <v>80101</v>
      </c>
      <c r="C14" s="300">
        <v>210102</v>
      </c>
      <c r="D14" s="521" t="s">
        <v>334</v>
      </c>
      <c r="E14" s="522"/>
      <c r="F14" s="522"/>
      <c r="G14" s="522"/>
      <c r="H14" s="522"/>
    </row>
    <row r="15" spans="1:8">
      <c r="A15" s="518">
        <v>70101</v>
      </c>
      <c r="B15" s="519">
        <v>80101</v>
      </c>
      <c r="C15" s="300">
        <v>210103</v>
      </c>
      <c r="D15" s="521" t="s">
        <v>454</v>
      </c>
      <c r="E15" s="522"/>
      <c r="F15" s="522"/>
      <c r="G15" s="522"/>
      <c r="H15" s="522"/>
    </row>
    <row r="16" spans="1:8">
      <c r="A16" s="518">
        <v>70101</v>
      </c>
      <c r="B16" s="519">
        <v>80101</v>
      </c>
      <c r="C16" s="300">
        <v>210104</v>
      </c>
      <c r="D16" s="521" t="s">
        <v>455</v>
      </c>
      <c r="E16" s="522"/>
      <c r="F16" s="522"/>
      <c r="G16" s="522"/>
      <c r="H16" s="522"/>
    </row>
    <row r="17" spans="1:8">
      <c r="A17" s="518">
        <v>70101</v>
      </c>
      <c r="B17" s="519">
        <v>80101</v>
      </c>
      <c r="C17" s="300">
        <v>210105</v>
      </c>
      <c r="D17" s="521" t="s">
        <v>335</v>
      </c>
      <c r="E17" s="522"/>
      <c r="F17" s="522"/>
      <c r="G17" s="522"/>
      <c r="H17" s="522"/>
    </row>
    <row r="18" spans="1:8">
      <c r="A18" s="518">
        <v>70101</v>
      </c>
      <c r="B18" s="519">
        <v>80101</v>
      </c>
      <c r="C18" s="313">
        <v>2102</v>
      </c>
      <c r="D18" s="314" t="s">
        <v>336</v>
      </c>
      <c r="E18" s="520">
        <f>SUM(E19:E23)</f>
        <v>0</v>
      </c>
      <c r="F18" s="520">
        <f>SUM(F19:F23)</f>
        <v>0</v>
      </c>
      <c r="G18" s="520">
        <f>SUM(G19:G23)</f>
        <v>0</v>
      </c>
      <c r="H18" s="520">
        <f>SUM(H19:H23)</f>
        <v>0</v>
      </c>
    </row>
    <row r="19" spans="1:8">
      <c r="A19" s="518">
        <v>70101</v>
      </c>
      <c r="B19" s="519">
        <v>80101</v>
      </c>
      <c r="C19" s="300">
        <v>210201</v>
      </c>
      <c r="D19" s="521" t="s">
        <v>337</v>
      </c>
      <c r="E19" s="522"/>
      <c r="F19" s="522"/>
      <c r="G19" s="522"/>
      <c r="H19" s="522"/>
    </row>
    <row r="20" spans="1:8">
      <c r="A20" s="518">
        <v>70101</v>
      </c>
      <c r="B20" s="519">
        <v>80101</v>
      </c>
      <c r="C20" s="300">
        <v>210202</v>
      </c>
      <c r="D20" s="521" t="s">
        <v>338</v>
      </c>
      <c r="E20" s="522"/>
      <c r="F20" s="522"/>
      <c r="G20" s="522"/>
      <c r="H20" s="522"/>
    </row>
    <row r="21" spans="1:8">
      <c r="A21" s="518">
        <v>70101</v>
      </c>
      <c r="B21" s="519">
        <v>80101</v>
      </c>
      <c r="C21" s="300">
        <v>210203</v>
      </c>
      <c r="D21" s="521" t="s">
        <v>339</v>
      </c>
      <c r="E21" s="522"/>
      <c r="F21" s="522"/>
      <c r="G21" s="522"/>
      <c r="H21" s="522"/>
    </row>
    <row r="22" spans="1:8">
      <c r="A22" s="518">
        <v>70101</v>
      </c>
      <c r="B22" s="519">
        <v>80101</v>
      </c>
      <c r="C22" s="300">
        <v>210204</v>
      </c>
      <c r="D22" s="521" t="s">
        <v>340</v>
      </c>
      <c r="E22" s="522"/>
      <c r="F22" s="522"/>
      <c r="G22" s="522"/>
      <c r="H22" s="522"/>
    </row>
    <row r="23" spans="1:8">
      <c r="A23" s="518">
        <v>70101</v>
      </c>
      <c r="B23" s="519">
        <v>80101</v>
      </c>
      <c r="C23" s="300">
        <v>210205</v>
      </c>
      <c r="D23" s="521" t="s">
        <v>341</v>
      </c>
      <c r="E23" s="522"/>
      <c r="F23" s="522"/>
      <c r="G23" s="522"/>
      <c r="H23" s="522"/>
    </row>
    <row r="24" spans="1:8">
      <c r="A24" s="518">
        <v>70101</v>
      </c>
      <c r="B24" s="519">
        <v>80101</v>
      </c>
      <c r="C24" s="313">
        <v>2103</v>
      </c>
      <c r="D24" s="314" t="s">
        <v>342</v>
      </c>
      <c r="E24" s="520">
        <f>SUM(E25:E28)</f>
        <v>0</v>
      </c>
      <c r="F24" s="520">
        <f>SUM(F25:F28)</f>
        <v>0</v>
      </c>
      <c r="G24" s="520">
        <f>SUM(G25:G28)</f>
        <v>0</v>
      </c>
      <c r="H24" s="520">
        <f>SUM(H25:H28)</f>
        <v>0</v>
      </c>
    </row>
    <row r="25" spans="1:8">
      <c r="A25" s="518">
        <v>70101</v>
      </c>
      <c r="B25" s="519">
        <v>80101</v>
      </c>
      <c r="C25" s="300">
        <v>210301</v>
      </c>
      <c r="D25" s="521" t="s">
        <v>343</v>
      </c>
      <c r="E25" s="522"/>
      <c r="F25" s="522"/>
      <c r="G25" s="522"/>
      <c r="H25" s="522"/>
    </row>
    <row r="26" spans="1:8">
      <c r="A26" s="518">
        <v>70101</v>
      </c>
      <c r="B26" s="519">
        <v>80101</v>
      </c>
      <c r="C26" s="300">
        <v>210302</v>
      </c>
      <c r="D26" s="521" t="s">
        <v>344</v>
      </c>
      <c r="E26" s="522"/>
      <c r="F26" s="522"/>
      <c r="G26" s="522"/>
      <c r="H26" s="522"/>
    </row>
    <row r="27" spans="1:8">
      <c r="A27" s="518">
        <v>70101</v>
      </c>
      <c r="B27" s="519">
        <v>80101</v>
      </c>
      <c r="C27" s="300">
        <v>210303</v>
      </c>
      <c r="D27" s="521" t="s">
        <v>345</v>
      </c>
      <c r="E27" s="522"/>
      <c r="F27" s="522"/>
      <c r="G27" s="522"/>
      <c r="H27" s="522"/>
    </row>
    <row r="28" spans="1:8">
      <c r="A28" s="518">
        <v>70101</v>
      </c>
      <c r="B28" s="519">
        <v>80101</v>
      </c>
      <c r="C28" s="300">
        <v>210304</v>
      </c>
      <c r="D28" s="521" t="s">
        <v>346</v>
      </c>
      <c r="E28" s="522"/>
      <c r="F28" s="522"/>
      <c r="G28" s="522"/>
      <c r="H28" s="522"/>
    </row>
    <row r="29" spans="1:8">
      <c r="A29" s="518">
        <v>70101</v>
      </c>
      <c r="B29" s="519">
        <v>80101</v>
      </c>
      <c r="C29" s="313">
        <v>2104</v>
      </c>
      <c r="D29" s="314" t="s">
        <v>347</v>
      </c>
      <c r="E29" s="520">
        <f>SUM(E30:E36)</f>
        <v>0</v>
      </c>
      <c r="F29" s="520">
        <f>SUM(F30:F36)</f>
        <v>0</v>
      </c>
      <c r="G29" s="520">
        <f>SUM(G30:G36)</f>
        <v>0</v>
      </c>
      <c r="H29" s="520">
        <f>SUM(H30:H36)</f>
        <v>0</v>
      </c>
    </row>
    <row r="30" spans="1:8">
      <c r="A30" s="518">
        <v>70101</v>
      </c>
      <c r="B30" s="519">
        <v>80101</v>
      </c>
      <c r="C30" s="300">
        <v>210401</v>
      </c>
      <c r="D30" s="521" t="s">
        <v>348</v>
      </c>
      <c r="E30" s="522"/>
      <c r="F30" s="522"/>
      <c r="G30" s="522"/>
      <c r="H30" s="522"/>
    </row>
    <row r="31" spans="1:8">
      <c r="A31" s="518">
        <v>70101</v>
      </c>
      <c r="B31" s="519">
        <v>80101</v>
      </c>
      <c r="C31" s="300">
        <v>210402</v>
      </c>
      <c r="D31" s="521" t="s">
        <v>349</v>
      </c>
      <c r="E31" s="522"/>
      <c r="F31" s="522"/>
      <c r="G31" s="522"/>
      <c r="H31" s="522"/>
    </row>
    <row r="32" spans="1:8">
      <c r="A32" s="518">
        <v>70101</v>
      </c>
      <c r="B32" s="519">
        <v>80101</v>
      </c>
      <c r="C32" s="300">
        <v>210403</v>
      </c>
      <c r="D32" s="521" t="s">
        <v>350</v>
      </c>
      <c r="E32" s="522"/>
      <c r="F32" s="522"/>
      <c r="G32" s="522"/>
      <c r="H32" s="522"/>
    </row>
    <row r="33" spans="1:8">
      <c r="A33" s="518">
        <v>70101</v>
      </c>
      <c r="B33" s="519">
        <v>80101</v>
      </c>
      <c r="C33" s="300">
        <v>210404</v>
      </c>
      <c r="D33" s="521" t="s">
        <v>351</v>
      </c>
      <c r="E33" s="522"/>
      <c r="F33" s="522"/>
      <c r="G33" s="522"/>
      <c r="H33" s="522"/>
    </row>
    <row r="34" spans="1:8">
      <c r="A34" s="518">
        <v>70101</v>
      </c>
      <c r="B34" s="519">
        <v>80101</v>
      </c>
      <c r="C34" s="300">
        <v>210405</v>
      </c>
      <c r="D34" s="521" t="s">
        <v>352</v>
      </c>
      <c r="E34" s="522"/>
      <c r="F34" s="522"/>
      <c r="G34" s="522"/>
      <c r="H34" s="522"/>
    </row>
    <row r="35" spans="1:8">
      <c r="A35" s="518">
        <v>70101</v>
      </c>
      <c r="B35" s="519">
        <v>80101</v>
      </c>
      <c r="C35" s="300">
        <v>210406</v>
      </c>
      <c r="D35" s="521" t="s">
        <v>353</v>
      </c>
      <c r="E35" s="522"/>
      <c r="F35" s="522"/>
      <c r="G35" s="522"/>
      <c r="H35" s="522"/>
    </row>
    <row r="36" spans="1:8">
      <c r="A36" s="518">
        <v>70101</v>
      </c>
      <c r="B36" s="519">
        <v>80101</v>
      </c>
      <c r="C36" s="286">
        <v>210407</v>
      </c>
      <c r="D36" s="287" t="s">
        <v>1197</v>
      </c>
      <c r="E36" s="522"/>
      <c r="F36" s="522"/>
      <c r="G36" s="522"/>
      <c r="H36" s="522"/>
    </row>
    <row r="37" spans="1:8">
      <c r="A37" s="518">
        <v>70101</v>
      </c>
      <c r="B37" s="519">
        <v>80101</v>
      </c>
      <c r="C37" s="313">
        <v>2105</v>
      </c>
      <c r="D37" s="314" t="s">
        <v>354</v>
      </c>
      <c r="E37" s="520">
        <f>SUM(E38:E40)</f>
        <v>0</v>
      </c>
      <c r="F37" s="520">
        <f>SUM(F38:F40)</f>
        <v>0</v>
      </c>
      <c r="G37" s="520">
        <f>SUM(G38:G40)</f>
        <v>0</v>
      </c>
      <c r="H37" s="520">
        <f>SUM(H38:H40)</f>
        <v>0</v>
      </c>
    </row>
    <row r="38" spans="1:8">
      <c r="A38" s="518">
        <v>70101</v>
      </c>
      <c r="B38" s="519">
        <v>80101</v>
      </c>
      <c r="C38" s="300">
        <v>210501</v>
      </c>
      <c r="D38" s="521" t="s">
        <v>355</v>
      </c>
      <c r="E38" s="522"/>
      <c r="F38" s="522"/>
      <c r="G38" s="522"/>
      <c r="H38" s="522"/>
    </row>
    <row r="39" spans="1:8">
      <c r="A39" s="518">
        <v>70101</v>
      </c>
      <c r="B39" s="519">
        <v>80101</v>
      </c>
      <c r="C39" s="300">
        <v>210502</v>
      </c>
      <c r="D39" s="521" t="s">
        <v>356</v>
      </c>
      <c r="E39" s="522"/>
      <c r="F39" s="522"/>
      <c r="G39" s="522"/>
      <c r="H39" s="522"/>
    </row>
    <row r="40" spans="1:8">
      <c r="A40" s="518">
        <v>70101</v>
      </c>
      <c r="B40" s="519">
        <v>80101</v>
      </c>
      <c r="C40" s="300">
        <v>210503</v>
      </c>
      <c r="D40" s="521" t="s">
        <v>357</v>
      </c>
      <c r="E40" s="522"/>
      <c r="F40" s="522"/>
      <c r="G40" s="522"/>
      <c r="H40" s="522"/>
    </row>
    <row r="41" spans="1:8">
      <c r="A41" s="518">
        <v>70101</v>
      </c>
      <c r="B41" s="519">
        <v>80101</v>
      </c>
      <c r="C41" s="313">
        <v>2106</v>
      </c>
      <c r="D41" s="314" t="s">
        <v>358</v>
      </c>
      <c r="E41" s="520">
        <f>SUM(E42:E45)</f>
        <v>0</v>
      </c>
      <c r="F41" s="520">
        <f>SUM(F42:F45)</f>
        <v>0</v>
      </c>
      <c r="G41" s="520">
        <f>SUM(G42:G45)</f>
        <v>0</v>
      </c>
      <c r="H41" s="520">
        <f>SUM(H42:H45)</f>
        <v>0</v>
      </c>
    </row>
    <row r="42" spans="1:8">
      <c r="A42" s="518">
        <v>70101</v>
      </c>
      <c r="B42" s="519">
        <v>80101</v>
      </c>
      <c r="C42" s="300">
        <v>210601</v>
      </c>
      <c r="D42" s="521" t="s">
        <v>359</v>
      </c>
      <c r="E42" s="522"/>
      <c r="F42" s="522"/>
      <c r="G42" s="522"/>
      <c r="H42" s="522"/>
    </row>
    <row r="43" spans="1:8">
      <c r="A43" s="518">
        <v>70101</v>
      </c>
      <c r="B43" s="519">
        <v>80101</v>
      </c>
      <c r="C43" s="300">
        <v>210602</v>
      </c>
      <c r="D43" s="521" t="s">
        <v>360</v>
      </c>
      <c r="E43" s="522"/>
      <c r="F43" s="522"/>
      <c r="G43" s="522"/>
      <c r="H43" s="522"/>
    </row>
    <row r="44" spans="1:8">
      <c r="A44" s="518">
        <v>70101</v>
      </c>
      <c r="B44" s="519">
        <v>80101</v>
      </c>
      <c r="C44" s="300">
        <v>210603</v>
      </c>
      <c r="D44" s="521" t="s">
        <v>361</v>
      </c>
      <c r="E44" s="522"/>
      <c r="F44" s="522"/>
      <c r="G44" s="522"/>
      <c r="H44" s="522"/>
    </row>
    <row r="45" spans="1:8">
      <c r="A45" s="518">
        <v>70101</v>
      </c>
      <c r="B45" s="519">
        <v>80101</v>
      </c>
      <c r="C45" s="300">
        <v>210604</v>
      </c>
      <c r="D45" s="521" t="s">
        <v>362</v>
      </c>
      <c r="E45" s="522"/>
      <c r="F45" s="522"/>
      <c r="G45" s="522"/>
      <c r="H45" s="522"/>
    </row>
    <row r="46" spans="1:8">
      <c r="A46" s="518">
        <v>70101</v>
      </c>
      <c r="B46" s="519">
        <v>80101</v>
      </c>
      <c r="C46" s="515">
        <v>2107</v>
      </c>
      <c r="D46" s="314" t="s">
        <v>363</v>
      </c>
      <c r="E46" s="520">
        <f>SUM(E47:E49)</f>
        <v>0</v>
      </c>
      <c r="F46" s="520">
        <f>SUM(F47:F49)</f>
        <v>0</v>
      </c>
      <c r="G46" s="520">
        <f>SUM(G47:G49)</f>
        <v>0</v>
      </c>
      <c r="H46" s="520">
        <f>SUM(H47:H49)</f>
        <v>0</v>
      </c>
    </row>
    <row r="47" spans="1:8">
      <c r="A47" s="518">
        <v>70101</v>
      </c>
      <c r="B47" s="519">
        <v>80101</v>
      </c>
      <c r="C47" s="300">
        <v>210701</v>
      </c>
      <c r="D47" s="521" t="s">
        <v>364</v>
      </c>
      <c r="E47" s="522"/>
      <c r="F47" s="522"/>
      <c r="G47" s="522"/>
      <c r="H47" s="522"/>
    </row>
    <row r="48" spans="1:8">
      <c r="A48" s="518">
        <v>70101</v>
      </c>
      <c r="B48" s="519">
        <v>80101</v>
      </c>
      <c r="C48" s="300">
        <v>210702</v>
      </c>
      <c r="D48" s="521" t="s">
        <v>365</v>
      </c>
      <c r="E48" s="522"/>
      <c r="F48" s="522"/>
      <c r="G48" s="522"/>
      <c r="H48" s="522"/>
    </row>
    <row r="49" spans="1:8">
      <c r="A49" s="518">
        <v>70101</v>
      </c>
      <c r="B49" s="519">
        <v>80101</v>
      </c>
      <c r="C49" s="300">
        <v>210703</v>
      </c>
      <c r="D49" s="521" t="s">
        <v>366</v>
      </c>
      <c r="E49" s="522"/>
      <c r="F49" s="522"/>
      <c r="G49" s="522"/>
      <c r="H49" s="522"/>
    </row>
    <row r="50" spans="1:8">
      <c r="A50" s="518">
        <v>70101</v>
      </c>
      <c r="B50" s="519">
        <v>80101</v>
      </c>
      <c r="C50" s="313">
        <v>2108</v>
      </c>
      <c r="D50" s="314" t="s">
        <v>367</v>
      </c>
      <c r="E50" s="520">
        <f>SUM(E51:E59)</f>
        <v>0</v>
      </c>
      <c r="F50" s="520">
        <f>SUM(F51:F59)</f>
        <v>0</v>
      </c>
      <c r="G50" s="520">
        <f>SUM(G51:G59)</f>
        <v>0</v>
      </c>
      <c r="H50" s="520">
        <f>SUM(H51:H59)</f>
        <v>0</v>
      </c>
    </row>
    <row r="51" spans="1:8">
      <c r="A51" s="518">
        <v>70101</v>
      </c>
      <c r="B51" s="519">
        <v>80101</v>
      </c>
      <c r="C51" s="300">
        <v>210801</v>
      </c>
      <c r="D51" s="521" t="s">
        <v>368</v>
      </c>
      <c r="E51" s="522"/>
      <c r="F51" s="522"/>
      <c r="G51" s="522"/>
      <c r="H51" s="522"/>
    </row>
    <row r="52" spans="1:8">
      <c r="A52" s="518">
        <v>70101</v>
      </c>
      <c r="B52" s="519">
        <v>80101</v>
      </c>
      <c r="C52" s="300">
        <v>210802</v>
      </c>
      <c r="D52" s="521" t="s">
        <v>456</v>
      </c>
      <c r="E52" s="522"/>
      <c r="F52" s="522"/>
      <c r="G52" s="522"/>
      <c r="H52" s="522"/>
    </row>
    <row r="53" spans="1:8">
      <c r="A53" s="518">
        <v>70101</v>
      </c>
      <c r="B53" s="519">
        <v>80101</v>
      </c>
      <c r="C53" s="300">
        <v>210803</v>
      </c>
      <c r="D53" s="521" t="s">
        <v>369</v>
      </c>
      <c r="E53" s="522"/>
      <c r="F53" s="522"/>
      <c r="G53" s="522"/>
      <c r="H53" s="522"/>
    </row>
    <row r="54" spans="1:8">
      <c r="A54" s="518">
        <v>70101</v>
      </c>
      <c r="B54" s="519">
        <v>80101</v>
      </c>
      <c r="C54" s="300">
        <v>210804</v>
      </c>
      <c r="D54" s="521" t="s">
        <v>370</v>
      </c>
      <c r="E54" s="522"/>
      <c r="F54" s="522"/>
      <c r="G54" s="522"/>
      <c r="H54" s="522"/>
    </row>
    <row r="55" spans="1:8">
      <c r="A55" s="518">
        <v>70101</v>
      </c>
      <c r="B55" s="519">
        <v>80101</v>
      </c>
      <c r="C55" s="300">
        <v>210805</v>
      </c>
      <c r="D55" s="521" t="s">
        <v>371</v>
      </c>
      <c r="E55" s="522"/>
      <c r="F55" s="522"/>
      <c r="G55" s="522"/>
      <c r="H55" s="522"/>
    </row>
    <row r="56" spans="1:8">
      <c r="A56" s="518">
        <v>70101</v>
      </c>
      <c r="B56" s="519">
        <v>80101</v>
      </c>
      <c r="C56" s="300">
        <v>210806</v>
      </c>
      <c r="D56" s="521" t="s">
        <v>372</v>
      </c>
      <c r="E56" s="522"/>
      <c r="F56" s="522"/>
      <c r="G56" s="522"/>
      <c r="H56" s="522"/>
    </row>
    <row r="57" spans="1:8">
      <c r="A57" s="518">
        <v>70101</v>
      </c>
      <c r="B57" s="519">
        <v>80101</v>
      </c>
      <c r="C57" s="300">
        <v>210807</v>
      </c>
      <c r="D57" s="521" t="s">
        <v>457</v>
      </c>
      <c r="E57" s="522"/>
      <c r="F57" s="522"/>
      <c r="G57" s="522"/>
      <c r="H57" s="522"/>
    </row>
    <row r="58" spans="1:8">
      <c r="A58" s="518">
        <v>70101</v>
      </c>
      <c r="B58" s="519">
        <v>80101</v>
      </c>
      <c r="C58" s="300">
        <v>210808</v>
      </c>
      <c r="D58" s="521" t="s">
        <v>374</v>
      </c>
      <c r="E58" s="522"/>
      <c r="F58" s="522"/>
      <c r="G58" s="522"/>
      <c r="H58" s="522"/>
    </row>
    <row r="59" spans="1:8">
      <c r="A59" s="518">
        <v>70101</v>
      </c>
      <c r="B59" s="519">
        <v>80101</v>
      </c>
      <c r="C59" s="300">
        <v>210809</v>
      </c>
      <c r="D59" s="521" t="s">
        <v>376</v>
      </c>
      <c r="E59" s="522"/>
      <c r="F59" s="522"/>
      <c r="G59" s="522"/>
      <c r="H59" s="522"/>
    </row>
    <row r="60" spans="1:8">
      <c r="A60" s="518">
        <v>70101</v>
      </c>
      <c r="B60" s="519">
        <v>80101</v>
      </c>
      <c r="C60" s="313">
        <v>2109</v>
      </c>
      <c r="D60" s="314" t="s">
        <v>378</v>
      </c>
      <c r="E60" s="520">
        <f>SUM(E61:E62)</f>
        <v>0</v>
      </c>
      <c r="F60" s="520">
        <f>SUM(F61:F62)</f>
        <v>0</v>
      </c>
      <c r="G60" s="520">
        <f>SUM(G61:G62)</f>
        <v>0</v>
      </c>
      <c r="H60" s="520">
        <f>SUM(H61:H62)</f>
        <v>0</v>
      </c>
    </row>
    <row r="61" spans="1:8">
      <c r="A61" s="518">
        <v>70101</v>
      </c>
      <c r="B61" s="519">
        <v>80101</v>
      </c>
      <c r="C61" s="300">
        <v>210901</v>
      </c>
      <c r="D61" s="521" t="s">
        <v>380</v>
      </c>
      <c r="E61" s="522"/>
      <c r="F61" s="522"/>
      <c r="G61" s="522"/>
      <c r="H61" s="522"/>
    </row>
    <row r="62" spans="1:8">
      <c r="A62" s="518">
        <v>70101</v>
      </c>
      <c r="B62" s="519">
        <v>80101</v>
      </c>
      <c r="C62" s="300">
        <v>210902</v>
      </c>
      <c r="D62" s="521" t="s">
        <v>458</v>
      </c>
      <c r="E62" s="522"/>
      <c r="F62" s="522"/>
      <c r="G62" s="522"/>
      <c r="H62" s="522"/>
    </row>
    <row r="63" spans="1:8">
      <c r="A63" s="518">
        <v>70101</v>
      </c>
      <c r="B63" s="519">
        <v>80101</v>
      </c>
      <c r="C63" s="313">
        <v>211</v>
      </c>
      <c r="D63" s="314" t="s">
        <v>383</v>
      </c>
      <c r="E63" s="520">
        <f>SUM(E64,E66)</f>
        <v>0</v>
      </c>
      <c r="F63" s="520">
        <f>SUM(F64,F66)</f>
        <v>0</v>
      </c>
      <c r="G63" s="520">
        <f>SUM(G64,G66)</f>
        <v>0</v>
      </c>
      <c r="H63" s="520">
        <f>SUM(H64,H66)</f>
        <v>0</v>
      </c>
    </row>
    <row r="64" spans="1:8">
      <c r="A64" s="518">
        <v>70101</v>
      </c>
      <c r="B64" s="519">
        <v>80101</v>
      </c>
      <c r="C64" s="313">
        <v>2111</v>
      </c>
      <c r="D64" s="314" t="s">
        <v>385</v>
      </c>
      <c r="E64" s="520">
        <f>SUM(E65)</f>
        <v>0</v>
      </c>
      <c r="F64" s="520">
        <f>SUM(F65)</f>
        <v>0</v>
      </c>
      <c r="G64" s="520">
        <f>SUM(G65)</f>
        <v>0</v>
      </c>
      <c r="H64" s="520">
        <f>SUM(H65)</f>
        <v>0</v>
      </c>
    </row>
    <row r="65" spans="1:8">
      <c r="A65" s="518">
        <v>70101</v>
      </c>
      <c r="B65" s="519">
        <v>80101</v>
      </c>
      <c r="C65" s="300">
        <v>211101</v>
      </c>
      <c r="D65" s="521" t="s">
        <v>387</v>
      </c>
      <c r="E65" s="521"/>
      <c r="F65" s="521"/>
      <c r="G65" s="522"/>
      <c r="H65" s="522"/>
    </row>
    <row r="66" spans="1:8">
      <c r="A66" s="518">
        <v>70101</v>
      </c>
      <c r="B66" s="519">
        <v>80101</v>
      </c>
      <c r="C66" s="313">
        <v>2112</v>
      </c>
      <c r="D66" s="314" t="s">
        <v>389</v>
      </c>
      <c r="E66" s="520">
        <f>SUM(E67)</f>
        <v>0</v>
      </c>
      <c r="F66" s="520">
        <f>SUM(F67)</f>
        <v>0</v>
      </c>
      <c r="G66" s="520">
        <f>SUM(G67)</f>
        <v>0</v>
      </c>
      <c r="H66" s="520">
        <f>SUM(H67)</f>
        <v>0</v>
      </c>
    </row>
    <row r="67" spans="1:8">
      <c r="A67" s="518">
        <v>70101</v>
      </c>
      <c r="B67" s="519">
        <v>80101</v>
      </c>
      <c r="C67" s="300">
        <v>211201</v>
      </c>
      <c r="D67" s="521" t="s">
        <v>391</v>
      </c>
      <c r="E67" s="521"/>
      <c r="F67" s="521"/>
      <c r="G67" s="522"/>
      <c r="H67" s="522"/>
    </row>
    <row r="68" spans="1:8">
      <c r="A68" s="518">
        <v>70101</v>
      </c>
      <c r="B68" s="519">
        <v>80101</v>
      </c>
      <c r="C68" s="313">
        <v>212</v>
      </c>
      <c r="D68" s="314" t="s">
        <v>393</v>
      </c>
      <c r="E68" s="520">
        <f>SUM(E69,E71)</f>
        <v>0</v>
      </c>
      <c r="F68" s="520">
        <f>SUM(F69,F71)</f>
        <v>0</v>
      </c>
      <c r="G68" s="520">
        <f>SUM(G69,G71)</f>
        <v>0</v>
      </c>
      <c r="H68" s="520">
        <f ref="H68" si="0" t="shared">SUM(H69,H71)</f>
        <v>0</v>
      </c>
    </row>
    <row r="69" spans="1:8">
      <c r="A69" s="518">
        <v>70101</v>
      </c>
      <c r="B69" s="519">
        <v>80101</v>
      </c>
      <c r="C69" s="313">
        <v>2121</v>
      </c>
      <c r="D69" s="314" t="s">
        <v>395</v>
      </c>
      <c r="E69" s="520">
        <f>SUM(E70)</f>
        <v>0</v>
      </c>
      <c r="F69" s="520">
        <f>SUM(F70)</f>
        <v>0</v>
      </c>
      <c r="G69" s="520">
        <f>SUM(G70)</f>
        <v>0</v>
      </c>
      <c r="H69" s="520">
        <f>SUM(H70)</f>
        <v>0</v>
      </c>
    </row>
    <row r="70" spans="1:8">
      <c r="A70" s="518">
        <v>70101</v>
      </c>
      <c r="B70" s="519">
        <v>80101</v>
      </c>
      <c r="C70" s="300">
        <v>212101</v>
      </c>
      <c r="D70" s="521" t="s">
        <v>397</v>
      </c>
      <c r="E70" s="521"/>
      <c r="F70" s="521"/>
      <c r="G70" s="522"/>
      <c r="H70" s="522"/>
    </row>
    <row r="71" spans="1:8">
      <c r="A71" s="518">
        <v>70101</v>
      </c>
      <c r="B71" s="519">
        <v>80101</v>
      </c>
      <c r="C71" s="313">
        <v>2122</v>
      </c>
      <c r="D71" s="314" t="s">
        <v>399</v>
      </c>
      <c r="E71" s="520">
        <f>SUM(E72)</f>
        <v>0</v>
      </c>
      <c r="F71" s="520">
        <f>SUM(F72)</f>
        <v>0</v>
      </c>
      <c r="G71" s="520">
        <f>SUM(G72)</f>
        <v>0</v>
      </c>
      <c r="H71" s="520">
        <f ref="H71" si="1" t="shared">SUM(H72)</f>
        <v>0</v>
      </c>
    </row>
    <row r="72" spans="1:8">
      <c r="A72" s="518">
        <v>70101</v>
      </c>
      <c r="B72" s="519">
        <v>80101</v>
      </c>
      <c r="C72" s="300">
        <v>212201</v>
      </c>
      <c r="D72" s="521" t="s">
        <v>401</v>
      </c>
      <c r="E72" s="521"/>
      <c r="F72" s="521"/>
      <c r="G72" s="522"/>
      <c r="H72" s="522"/>
    </row>
    <row r="73" spans="1:8">
      <c r="A73" s="518">
        <v>70101</v>
      </c>
      <c r="B73" s="519">
        <v>80101</v>
      </c>
      <c r="C73" s="313">
        <v>213</v>
      </c>
      <c r="D73" s="314" t="s">
        <v>403</v>
      </c>
      <c r="E73" s="520">
        <f>SUM(E74,E77)</f>
        <v>0</v>
      </c>
      <c r="F73" s="520">
        <f>SUM(F74,F77)</f>
        <v>0</v>
      </c>
      <c r="G73" s="520">
        <f>SUM(G74,G77)</f>
        <v>0</v>
      </c>
      <c r="H73" s="520">
        <f>SUM(H74,H77)</f>
        <v>0</v>
      </c>
    </row>
    <row r="74" spans="1:8">
      <c r="A74" s="518">
        <v>70101</v>
      </c>
      <c r="B74" s="519">
        <v>80101</v>
      </c>
      <c r="C74" s="313">
        <v>2131</v>
      </c>
      <c r="D74" s="314" t="s">
        <v>405</v>
      </c>
      <c r="E74" s="520">
        <f>SUM(E75:E76)</f>
        <v>0</v>
      </c>
      <c r="F74" s="520">
        <f>SUM(F75:F76)</f>
        <v>0</v>
      </c>
      <c r="G74" s="520">
        <f>SUM(G75:G76)</f>
        <v>0</v>
      </c>
      <c r="H74" s="520">
        <f>SUM(H75:H76)</f>
        <v>0</v>
      </c>
    </row>
    <row r="75" spans="1:8">
      <c r="A75" s="518">
        <v>70101</v>
      </c>
      <c r="B75" s="519">
        <v>80101</v>
      </c>
      <c r="C75" s="300">
        <v>213101</v>
      </c>
      <c r="D75" s="521" t="s">
        <v>407</v>
      </c>
      <c r="E75" s="521"/>
      <c r="F75" s="521"/>
      <c r="G75" s="522"/>
      <c r="H75" s="522"/>
    </row>
    <row r="76" spans="1:8">
      <c r="A76" s="518">
        <v>70101</v>
      </c>
      <c r="B76" s="519">
        <v>80101</v>
      </c>
      <c r="C76" s="300">
        <v>213102</v>
      </c>
      <c r="D76" s="521" t="s">
        <v>409</v>
      </c>
      <c r="E76" s="521"/>
      <c r="F76" s="521"/>
      <c r="G76" s="522"/>
      <c r="H76" s="522"/>
    </row>
    <row r="77" spans="1:8">
      <c r="A77" s="518">
        <v>70101</v>
      </c>
      <c r="B77" s="519">
        <v>80101</v>
      </c>
      <c r="C77" s="313">
        <v>2132</v>
      </c>
      <c r="D77" s="314" t="s">
        <v>411</v>
      </c>
      <c r="E77" s="520">
        <f>SUM(E78:E85)</f>
        <v>0</v>
      </c>
      <c r="F77" s="520">
        <f>SUM(F78:F85)</f>
        <v>0</v>
      </c>
      <c r="G77" s="520">
        <f>SUM(G78:G85)</f>
        <v>0</v>
      </c>
      <c r="H77" s="520">
        <f ref="H77" si="2" t="shared">SUM(H78:H85)</f>
        <v>0</v>
      </c>
    </row>
    <row r="78" spans="1:8">
      <c r="A78" s="518">
        <v>70101</v>
      </c>
      <c r="B78" s="519">
        <v>80101</v>
      </c>
      <c r="C78" s="300">
        <v>213202</v>
      </c>
      <c r="D78" s="521" t="s">
        <v>413</v>
      </c>
      <c r="E78" s="521"/>
      <c r="F78" s="521"/>
      <c r="G78" s="522"/>
      <c r="H78" s="522"/>
    </row>
    <row r="79" spans="1:8">
      <c r="A79" s="518">
        <v>70101</v>
      </c>
      <c r="B79" s="519">
        <v>80101</v>
      </c>
      <c r="C79" s="300">
        <v>213203</v>
      </c>
      <c r="D79" s="521" t="s">
        <v>415</v>
      </c>
      <c r="E79" s="521"/>
      <c r="F79" s="521"/>
      <c r="G79" s="522"/>
      <c r="H79" s="522"/>
    </row>
    <row r="80" spans="1:8">
      <c r="A80" s="518">
        <v>70101</v>
      </c>
      <c r="B80" s="519">
        <v>80101</v>
      </c>
      <c r="C80" s="300">
        <v>213204</v>
      </c>
      <c r="D80" s="521" t="s">
        <v>459</v>
      </c>
      <c r="E80" s="521"/>
      <c r="F80" s="521"/>
      <c r="G80" s="522"/>
      <c r="H80" s="522"/>
    </row>
    <row r="81" spans="1:8">
      <c r="A81" s="518">
        <v>70101</v>
      </c>
      <c r="B81" s="519">
        <v>80101</v>
      </c>
      <c r="C81" s="300">
        <v>213205</v>
      </c>
      <c r="D81" s="521" t="s">
        <v>418</v>
      </c>
      <c r="E81" s="521"/>
      <c r="F81" s="521"/>
      <c r="G81" s="522"/>
      <c r="H81" s="522"/>
    </row>
    <row r="82" spans="1:8">
      <c r="A82" s="518">
        <v>70101</v>
      </c>
      <c r="B82" s="519">
        <v>80101</v>
      </c>
      <c r="C82" s="300">
        <v>213206</v>
      </c>
      <c r="D82" s="521" t="s">
        <v>420</v>
      </c>
      <c r="E82" s="521"/>
      <c r="F82" s="521"/>
      <c r="G82" s="522"/>
      <c r="H82" s="522"/>
    </row>
    <row r="83" spans="1:8">
      <c r="A83" s="518">
        <v>70101</v>
      </c>
      <c r="B83" s="519">
        <v>80101</v>
      </c>
      <c r="C83" s="300">
        <v>213207</v>
      </c>
      <c r="D83" s="521" t="s">
        <v>422</v>
      </c>
      <c r="E83" s="521"/>
      <c r="F83" s="521"/>
      <c r="G83" s="522"/>
      <c r="H83" s="522"/>
    </row>
    <row ht="30" r="84" spans="1:8">
      <c r="A84" s="518">
        <v>70101</v>
      </c>
      <c r="B84" s="519">
        <v>80101</v>
      </c>
      <c r="C84" s="300">
        <v>213208</v>
      </c>
      <c r="D84" s="287" t="s">
        <v>460</v>
      </c>
      <c r="E84" s="521"/>
      <c r="F84" s="521"/>
      <c r="G84" s="522"/>
      <c r="H84" s="522"/>
    </row>
    <row r="85" spans="1:8">
      <c r="A85" s="518">
        <v>70101</v>
      </c>
      <c r="B85" s="519">
        <v>80101</v>
      </c>
      <c r="C85" s="300">
        <v>213209</v>
      </c>
      <c r="D85" s="521" t="s">
        <v>461</v>
      </c>
      <c r="E85" s="521"/>
      <c r="F85" s="521"/>
      <c r="G85" s="522"/>
      <c r="H85" s="522"/>
    </row>
    <row r="86" spans="1:8">
      <c r="A86" s="518">
        <v>70101</v>
      </c>
      <c r="B86" s="519">
        <v>80101</v>
      </c>
      <c r="C86" s="313">
        <v>22</v>
      </c>
      <c r="D86" s="314" t="s">
        <v>432</v>
      </c>
      <c r="E86" s="523">
        <f>E87+E93</f>
        <v>0</v>
      </c>
      <c r="F86" s="523">
        <f>F87+F93</f>
        <v>0</v>
      </c>
      <c r="G86" s="523">
        <f ref="G86:H86" si="3" t="shared">G87+G93</f>
        <v>0</v>
      </c>
      <c r="H86" s="523">
        <f si="3" t="shared"/>
        <v>0</v>
      </c>
    </row>
    <row r="87" spans="1:8">
      <c r="A87" s="518">
        <v>70101</v>
      </c>
      <c r="B87" s="519">
        <v>80101</v>
      </c>
      <c r="C87" s="293">
        <v>2200</v>
      </c>
      <c r="D87" s="298" t="s">
        <v>1071</v>
      </c>
      <c r="E87" s="524">
        <f>SUM(E88:E92)</f>
        <v>0</v>
      </c>
      <c r="F87" s="524">
        <f>SUM(F88:F92)</f>
        <v>0</v>
      </c>
      <c r="G87" s="524">
        <f ref="G87:H87" si="4" t="shared">SUM(G88:G92)</f>
        <v>0</v>
      </c>
      <c r="H87" s="524">
        <f si="4" t="shared"/>
        <v>0</v>
      </c>
    </row>
    <row r="88" spans="1:8">
      <c r="A88" s="518">
        <v>70101</v>
      </c>
      <c r="B88" s="519">
        <v>80101</v>
      </c>
      <c r="C88" s="300">
        <v>220001</v>
      </c>
      <c r="D88" s="521" t="s">
        <v>434</v>
      </c>
      <c r="E88" s="521"/>
      <c r="F88" s="521"/>
      <c r="G88" s="522"/>
      <c r="H88" s="522"/>
    </row>
    <row r="89" spans="1:8">
      <c r="A89" s="518">
        <v>70101</v>
      </c>
      <c r="B89" s="519">
        <v>80101</v>
      </c>
      <c r="C89" s="300">
        <v>221001</v>
      </c>
      <c r="D89" s="521" t="s">
        <v>436</v>
      </c>
      <c r="E89" s="521"/>
      <c r="F89" s="521"/>
      <c r="G89" s="522"/>
      <c r="H89" s="522"/>
    </row>
    <row r="90" spans="1:8">
      <c r="A90" s="518">
        <v>70101</v>
      </c>
      <c r="B90" s="519">
        <v>80101</v>
      </c>
      <c r="C90" s="300">
        <v>222001</v>
      </c>
      <c r="D90" s="521" t="s">
        <v>438</v>
      </c>
      <c r="E90" s="521"/>
      <c r="F90" s="521"/>
      <c r="G90" s="522"/>
      <c r="H90" s="522"/>
    </row>
    <row r="91" spans="1:8">
      <c r="A91" s="518">
        <v>70101</v>
      </c>
      <c r="B91" s="519">
        <v>80101</v>
      </c>
      <c r="C91" s="300">
        <v>223001</v>
      </c>
      <c r="D91" s="521" t="s">
        <v>440</v>
      </c>
      <c r="E91" s="521"/>
      <c r="F91" s="521"/>
      <c r="G91" s="522"/>
      <c r="H91" s="522"/>
    </row>
    <row r="92" spans="1:8">
      <c r="A92" s="518">
        <v>70101</v>
      </c>
      <c r="B92" s="519">
        <v>80101</v>
      </c>
      <c r="C92" s="300">
        <v>224001</v>
      </c>
      <c r="D92" s="521" t="s">
        <v>442</v>
      </c>
      <c r="E92" s="521"/>
      <c r="F92" s="521"/>
      <c r="G92" s="522"/>
      <c r="H92" s="522"/>
    </row>
    <row r="93" spans="1:8">
      <c r="A93" s="518"/>
      <c r="B93" s="519"/>
      <c r="C93" s="293">
        <v>2260</v>
      </c>
      <c r="D93" s="298" t="s">
        <v>1022</v>
      </c>
      <c r="E93" s="525">
        <f>SUM(E94)</f>
        <v>0</v>
      </c>
      <c r="F93" s="525">
        <f>SUM(F94)</f>
        <v>0</v>
      </c>
      <c r="G93" s="525">
        <f ref="G93:H93" si="5" t="shared">SUM(G94)</f>
        <v>0</v>
      </c>
      <c r="H93" s="525">
        <f si="5" t="shared"/>
        <v>0</v>
      </c>
    </row>
    <row r="94" spans="1:8">
      <c r="A94" s="518"/>
      <c r="B94" s="519"/>
      <c r="C94" s="526">
        <v>226001</v>
      </c>
      <c r="D94" s="299" t="s">
        <v>1198</v>
      </c>
      <c r="E94" s="521"/>
      <c r="F94" s="521"/>
      <c r="G94" s="522"/>
      <c r="H94" s="522"/>
    </row>
    <row r="95" spans="1:8">
      <c r="A95" s="518">
        <v>70101</v>
      </c>
      <c r="B95" s="519">
        <v>80101</v>
      </c>
      <c r="C95" s="313">
        <v>23</v>
      </c>
      <c r="D95" s="314" t="s">
        <v>466</v>
      </c>
      <c r="E95" s="520">
        <f>SUM(E96:E98)</f>
        <v>0</v>
      </c>
      <c r="F95" s="520">
        <f>SUM(F96:F98)</f>
        <v>0</v>
      </c>
      <c r="G95" s="520">
        <f>SUM(G96:G98)</f>
        <v>0</v>
      </c>
      <c r="H95" s="520">
        <f>SUM(H96:H98)</f>
        <v>0</v>
      </c>
    </row>
    <row r="96" spans="1:8">
      <c r="A96" s="518">
        <v>70101</v>
      </c>
      <c r="B96" s="519">
        <v>80101</v>
      </c>
      <c r="C96" s="300">
        <v>230001</v>
      </c>
      <c r="D96" s="521" t="s">
        <v>468</v>
      </c>
      <c r="E96" s="521"/>
      <c r="F96" s="521"/>
      <c r="G96" s="522"/>
      <c r="H96" s="522"/>
    </row>
    <row r="97" spans="1:8">
      <c r="A97" s="518">
        <v>70101</v>
      </c>
      <c r="B97" s="519">
        <v>80101</v>
      </c>
      <c r="C97" s="300">
        <v>231001</v>
      </c>
      <c r="D97" s="521" t="s">
        <v>470</v>
      </c>
      <c r="E97" s="521"/>
      <c r="F97" s="521"/>
      <c r="G97" s="522"/>
      <c r="H97" s="522"/>
    </row>
    <row r="98" spans="1:8">
      <c r="A98" s="518">
        <v>70101</v>
      </c>
      <c r="B98" s="519">
        <v>80101</v>
      </c>
      <c r="C98" s="300">
        <v>232001</v>
      </c>
      <c r="D98" s="521" t="s">
        <v>472</v>
      </c>
      <c r="E98" s="521"/>
      <c r="F98" s="521"/>
      <c r="G98" s="522"/>
      <c r="H98" s="522"/>
    </row>
    <row r="99" spans="1:8">
      <c r="A99" s="518">
        <v>70101</v>
      </c>
      <c r="B99" s="519">
        <v>80101</v>
      </c>
      <c r="C99" s="515"/>
      <c r="D99" s="314" t="s">
        <v>491</v>
      </c>
      <c r="E99" s="520">
        <f>SUM(E100,E105,E108,E112,E117,E120)</f>
        <v>0</v>
      </c>
      <c r="F99" s="520">
        <f ref="F99:H99" si="6" t="shared">SUM(F100,F105,F108,F112,F117,F120)</f>
        <v>0</v>
      </c>
      <c r="G99" s="520">
        <f si="6" t="shared"/>
        <v>0</v>
      </c>
      <c r="H99" s="520">
        <f si="6" t="shared"/>
        <v>0</v>
      </c>
    </row>
    <row r="100" spans="1:8">
      <c r="A100" s="518">
        <v>70101</v>
      </c>
      <c r="B100" s="519">
        <v>80101</v>
      </c>
      <c r="C100" s="313">
        <v>1310</v>
      </c>
      <c r="D100" s="314" t="s">
        <v>492</v>
      </c>
      <c r="E100" s="520">
        <f>SUM(E101:E104)</f>
        <v>0</v>
      </c>
      <c r="F100" s="520">
        <f>SUM(F101:F104)</f>
        <v>0</v>
      </c>
      <c r="G100" s="520">
        <f>SUM(G101:G104)</f>
        <v>0</v>
      </c>
      <c r="H100" s="520">
        <f>SUM(H101:H104)</f>
        <v>0</v>
      </c>
    </row>
    <row r="101" spans="1:8">
      <c r="A101" s="518">
        <v>70101</v>
      </c>
      <c r="B101" s="519">
        <v>80101</v>
      </c>
      <c r="C101" s="300">
        <v>131001</v>
      </c>
      <c r="D101" s="521" t="s">
        <v>494</v>
      </c>
      <c r="E101" s="521"/>
      <c r="F101" s="521"/>
      <c r="G101" s="522"/>
      <c r="H101" s="522"/>
    </row>
    <row r="102" spans="1:8">
      <c r="A102" s="518">
        <v>70101</v>
      </c>
      <c r="B102" s="519">
        <v>80101</v>
      </c>
      <c r="C102" s="300">
        <v>131006</v>
      </c>
      <c r="D102" s="521" t="s">
        <v>313</v>
      </c>
      <c r="E102" s="521"/>
      <c r="F102" s="521"/>
      <c r="G102" s="522"/>
      <c r="H102" s="522"/>
    </row>
    <row r="103" spans="1:8">
      <c r="A103" s="518">
        <v>70101</v>
      </c>
      <c r="B103" s="519">
        <v>80101</v>
      </c>
      <c r="C103" s="300">
        <v>131007</v>
      </c>
      <c r="D103" s="521" t="s">
        <v>314</v>
      </c>
      <c r="E103" s="521"/>
      <c r="F103" s="521"/>
      <c r="G103" s="522"/>
      <c r="H103" s="522"/>
    </row>
    <row r="104" spans="1:8">
      <c r="A104" s="518">
        <v>70101</v>
      </c>
      <c r="B104" s="519">
        <v>80101</v>
      </c>
      <c r="C104" s="300">
        <v>131008</v>
      </c>
      <c r="D104" s="521" t="s">
        <v>315</v>
      </c>
      <c r="E104" s="521"/>
      <c r="F104" s="521"/>
      <c r="G104" s="522"/>
      <c r="H104" s="522"/>
    </row>
    <row r="105" spans="1:8">
      <c r="A105" s="518">
        <v>70101</v>
      </c>
      <c r="B105" s="519">
        <v>80101</v>
      </c>
      <c r="C105" s="313">
        <v>1320</v>
      </c>
      <c r="D105" s="314" t="s">
        <v>498</v>
      </c>
      <c r="E105" s="520">
        <f>SUM(E106:E107)</f>
        <v>0</v>
      </c>
      <c r="F105" s="520">
        <f>SUM(F106:F107)</f>
        <v>0</v>
      </c>
      <c r="G105" s="520">
        <f>SUM(G106:G107)</f>
        <v>0</v>
      </c>
      <c r="H105" s="520">
        <f ref="H105" si="7" t="shared">SUM(H106:H107)</f>
        <v>0</v>
      </c>
    </row>
    <row r="106" spans="1:8">
      <c r="A106" s="518">
        <v>70101</v>
      </c>
      <c r="B106" s="519">
        <v>80101</v>
      </c>
      <c r="C106" s="300">
        <v>132001</v>
      </c>
      <c r="D106" s="521" t="s">
        <v>500</v>
      </c>
      <c r="E106" s="521"/>
      <c r="F106" s="521"/>
      <c r="G106" s="522"/>
      <c r="H106" s="522"/>
    </row>
    <row r="107" spans="1:8">
      <c r="A107" s="518">
        <v>70101</v>
      </c>
      <c r="B107" s="519">
        <v>80101</v>
      </c>
      <c r="C107" s="300">
        <v>132007</v>
      </c>
      <c r="D107" s="521" t="s">
        <v>322</v>
      </c>
      <c r="E107" s="521"/>
      <c r="F107" s="521"/>
      <c r="G107" s="522"/>
      <c r="H107" s="522"/>
    </row>
    <row r="108" spans="1:8">
      <c r="A108" s="518">
        <v>70101</v>
      </c>
      <c r="B108" s="519">
        <v>80101</v>
      </c>
      <c r="C108" s="313">
        <v>1340</v>
      </c>
      <c r="D108" s="314" t="s">
        <v>502</v>
      </c>
      <c r="E108" s="520">
        <f>SUM(E109:E110)</f>
        <v>0</v>
      </c>
      <c r="F108" s="520">
        <f>SUM(F109:F110)</f>
        <v>0</v>
      </c>
      <c r="G108" s="520">
        <f>SUM(G109:G110)</f>
        <v>0</v>
      </c>
      <c r="H108" s="520">
        <f ref="H108" si="8" t="shared">SUM(H109:H110)</f>
        <v>0</v>
      </c>
    </row>
    <row r="109" spans="1:8">
      <c r="A109" s="518">
        <v>70101</v>
      </c>
      <c r="B109" s="519">
        <v>80101</v>
      </c>
      <c r="C109" s="300">
        <v>134001</v>
      </c>
      <c r="D109" s="521" t="s">
        <v>325</v>
      </c>
      <c r="E109" s="521"/>
      <c r="F109" s="521"/>
      <c r="G109" s="522"/>
      <c r="H109" s="522"/>
    </row>
    <row r="110" spans="1:8">
      <c r="A110" s="518">
        <v>70101</v>
      </c>
      <c r="B110" s="519">
        <v>80101</v>
      </c>
      <c r="C110" s="300">
        <v>134002</v>
      </c>
      <c r="D110" s="521" t="s">
        <v>326</v>
      </c>
      <c r="E110" s="521"/>
      <c r="F110" s="521"/>
      <c r="G110" s="522"/>
      <c r="H110" s="522"/>
    </row>
    <row r="111" spans="1:8">
      <c r="A111" s="518"/>
      <c r="B111" s="519"/>
      <c r="C111" s="300">
        <v>134003</v>
      </c>
      <c r="D111" s="521" t="s">
        <v>1234</v>
      </c>
      <c r="E111" s="521"/>
      <c r="F111" s="521"/>
      <c r="G111" s="522"/>
      <c r="H111" s="522"/>
    </row>
    <row r="112" spans="1:8">
      <c r="A112" s="518">
        <v>70101</v>
      </c>
      <c r="B112" s="519">
        <v>80101</v>
      </c>
      <c r="C112" s="313">
        <v>120004</v>
      </c>
      <c r="D112" s="314" t="s">
        <v>508</v>
      </c>
      <c r="E112" s="520">
        <f>SUM(E113:E116)</f>
        <v>0</v>
      </c>
      <c r="F112" s="520">
        <f>SUM(F113:F116)</f>
        <v>0</v>
      </c>
      <c r="G112" s="520">
        <f>SUM(G113:G116)</f>
        <v>0</v>
      </c>
      <c r="H112" s="520">
        <f ref="H112" si="9" t="shared">SUM(H113:H116)</f>
        <v>0</v>
      </c>
    </row>
    <row r="113" spans="1:8">
      <c r="A113" s="518">
        <v>70101</v>
      </c>
      <c r="B113" s="519">
        <v>80101</v>
      </c>
      <c r="C113" s="300">
        <v>1200041</v>
      </c>
      <c r="D113" s="521" t="s">
        <v>510</v>
      </c>
      <c r="E113" s="521"/>
      <c r="F113" s="521"/>
      <c r="G113" s="522"/>
      <c r="H113" s="522"/>
    </row>
    <row r="114" spans="1:8">
      <c r="A114" s="518">
        <v>70101</v>
      </c>
      <c r="B114" s="519">
        <v>80101</v>
      </c>
      <c r="C114" s="300">
        <v>1200042</v>
      </c>
      <c r="D114" s="521" t="s">
        <v>512</v>
      </c>
      <c r="E114" s="521"/>
      <c r="F114" s="521"/>
      <c r="G114" s="522"/>
      <c r="H114" s="522"/>
    </row>
    <row r="115" spans="1:8">
      <c r="A115" s="518">
        <v>70101</v>
      </c>
      <c r="B115" s="519">
        <v>80101</v>
      </c>
      <c r="C115" s="300">
        <v>1200043</v>
      </c>
      <c r="D115" s="521" t="s">
        <v>514</v>
      </c>
      <c r="E115" s="521"/>
      <c r="F115" s="521"/>
      <c r="G115" s="522"/>
      <c r="H115" s="522"/>
    </row>
    <row r="116" spans="1:8">
      <c r="A116" s="518">
        <v>70101</v>
      </c>
      <c r="B116" s="519">
        <v>80101</v>
      </c>
      <c r="C116" s="300">
        <v>1200044</v>
      </c>
      <c r="D116" s="521" t="s">
        <v>516</v>
      </c>
      <c r="E116" s="521"/>
      <c r="F116" s="521"/>
      <c r="G116" s="522"/>
      <c r="H116" s="522"/>
    </row>
    <row r="117" spans="1:8">
      <c r="A117" s="518">
        <v>70101</v>
      </c>
      <c r="B117" s="519">
        <v>80101</v>
      </c>
      <c r="C117" s="515">
        <v>122</v>
      </c>
      <c r="D117" s="314" t="s">
        <v>517</v>
      </c>
      <c r="E117" s="520">
        <f>SUM(E118:E119)</f>
        <v>0</v>
      </c>
      <c r="F117" s="520">
        <f ref="F117:H117" si="10" t="shared">SUM(F118:F119)</f>
        <v>0</v>
      </c>
      <c r="G117" s="520">
        <f si="10" t="shared"/>
        <v>0</v>
      </c>
      <c r="H117" s="520">
        <f si="10" t="shared"/>
        <v>0</v>
      </c>
    </row>
    <row r="118" spans="1:8">
      <c r="A118" s="518">
        <v>70101</v>
      </c>
      <c r="B118" s="519">
        <v>80101</v>
      </c>
      <c r="C118" s="300">
        <v>122001</v>
      </c>
      <c r="D118" s="521" t="s">
        <v>1116</v>
      </c>
      <c r="E118" s="521"/>
      <c r="F118" s="521"/>
      <c r="G118" s="522"/>
      <c r="H118" s="522"/>
    </row>
    <row r="119" spans="1:8">
      <c r="A119" s="518"/>
      <c r="B119" s="519"/>
      <c r="C119" s="300">
        <v>122002</v>
      </c>
      <c r="D119" s="521" t="s">
        <v>1117</v>
      </c>
      <c r="E119" s="521"/>
      <c r="F119" s="521"/>
      <c r="G119" s="522"/>
      <c r="H119" s="522"/>
    </row>
    <row r="120" spans="1:8">
      <c r="A120" s="527"/>
      <c r="B120" s="528"/>
      <c r="C120" s="515">
        <v>14</v>
      </c>
      <c r="D120" s="314" t="s">
        <v>520</v>
      </c>
      <c r="E120" s="520">
        <f>SUM(E121)</f>
        <v>0</v>
      </c>
      <c r="F120" s="520">
        <f>SUM(F121)</f>
        <v>0</v>
      </c>
      <c r="G120" s="520">
        <f>SUM(G121)</f>
        <v>0</v>
      </c>
      <c r="H120" s="520">
        <f ref="H120" si="11" t="shared">SUM(H121)</f>
        <v>0</v>
      </c>
    </row>
    <row r="121" spans="1:8">
      <c r="A121" s="527"/>
      <c r="B121" s="528"/>
      <c r="C121" s="300">
        <v>145005</v>
      </c>
      <c r="D121" s="521" t="s">
        <v>312</v>
      </c>
      <c r="E121" s="521"/>
      <c r="F121" s="521"/>
      <c r="G121" s="522"/>
      <c r="H121" s="522"/>
    </row>
    <row r="122" spans="1:8">
      <c r="A122" s="527"/>
      <c r="B122" s="528"/>
      <c r="C122" s="529">
        <v>4</v>
      </c>
      <c r="D122" s="530" t="s">
        <v>489</v>
      </c>
      <c r="E122" s="530"/>
      <c r="F122" s="530"/>
      <c r="G122" s="531"/>
      <c r="H122" s="531"/>
    </row>
    <row r="123" spans="1:8">
      <c r="A123" s="527"/>
      <c r="B123" s="528"/>
      <c r="C123" s="529">
        <v>5</v>
      </c>
      <c r="D123" s="530" t="s">
        <v>522</v>
      </c>
      <c r="E123" s="530"/>
      <c r="F123" s="530"/>
      <c r="G123" s="531"/>
      <c r="H123" s="531"/>
    </row>
    <row r="124" spans="1:8">
      <c r="A124" s="527"/>
      <c r="B124" s="528"/>
      <c r="C124" s="313">
        <v>6</v>
      </c>
      <c r="D124" s="314" t="s">
        <v>523</v>
      </c>
      <c r="E124" s="314"/>
      <c r="F124" s="314"/>
      <c r="G124" s="520"/>
      <c r="H124" s="520"/>
    </row>
    <row r="125" spans="1:8">
      <c r="A125" s="527"/>
      <c r="B125" s="528"/>
      <c r="C125" s="313">
        <v>61</v>
      </c>
      <c r="D125" s="314" t="s">
        <v>524</v>
      </c>
      <c r="E125" s="520">
        <f>SUM(E126:E127)</f>
        <v>0</v>
      </c>
      <c r="F125" s="520">
        <f>SUM(F126:F127)</f>
        <v>0</v>
      </c>
      <c r="G125" s="520">
        <f>SUM(G126:G127)</f>
        <v>0</v>
      </c>
      <c r="H125" s="520">
        <f ref="H125" si="12" t="shared">SUM(H126:H127)</f>
        <v>0</v>
      </c>
    </row>
    <row r="126" spans="1:8">
      <c r="A126" s="527"/>
      <c r="B126" s="528"/>
      <c r="C126" s="300">
        <v>610001</v>
      </c>
      <c r="D126" s="521" t="s">
        <v>525</v>
      </c>
      <c r="E126" s="521"/>
      <c r="F126" s="521"/>
      <c r="G126" s="522"/>
      <c r="H126" s="522"/>
    </row>
    <row r="127" spans="1:8">
      <c r="A127" s="527"/>
      <c r="B127" s="528"/>
      <c r="C127" s="300">
        <v>610002</v>
      </c>
      <c r="D127" s="521" t="s">
        <v>526</v>
      </c>
      <c r="E127" s="521"/>
      <c r="F127" s="521"/>
      <c r="G127" s="522"/>
      <c r="H127" s="522"/>
    </row>
    <row r="128" spans="1:8">
      <c r="A128" s="527"/>
      <c r="B128" s="528"/>
      <c r="C128" s="313">
        <v>62</v>
      </c>
      <c r="D128" s="314" t="s">
        <v>527</v>
      </c>
      <c r="E128" s="520">
        <f>SUM(E129:E132)</f>
        <v>0</v>
      </c>
      <c r="F128" s="520">
        <f>SUM(F129:F132)</f>
        <v>0</v>
      </c>
      <c r="G128" s="520">
        <f>SUM(G129:G132)</f>
        <v>0</v>
      </c>
      <c r="H128" s="520">
        <f ref="H128" si="13" t="shared">SUM(H129:H132)</f>
        <v>0</v>
      </c>
    </row>
    <row r="129" spans="1:8">
      <c r="A129" s="527"/>
      <c r="B129" s="528"/>
      <c r="C129" s="300">
        <v>620001</v>
      </c>
      <c r="D129" s="521" t="s">
        <v>528</v>
      </c>
      <c r="E129" s="521"/>
      <c r="F129" s="521"/>
      <c r="G129" s="522"/>
      <c r="H129" s="522"/>
    </row>
    <row r="130" spans="1:8">
      <c r="A130" s="527"/>
      <c r="B130" s="528"/>
      <c r="C130" s="300">
        <v>620002</v>
      </c>
      <c r="D130" s="521" t="s">
        <v>529</v>
      </c>
      <c r="E130" s="521"/>
      <c r="F130" s="521"/>
      <c r="G130" s="522"/>
      <c r="H130" s="522"/>
    </row>
    <row r="131" spans="1:8">
      <c r="A131" s="527"/>
      <c r="B131" s="528"/>
      <c r="C131" s="300">
        <v>620003</v>
      </c>
      <c r="D131" s="521" t="s">
        <v>530</v>
      </c>
      <c r="E131" s="521"/>
      <c r="F131" s="521"/>
      <c r="G131" s="522"/>
      <c r="H131" s="522"/>
    </row>
    <row r="132" spans="1:8">
      <c r="A132" s="527"/>
      <c r="B132" s="528"/>
      <c r="C132" s="300">
        <v>620004</v>
      </c>
      <c r="D132" s="521" t="s">
        <v>531</v>
      </c>
      <c r="E132" s="521"/>
      <c r="F132" s="521"/>
      <c r="G132" s="522"/>
      <c r="H132" s="522"/>
    </row>
    <row r="133" spans="1:8">
      <c r="A133" s="527"/>
      <c r="B133" s="528"/>
      <c r="C133" s="313">
        <v>63</v>
      </c>
      <c r="D133" s="314" t="s">
        <v>532</v>
      </c>
      <c r="E133" s="520">
        <f>SUM(E134,E137,E140)</f>
        <v>0</v>
      </c>
      <c r="F133" s="520">
        <f>SUM(F134,F137,F140)</f>
        <v>0</v>
      </c>
      <c r="G133" s="520">
        <f>SUM(G134,G137,G140)</f>
        <v>0</v>
      </c>
      <c r="H133" s="520">
        <f ref="H133" si="14" t="shared">SUM(H134,H137,H140)</f>
        <v>0</v>
      </c>
    </row>
    <row r="134" spans="1:8">
      <c r="A134" s="527"/>
      <c r="B134" s="528"/>
      <c r="C134" s="313">
        <v>630</v>
      </c>
      <c r="D134" s="314" t="s">
        <v>533</v>
      </c>
      <c r="E134" s="520">
        <f>SUM(E135:E136)</f>
        <v>0</v>
      </c>
      <c r="F134" s="520">
        <f>SUM(F135:F136)</f>
        <v>0</v>
      </c>
      <c r="G134" s="520">
        <f>SUM(G135:G136)</f>
        <v>0</v>
      </c>
      <c r="H134" s="520">
        <f ref="H134" si="15" t="shared">SUM(H135:H136)</f>
        <v>0</v>
      </c>
    </row>
    <row r="135" spans="1:8">
      <c r="A135" s="527"/>
      <c r="B135" s="528"/>
      <c r="C135" s="300">
        <v>630001</v>
      </c>
      <c r="D135" s="521" t="s">
        <v>534</v>
      </c>
      <c r="E135" s="521"/>
      <c r="F135" s="521"/>
      <c r="G135" s="522"/>
      <c r="H135" s="522"/>
    </row>
    <row r="136" spans="1:8">
      <c r="A136" s="527"/>
      <c r="B136" s="528"/>
      <c r="C136" s="300">
        <v>630002</v>
      </c>
      <c r="D136" s="521" t="s">
        <v>535</v>
      </c>
      <c r="E136" s="521"/>
      <c r="F136" s="521"/>
      <c r="G136" s="522"/>
      <c r="H136" s="522"/>
    </row>
    <row r="137" spans="1:8">
      <c r="A137" s="527"/>
      <c r="B137" s="528"/>
      <c r="C137" s="313">
        <v>631</v>
      </c>
      <c r="D137" s="314" t="s">
        <v>536</v>
      </c>
      <c r="E137" s="520">
        <f>SUM(E138:E139)</f>
        <v>0</v>
      </c>
      <c r="F137" s="520">
        <f>SUM(F138:F139)</f>
        <v>0</v>
      </c>
      <c r="G137" s="520">
        <f>SUM(G138:G139)</f>
        <v>0</v>
      </c>
      <c r="H137" s="520">
        <f ref="H137" si="16" t="shared">SUM(H138:H139)</f>
        <v>0</v>
      </c>
    </row>
    <row r="138" spans="1:8">
      <c r="A138" s="527"/>
      <c r="B138" s="528"/>
      <c r="C138" s="300">
        <v>631001</v>
      </c>
      <c r="D138" s="521" t="s">
        <v>537</v>
      </c>
      <c r="E138" s="521"/>
      <c r="F138" s="521"/>
      <c r="G138" s="522"/>
      <c r="H138" s="522"/>
    </row>
    <row r="139" spans="1:8">
      <c r="A139" s="527"/>
      <c r="B139" s="528"/>
      <c r="C139" s="300">
        <v>631002</v>
      </c>
      <c r="D139" s="521" t="s">
        <v>538</v>
      </c>
      <c r="E139" s="521"/>
      <c r="F139" s="521"/>
      <c r="G139" s="522"/>
      <c r="H139" s="522"/>
    </row>
    <row r="140" spans="1:8">
      <c r="A140" s="527"/>
      <c r="B140" s="528"/>
      <c r="C140" s="313">
        <v>632</v>
      </c>
      <c r="D140" s="314" t="s">
        <v>539</v>
      </c>
      <c r="E140" s="520">
        <f>SUM(E141:E142)</f>
        <v>0</v>
      </c>
      <c r="F140" s="520">
        <f>SUM(F141:F142)</f>
        <v>0</v>
      </c>
      <c r="G140" s="520">
        <f>SUM(G141:G142)</f>
        <v>0</v>
      </c>
      <c r="H140" s="520">
        <f ref="H140" si="17" t="shared">SUM(H141:H142)</f>
        <v>0</v>
      </c>
    </row>
    <row r="141" spans="1:8">
      <c r="A141" s="527"/>
      <c r="B141" s="528"/>
      <c r="C141" s="300">
        <v>632001</v>
      </c>
      <c r="D141" s="521" t="s">
        <v>540</v>
      </c>
      <c r="E141" s="521"/>
      <c r="F141" s="521"/>
      <c r="G141" s="522"/>
      <c r="H141" s="522"/>
    </row>
    <row r="142" spans="1:8">
      <c r="A142" s="527"/>
      <c r="B142" s="528"/>
      <c r="C142" s="300">
        <v>632002</v>
      </c>
      <c r="D142" s="521" t="s">
        <v>541</v>
      </c>
      <c r="E142" s="521"/>
      <c r="F142" s="521"/>
      <c r="G142" s="522"/>
      <c r="H142" s="522"/>
    </row>
    <row r="143" spans="1:8">
      <c r="A143" s="527"/>
      <c r="B143" s="528"/>
      <c r="C143" s="532">
        <v>64</v>
      </c>
      <c r="D143" s="533" t="s">
        <v>542</v>
      </c>
      <c r="E143" s="520">
        <f>SUM(E144:E146)</f>
        <v>0</v>
      </c>
      <c r="F143" s="520">
        <f>SUM(F144:F146)</f>
        <v>0</v>
      </c>
      <c r="G143" s="520">
        <f>SUM(G144:G146)</f>
        <v>0</v>
      </c>
      <c r="H143" s="520">
        <f ref="H143" si="18" t="shared">SUM(H144:H146)</f>
        <v>0</v>
      </c>
    </row>
    <row r="144" spans="1:8">
      <c r="A144" s="527"/>
      <c r="B144" s="528"/>
      <c r="C144" s="300">
        <v>640001</v>
      </c>
      <c r="D144" s="521" t="s">
        <v>543</v>
      </c>
      <c r="E144" s="521"/>
      <c r="F144" s="521"/>
      <c r="G144" s="522"/>
      <c r="H144" s="522"/>
    </row>
    <row r="145" spans="1:8">
      <c r="A145" s="534"/>
      <c r="B145" s="534"/>
      <c r="C145" s="300">
        <v>640002</v>
      </c>
      <c r="D145" s="521" t="s">
        <v>544</v>
      </c>
      <c r="E145" s="521"/>
      <c r="F145" s="521"/>
      <c r="G145" s="522"/>
      <c r="H145" s="522"/>
    </row>
    <row r="146" spans="1:8">
      <c r="A146" s="534"/>
      <c r="B146" s="534"/>
      <c r="C146" s="300">
        <v>640003</v>
      </c>
      <c r="D146" s="521" t="s">
        <v>545</v>
      </c>
      <c r="E146" s="521"/>
      <c r="F146" s="521"/>
      <c r="G146" s="522"/>
      <c r="H146" s="522"/>
    </row>
    <row r="147" spans="1:8">
      <c r="A147" s="534"/>
      <c r="B147" s="534"/>
      <c r="C147" s="535">
        <v>65</v>
      </c>
      <c r="D147" s="536" t="s">
        <v>664</v>
      </c>
      <c r="E147" s="537">
        <f>SUM(E148:E158)</f>
        <v>0</v>
      </c>
      <c r="F147" s="537">
        <f>SUM(F148:F158)</f>
        <v>0</v>
      </c>
      <c r="G147" s="537">
        <f ref="G147:H147" si="19" t="shared">SUM(G148:G158)</f>
        <v>0</v>
      </c>
      <c r="H147" s="537">
        <f si="19" t="shared"/>
        <v>0</v>
      </c>
    </row>
    <row r="148" spans="1:8">
      <c r="A148" s="534"/>
      <c r="B148" s="534"/>
      <c r="C148" s="300">
        <v>650001</v>
      </c>
      <c r="D148" s="521" t="s">
        <v>665</v>
      </c>
      <c r="E148" s="521"/>
      <c r="F148" s="521"/>
      <c r="G148" s="522"/>
      <c r="H148" s="522"/>
    </row>
    <row r="149" spans="1:8">
      <c r="A149" s="534"/>
      <c r="B149" s="534"/>
      <c r="C149" s="300">
        <v>650002</v>
      </c>
      <c r="D149" s="521" t="s">
        <v>666</v>
      </c>
      <c r="E149" s="521"/>
      <c r="F149" s="521"/>
      <c r="G149" s="522"/>
      <c r="H149" s="522"/>
    </row>
    <row r="150" spans="1:8">
      <c r="A150" s="534"/>
      <c r="B150" s="534"/>
      <c r="C150" s="300">
        <v>650003</v>
      </c>
      <c r="D150" s="521" t="s">
        <v>667</v>
      </c>
      <c r="E150" s="521"/>
      <c r="F150" s="521"/>
      <c r="G150" s="522"/>
      <c r="H150" s="522"/>
    </row>
    <row r="151" spans="1:8">
      <c r="A151" s="534"/>
      <c r="B151" s="534"/>
      <c r="C151" s="300">
        <v>650004</v>
      </c>
      <c r="D151" s="521" t="s">
        <v>668</v>
      </c>
      <c r="E151" s="521"/>
      <c r="F151" s="521"/>
      <c r="G151" s="522"/>
      <c r="H151" s="522"/>
    </row>
    <row r="152" spans="1:8">
      <c r="A152" s="534"/>
      <c r="B152" s="534"/>
      <c r="C152" s="300">
        <v>650005</v>
      </c>
      <c r="D152" s="521" t="s">
        <v>669</v>
      </c>
      <c r="E152" s="521"/>
      <c r="F152" s="521"/>
      <c r="G152" s="522"/>
      <c r="H152" s="522"/>
    </row>
    <row r="153" spans="1:8">
      <c r="A153" s="534"/>
      <c r="B153" s="534"/>
      <c r="C153" s="300">
        <v>650006</v>
      </c>
      <c r="D153" s="521" t="s">
        <v>670</v>
      </c>
      <c r="E153" s="521"/>
      <c r="F153" s="521"/>
      <c r="G153" s="522"/>
      <c r="H153" s="522"/>
    </row>
    <row r="154" spans="1:8">
      <c r="A154" s="534"/>
      <c r="B154" s="534"/>
      <c r="C154" s="300">
        <v>650007</v>
      </c>
      <c r="D154" s="521" t="s">
        <v>671</v>
      </c>
      <c r="E154" s="521"/>
      <c r="F154" s="521"/>
      <c r="G154" s="522"/>
      <c r="H154" s="522"/>
    </row>
    <row r="155" spans="1:8">
      <c r="A155" s="534"/>
      <c r="B155" s="534"/>
      <c r="C155" s="300">
        <v>650008</v>
      </c>
      <c r="D155" s="521" t="s">
        <v>672</v>
      </c>
      <c r="E155" s="521"/>
      <c r="F155" s="521"/>
      <c r="G155" s="522"/>
      <c r="H155" s="522"/>
    </row>
    <row r="156" spans="1:8">
      <c r="A156" s="534"/>
      <c r="B156" s="534"/>
      <c r="C156" s="300">
        <v>650009</v>
      </c>
      <c r="D156" s="521" t="s">
        <v>673</v>
      </c>
      <c r="E156" s="521"/>
      <c r="F156" s="521"/>
      <c r="G156" s="522"/>
      <c r="H156" s="522"/>
    </row>
    <row r="157" spans="1:8">
      <c r="A157" s="534"/>
      <c r="B157" s="534"/>
      <c r="C157" s="300">
        <v>650010</v>
      </c>
      <c r="D157" s="521" t="s">
        <v>663</v>
      </c>
      <c r="E157" s="521"/>
      <c r="F157" s="521"/>
      <c r="G157" s="522"/>
      <c r="H157" s="522"/>
    </row>
    <row r="158" spans="1:8">
      <c r="A158" s="534"/>
      <c r="B158" s="534"/>
      <c r="C158" s="300">
        <v>650011</v>
      </c>
      <c r="D158" s="521" t="s">
        <v>674</v>
      </c>
      <c r="E158" s="521"/>
      <c r="F158" s="521"/>
      <c r="G158" s="522"/>
      <c r="H158" s="522"/>
    </row>
    <row r="159" spans="1:8">
      <c r="A159" s="534"/>
      <c r="B159" s="534"/>
      <c r="C159" s="225"/>
      <c r="D159" s="226"/>
      <c r="E159" s="226"/>
      <c r="F159" s="226"/>
      <c r="G159" s="538"/>
      <c r="H159" s="538"/>
    </row>
    <row r="160" spans="1:8">
      <c r="A160" s="534"/>
      <c r="B160" s="534"/>
      <c r="C160" s="225"/>
      <c r="D160" s="226"/>
      <c r="E160" s="226"/>
      <c r="F160" s="226"/>
      <c r="G160" s="538"/>
      <c r="H160" s="538"/>
    </row>
    <row r="161" spans="1:8">
      <c r="A161" s="534"/>
      <c r="B161" s="534"/>
      <c r="C161" s="225"/>
      <c r="D161" s="226"/>
      <c r="E161" s="226"/>
      <c r="F161" s="226"/>
      <c r="G161" s="538"/>
      <c r="H161" s="538"/>
    </row>
    <row r="162" spans="1:8">
      <c r="A162" s="534"/>
      <c r="B162" s="534"/>
      <c r="C162" s="225"/>
      <c r="D162" s="226"/>
      <c r="E162" s="226"/>
      <c r="F162" s="226"/>
      <c r="G162" s="538"/>
      <c r="H162" s="538"/>
    </row>
    <row r="163" spans="1:8">
      <c r="A163" s="534"/>
      <c r="B163" s="534"/>
      <c r="C163" s="225"/>
      <c r="D163" s="226"/>
      <c r="E163" s="226"/>
      <c r="F163" s="226"/>
      <c r="G163" s="538"/>
      <c r="H163" s="538"/>
    </row>
    <row r="164" spans="1:8">
      <c r="A164" s="534"/>
      <c r="B164" s="534"/>
      <c r="C164" s="225"/>
      <c r="D164" s="226"/>
      <c r="E164" s="226"/>
      <c r="F164" s="226"/>
      <c r="G164" s="538"/>
      <c r="H164" s="538"/>
    </row>
    <row r="165" spans="1:8">
      <c r="A165" s="534"/>
      <c r="B165" s="534"/>
      <c r="C165" s="225"/>
      <c r="D165" s="226"/>
      <c r="E165" s="226"/>
      <c r="F165" s="226"/>
      <c r="G165" s="538"/>
      <c r="H165" s="538"/>
    </row>
    <row r="166" spans="1:8">
      <c r="A166" s="534"/>
      <c r="B166" s="534"/>
      <c r="C166" s="225"/>
      <c r="D166" s="226"/>
      <c r="E166" s="226"/>
      <c r="F166" s="226"/>
      <c r="G166" s="538"/>
      <c r="H166" s="538"/>
    </row>
    <row r="167" spans="1:8">
      <c r="A167" s="534"/>
      <c r="B167" s="534"/>
      <c r="C167" s="225"/>
      <c r="D167" s="226"/>
      <c r="E167" s="226"/>
      <c r="F167" s="226"/>
      <c r="G167" s="538"/>
      <c r="H167" s="538"/>
    </row>
    <row r="168" spans="1:8">
      <c r="A168" s="534"/>
      <c r="B168" s="534"/>
      <c r="C168" s="225"/>
      <c r="D168" s="226"/>
      <c r="E168" s="226"/>
      <c r="F168" s="226"/>
      <c r="G168" s="538"/>
      <c r="H168" s="538"/>
    </row>
    <row r="169" spans="1:8">
      <c r="A169" s="534"/>
      <c r="B169" s="534"/>
      <c r="C169" s="225"/>
      <c r="D169" s="226"/>
      <c r="E169" s="226"/>
      <c r="F169" s="226"/>
      <c r="G169" s="538"/>
      <c r="H169" s="538"/>
    </row>
    <row r="170" spans="1:8">
      <c r="A170" s="534"/>
      <c r="B170" s="534"/>
      <c r="C170" s="225"/>
      <c r="D170" s="226"/>
      <c r="E170" s="226"/>
      <c r="F170" s="226"/>
      <c r="G170" s="538"/>
      <c r="H170" s="538"/>
    </row>
    <row r="171" spans="1:8">
      <c r="A171" s="534"/>
      <c r="B171" s="534"/>
      <c r="C171" s="225"/>
      <c r="D171" s="226"/>
      <c r="E171" s="226"/>
      <c r="F171" s="226"/>
      <c r="G171" s="538"/>
      <c r="H171" s="538"/>
    </row>
    <row r="172" spans="1:8">
      <c r="A172" s="534"/>
      <c r="B172" s="534"/>
      <c r="C172" s="225"/>
      <c r="D172" s="226"/>
      <c r="E172" s="226"/>
      <c r="F172" s="226"/>
      <c r="G172" s="538"/>
      <c r="H172" s="538"/>
    </row>
    <row r="173" spans="1:8">
      <c r="A173" s="534"/>
      <c r="B173" s="534"/>
      <c r="C173" s="225"/>
      <c r="D173" s="226"/>
      <c r="E173" s="226"/>
      <c r="F173" s="226"/>
      <c r="G173" s="538"/>
      <c r="H173" s="538"/>
    </row>
    <row r="174" spans="1:8">
      <c r="A174" s="534"/>
      <c r="B174" s="534"/>
      <c r="C174" s="225"/>
      <c r="D174" s="226"/>
      <c r="E174" s="226"/>
      <c r="F174" s="226"/>
      <c r="G174" s="538"/>
      <c r="H174" s="538"/>
    </row>
    <row r="175" spans="1:8">
      <c r="A175" s="534"/>
      <c r="B175" s="534"/>
      <c r="C175" s="225"/>
      <c r="D175" s="226"/>
      <c r="E175" s="226"/>
      <c r="F175" s="226"/>
      <c r="G175" s="538"/>
      <c r="H175" s="538"/>
    </row>
    <row r="176" spans="1:8">
      <c r="A176" s="534"/>
      <c r="B176" s="534"/>
      <c r="C176" s="225"/>
      <c r="D176" s="226"/>
      <c r="E176" s="226"/>
      <c r="F176" s="226"/>
      <c r="G176" s="538"/>
      <c r="H176" s="538"/>
    </row>
    <row r="177" spans="1:8">
      <c r="A177" s="534"/>
      <c r="B177" s="534"/>
      <c r="C177" s="225"/>
      <c r="D177" s="226"/>
      <c r="E177" s="226"/>
      <c r="F177" s="226"/>
      <c r="G177" s="538"/>
      <c r="H177" s="538"/>
    </row>
    <row r="178" spans="1:8">
      <c r="A178" s="534"/>
      <c r="B178" s="534"/>
      <c r="C178" s="225"/>
      <c r="D178" s="226"/>
      <c r="E178" s="226"/>
      <c r="F178" s="226"/>
      <c r="G178" s="538"/>
      <c r="H178" s="538"/>
    </row>
    <row r="179" spans="1:8">
      <c r="A179" s="534"/>
      <c r="B179" s="534"/>
      <c r="C179" s="225"/>
      <c r="D179" s="226"/>
      <c r="E179" s="226"/>
      <c r="F179" s="226"/>
      <c r="G179" s="538"/>
      <c r="H179" s="538"/>
    </row>
    <row r="180" spans="1:8">
      <c r="A180" s="534"/>
      <c r="B180" s="534"/>
      <c r="C180" s="225"/>
      <c r="D180" s="226"/>
      <c r="E180" s="226"/>
      <c r="F180" s="226"/>
      <c r="G180" s="538"/>
      <c r="H180" s="538"/>
    </row>
    <row r="181" spans="1:8">
      <c r="A181" s="534"/>
      <c r="B181" s="534"/>
      <c r="C181" s="225"/>
      <c r="D181" s="226"/>
      <c r="E181" s="226"/>
      <c r="F181" s="226"/>
      <c r="G181" s="538"/>
      <c r="H181" s="538"/>
    </row>
    <row r="182" spans="1:8">
      <c r="A182" s="534"/>
      <c r="B182" s="534"/>
      <c r="C182" s="225"/>
      <c r="D182" s="226"/>
      <c r="E182" s="226"/>
      <c r="F182" s="226"/>
      <c r="G182" s="538"/>
      <c r="H182" s="538"/>
    </row>
    <row r="183" spans="1:8">
      <c r="A183" s="534"/>
      <c r="B183" s="534"/>
      <c r="C183" s="225"/>
      <c r="D183" s="226"/>
      <c r="E183" s="226"/>
      <c r="F183" s="226"/>
      <c r="G183" s="538"/>
      <c r="H183" s="538"/>
    </row>
    <row r="184" spans="1:8">
      <c r="A184" s="534"/>
      <c r="B184" s="534"/>
      <c r="C184" s="225"/>
      <c r="D184" s="226"/>
      <c r="E184" s="226"/>
      <c r="F184" s="226"/>
      <c r="G184" s="538"/>
      <c r="H184" s="538"/>
    </row>
    <row r="185" spans="1:8">
      <c r="A185" s="534"/>
      <c r="B185" s="534"/>
      <c r="C185" s="225"/>
      <c r="D185" s="226"/>
      <c r="E185" s="226"/>
      <c r="F185" s="226"/>
      <c r="G185" s="538"/>
      <c r="H185" s="538"/>
    </row>
    <row r="186" spans="1:8">
      <c r="A186" s="534"/>
      <c r="B186" s="534"/>
      <c r="C186" s="225"/>
      <c r="D186" s="226"/>
      <c r="E186" s="226"/>
      <c r="F186" s="226"/>
      <c r="G186" s="538"/>
      <c r="H186" s="538"/>
    </row>
    <row r="187" spans="1:8">
      <c r="A187" s="534"/>
      <c r="B187" s="534"/>
      <c r="C187" s="225"/>
      <c r="D187" s="226"/>
      <c r="E187" s="226"/>
      <c r="F187" s="226"/>
      <c r="G187" s="538"/>
      <c r="H187" s="538"/>
    </row>
    <row r="188" spans="1:8">
      <c r="A188" s="534"/>
      <c r="B188" s="534"/>
      <c r="C188" s="225"/>
      <c r="D188" s="226"/>
      <c r="E188" s="226"/>
      <c r="F188" s="226"/>
      <c r="G188" s="538"/>
      <c r="H188" s="538"/>
    </row>
    <row r="189" spans="1:8">
      <c r="A189" s="534"/>
      <c r="B189" s="534"/>
      <c r="C189" s="225"/>
      <c r="D189" s="226"/>
      <c r="E189" s="226"/>
      <c r="F189" s="226"/>
      <c r="G189" s="538"/>
      <c r="H189" s="538"/>
    </row>
    <row r="190" spans="1:8">
      <c r="A190" s="534"/>
      <c r="B190" s="534"/>
      <c r="C190" s="225"/>
      <c r="D190" s="226"/>
      <c r="E190" s="226"/>
      <c r="F190" s="226"/>
      <c r="G190" s="538"/>
      <c r="H190" s="538"/>
    </row>
    <row r="191" spans="1:8">
      <c r="A191" s="534"/>
      <c r="B191" s="534"/>
      <c r="C191" s="225"/>
      <c r="D191" s="226"/>
      <c r="E191" s="226"/>
      <c r="F191" s="226"/>
      <c r="G191" s="538"/>
      <c r="H191" s="538"/>
    </row>
    <row r="192" spans="1:8">
      <c r="A192" s="534"/>
      <c r="B192" s="534"/>
      <c r="C192" s="225"/>
      <c r="D192" s="226"/>
      <c r="E192" s="226"/>
      <c r="F192" s="226"/>
      <c r="G192" s="538"/>
      <c r="H192" s="538"/>
    </row>
    <row r="193" spans="1:8">
      <c r="A193" s="534"/>
      <c r="B193" s="534"/>
      <c r="C193" s="225"/>
      <c r="D193" s="226"/>
      <c r="E193" s="226"/>
      <c r="F193" s="226"/>
      <c r="G193" s="538"/>
      <c r="H193" s="538"/>
    </row>
    <row r="194" spans="1:8">
      <c r="A194" s="534"/>
      <c r="B194" s="534"/>
      <c r="C194" s="225"/>
      <c r="D194" s="226"/>
      <c r="E194" s="226"/>
      <c r="F194" s="226"/>
      <c r="G194" s="538"/>
      <c r="H194" s="538"/>
    </row>
    <row r="195" spans="1:8">
      <c r="A195" s="534"/>
      <c r="B195" s="534"/>
      <c r="C195" s="225"/>
      <c r="D195" s="226"/>
      <c r="E195" s="226"/>
      <c r="F195" s="226"/>
      <c r="G195" s="538"/>
      <c r="H195" s="538"/>
    </row>
    <row r="196" spans="1:8">
      <c r="A196" s="534"/>
      <c r="B196" s="534"/>
      <c r="C196" s="225"/>
      <c r="D196" s="226"/>
      <c r="E196" s="226"/>
      <c r="F196" s="226"/>
      <c r="G196" s="538"/>
      <c r="H196" s="538"/>
    </row>
    <row r="197" spans="1:8">
      <c r="A197" s="534"/>
      <c r="B197" s="534"/>
      <c r="C197" s="225"/>
      <c r="D197" s="226"/>
      <c r="E197" s="226"/>
      <c r="F197" s="226"/>
      <c r="G197" s="538"/>
      <c r="H197" s="538"/>
    </row>
    <row r="198" spans="1:8">
      <c r="A198" s="534"/>
      <c r="B198" s="534"/>
      <c r="C198" s="225"/>
      <c r="D198" s="226"/>
      <c r="E198" s="226"/>
      <c r="F198" s="226"/>
      <c r="G198" s="538"/>
      <c r="H198" s="538"/>
    </row>
    <row r="199" spans="1:8">
      <c r="A199" s="534"/>
      <c r="B199" s="534"/>
      <c r="C199" s="225"/>
      <c r="D199" s="226"/>
      <c r="E199" s="226"/>
      <c r="F199" s="226"/>
      <c r="G199" s="538"/>
      <c r="H199" s="538"/>
    </row>
    <row r="200" spans="1:8">
      <c r="A200" s="534"/>
      <c r="B200" s="534"/>
      <c r="C200" s="225"/>
      <c r="D200" s="226"/>
      <c r="E200" s="226"/>
      <c r="F200" s="226"/>
      <c r="G200" s="538"/>
      <c r="H200" s="538"/>
    </row>
    <row r="201" spans="1:8">
      <c r="A201" s="534"/>
      <c r="B201" s="534"/>
      <c r="C201" s="225"/>
      <c r="D201" s="226"/>
      <c r="E201" s="226"/>
      <c r="F201" s="226"/>
      <c r="G201" s="538"/>
      <c r="H201" s="538"/>
    </row>
    <row r="202" spans="1:8">
      <c r="A202" s="534"/>
      <c r="B202" s="534"/>
      <c r="C202" s="225"/>
      <c r="D202" s="226"/>
      <c r="E202" s="226"/>
      <c r="F202" s="226"/>
      <c r="G202" s="538"/>
      <c r="H202" s="538"/>
    </row>
    <row r="203" spans="1:8">
      <c r="A203" s="534"/>
      <c r="B203" s="534"/>
      <c r="C203" s="225"/>
      <c r="D203" s="226"/>
      <c r="E203" s="226"/>
      <c r="F203" s="226"/>
      <c r="G203" s="538"/>
      <c r="H203" s="538"/>
    </row>
    <row r="204" spans="1:8">
      <c r="A204" s="534"/>
      <c r="B204" s="534"/>
      <c r="C204" s="225"/>
      <c r="D204" s="226"/>
      <c r="E204" s="226"/>
      <c r="F204" s="226"/>
      <c r="G204" s="538"/>
      <c r="H204" s="538"/>
    </row>
    <row r="205" spans="1:8">
      <c r="A205" s="534"/>
      <c r="B205" s="534"/>
      <c r="C205" s="225"/>
      <c r="D205" s="226"/>
      <c r="E205" s="226"/>
      <c r="F205" s="226"/>
      <c r="G205" s="538"/>
      <c r="H205" s="538"/>
    </row>
    <row r="206" spans="1:8">
      <c r="A206" s="534"/>
      <c r="B206" s="534"/>
      <c r="C206" s="225"/>
      <c r="D206" s="226"/>
      <c r="E206" s="226"/>
      <c r="F206" s="226"/>
      <c r="G206" s="538"/>
      <c r="H206" s="538"/>
    </row>
    <row r="207" spans="1:8">
      <c r="A207" s="534"/>
      <c r="B207" s="534"/>
      <c r="C207" s="225"/>
      <c r="D207" s="226"/>
      <c r="E207" s="226"/>
      <c r="F207" s="226"/>
      <c r="G207" s="538"/>
      <c r="H207" s="538"/>
    </row>
    <row r="208" spans="1:8">
      <c r="A208" s="534"/>
      <c r="B208" s="534"/>
      <c r="C208" s="225"/>
      <c r="D208" s="226"/>
      <c r="E208" s="226"/>
      <c r="F208" s="226"/>
      <c r="G208" s="538"/>
      <c r="H208" s="538"/>
    </row>
    <row r="209" spans="1:8">
      <c r="A209" s="534"/>
      <c r="B209" s="534"/>
      <c r="C209" s="225"/>
      <c r="D209" s="226"/>
      <c r="E209" s="226"/>
      <c r="F209" s="226"/>
      <c r="G209" s="538"/>
      <c r="H209" s="538"/>
    </row>
    <row r="210" spans="1:8">
      <c r="A210" s="534"/>
      <c r="B210" s="534"/>
      <c r="C210" s="225"/>
      <c r="D210" s="226"/>
      <c r="E210" s="226"/>
      <c r="F210" s="226"/>
      <c r="G210" s="538"/>
      <c r="H210" s="538"/>
    </row>
    <row r="211" spans="1:8">
      <c r="A211" s="534"/>
      <c r="B211" s="534"/>
      <c r="C211" s="225"/>
      <c r="D211" s="226"/>
      <c r="E211" s="226"/>
      <c r="F211" s="226"/>
      <c r="G211" s="538"/>
      <c r="H211" s="538"/>
    </row>
    <row r="212" spans="1:8">
      <c r="A212" s="534"/>
      <c r="B212" s="534"/>
      <c r="C212" s="225"/>
      <c r="D212" s="226"/>
      <c r="E212" s="226"/>
      <c r="F212" s="226"/>
      <c r="G212" s="538"/>
      <c r="H212" s="538"/>
    </row>
    <row r="213" spans="1:8">
      <c r="A213" s="534"/>
      <c r="B213" s="534"/>
      <c r="C213" s="225"/>
      <c r="D213" s="226"/>
      <c r="E213" s="226"/>
      <c r="F213" s="226"/>
      <c r="G213" s="538"/>
      <c r="H213" s="538"/>
    </row>
    <row r="214" spans="1:8">
      <c r="A214" s="534"/>
      <c r="B214" s="534"/>
      <c r="C214" s="225"/>
      <c r="D214" s="226"/>
      <c r="E214" s="226"/>
      <c r="F214" s="226"/>
      <c r="G214" s="538"/>
      <c r="H214" s="538"/>
    </row>
    <row r="215" spans="1:8">
      <c r="A215" s="539"/>
      <c r="B215" s="539"/>
      <c r="C215" s="215"/>
    </row>
    <row r="216" spans="1:8">
      <c r="A216" s="539"/>
      <c r="B216" s="539"/>
      <c r="C216" s="215"/>
    </row>
    <row r="217" spans="1:8">
      <c r="A217" s="539"/>
      <c r="B217" s="539"/>
      <c r="C217" s="215"/>
    </row>
    <row r="218" spans="1:8">
      <c r="A218" s="539"/>
      <c r="B218" s="539"/>
      <c r="C218" s="215"/>
    </row>
    <row r="219" spans="1:8">
      <c r="A219" s="539"/>
      <c r="B219" s="539"/>
      <c r="C219" s="215"/>
    </row>
    <row r="220" spans="1:8">
      <c r="A220" s="539"/>
      <c r="B220" s="539"/>
      <c r="C220" s="215"/>
    </row>
    <row r="221" spans="1:8">
      <c r="A221" s="539"/>
      <c r="B221" s="539"/>
      <c r="C221" s="215"/>
    </row>
    <row r="222" spans="1:8">
      <c r="A222" s="539"/>
      <c r="B222" s="539"/>
      <c r="C222" s="215"/>
    </row>
    <row r="223" spans="1:8">
      <c r="A223" s="539"/>
      <c r="B223" s="539"/>
      <c r="C223" s="215"/>
    </row>
    <row r="224" spans="1:8">
      <c r="A224" s="539"/>
      <c r="B224" s="539"/>
      <c r="C224" s="215"/>
    </row>
    <row r="225" spans="1:3">
      <c r="A225" s="539"/>
      <c r="B225" s="539"/>
      <c r="C225" s="215"/>
    </row>
    <row r="226" spans="1:3">
      <c r="A226" s="539"/>
      <c r="B226" s="539"/>
      <c r="C226" s="215"/>
    </row>
    <row r="227" spans="1:3">
      <c r="A227" s="539"/>
      <c r="B227" s="539"/>
      <c r="C227" s="215"/>
    </row>
    <row r="228" spans="1:3">
      <c r="A228" s="539"/>
      <c r="B228" s="539"/>
      <c r="C228" s="215"/>
    </row>
    <row r="229" spans="1:3">
      <c r="A229" s="539"/>
      <c r="B229" s="539"/>
      <c r="C229" s="215"/>
    </row>
    <row r="230" spans="1:3">
      <c r="A230" s="539"/>
      <c r="B230" s="539"/>
      <c r="C230" s="215"/>
    </row>
    <row r="231" spans="1:3">
      <c r="A231" s="539"/>
      <c r="B231" s="539"/>
      <c r="C231" s="215"/>
    </row>
    <row r="232" spans="1:3">
      <c r="A232" s="539"/>
      <c r="B232" s="539"/>
      <c r="C232" s="215"/>
    </row>
    <row r="233" spans="1:3">
      <c r="A233" s="539"/>
      <c r="B233" s="539"/>
      <c r="C233" s="215"/>
    </row>
    <row r="234" spans="1:3">
      <c r="A234" s="539"/>
      <c r="B234" s="539"/>
      <c r="C234" s="215"/>
    </row>
    <row r="235" spans="1:3">
      <c r="A235" s="539"/>
      <c r="B235" s="539"/>
      <c r="C235" s="215"/>
    </row>
    <row r="236" spans="1:3">
      <c r="A236" s="539"/>
      <c r="B236" s="539"/>
      <c r="C236" s="215"/>
    </row>
    <row r="237" spans="1:3">
      <c r="A237" s="539"/>
      <c r="B237" s="539"/>
      <c r="C237" s="215"/>
    </row>
    <row r="238" spans="1:3">
      <c r="A238" s="539"/>
      <c r="B238" s="539"/>
      <c r="C238" s="215"/>
    </row>
    <row r="239" spans="1:3">
      <c r="A239" s="539"/>
      <c r="B239" s="539"/>
      <c r="C239" s="215"/>
    </row>
    <row r="240" spans="1:3">
      <c r="A240" s="539"/>
      <c r="B240" s="539"/>
      <c r="C240" s="215"/>
    </row>
    <row r="241" spans="1:3">
      <c r="A241" s="539"/>
      <c r="B241" s="539"/>
      <c r="C241" s="215"/>
    </row>
    <row r="242" spans="1:3">
      <c r="A242" s="539"/>
      <c r="B242" s="539"/>
      <c r="C242" s="215"/>
    </row>
    <row r="243" spans="1:3">
      <c r="A243" s="539"/>
      <c r="B243" s="539"/>
      <c r="C243" s="215"/>
    </row>
    <row r="244" spans="1:3">
      <c r="A244" s="539"/>
      <c r="B244" s="539"/>
      <c r="C244" s="215"/>
    </row>
    <row r="245" spans="1:3">
      <c r="A245" s="539"/>
      <c r="B245" s="539"/>
      <c r="C245" s="215"/>
    </row>
    <row r="246" spans="1:3">
      <c r="A246" s="539"/>
      <c r="B246" s="539"/>
      <c r="C246" s="215"/>
    </row>
    <row r="247" spans="1:3">
      <c r="A247" s="539"/>
      <c r="B247" s="539"/>
      <c r="C247" s="215"/>
    </row>
    <row r="248" spans="1:3">
      <c r="A248" s="539"/>
      <c r="B248" s="539"/>
      <c r="C248" s="215"/>
    </row>
    <row r="249" spans="1:3">
      <c r="A249" s="539"/>
      <c r="B249" s="539"/>
      <c r="C249" s="215"/>
    </row>
    <row r="250" spans="1:3">
      <c r="A250" s="539"/>
      <c r="B250" s="539"/>
      <c r="C250" s="215"/>
    </row>
    <row r="251" spans="1:3">
      <c r="A251" s="539"/>
      <c r="B251" s="539"/>
      <c r="C251" s="215"/>
    </row>
    <row r="252" spans="1:3">
      <c r="A252" s="539"/>
      <c r="B252" s="539"/>
      <c r="C252" s="215"/>
    </row>
    <row r="253" spans="1:3">
      <c r="A253" s="539"/>
      <c r="B253" s="539"/>
      <c r="C253" s="215"/>
    </row>
    <row r="254" spans="1:3">
      <c r="A254" s="539"/>
      <c r="B254" s="539"/>
      <c r="C254" s="215"/>
    </row>
    <row r="255" spans="1:3">
      <c r="A255" s="539"/>
      <c r="B255" s="539"/>
      <c r="C255" s="215"/>
    </row>
    <row r="256" spans="1:3">
      <c r="A256" s="539"/>
      <c r="B256" s="539"/>
      <c r="C256" s="215"/>
    </row>
    <row r="257" spans="1:3">
      <c r="A257" s="539"/>
      <c r="B257" s="539"/>
      <c r="C257" s="215"/>
    </row>
    <row r="258" spans="1:3">
      <c r="A258" s="539"/>
      <c r="B258" s="539"/>
      <c r="C258" s="215"/>
    </row>
    <row r="259" spans="1:3">
      <c r="A259" s="539"/>
      <c r="B259" s="539"/>
      <c r="C259" s="215"/>
    </row>
    <row r="260" spans="1:3">
      <c r="A260" s="539"/>
      <c r="B260" s="539"/>
      <c r="C260" s="215"/>
    </row>
    <row r="261" spans="1:3">
      <c r="A261" s="539"/>
      <c r="B261" s="539"/>
      <c r="C261" s="215"/>
    </row>
    <row r="262" spans="1:3">
      <c r="A262" s="539"/>
      <c r="B262" s="539"/>
      <c r="C262" s="215"/>
    </row>
    <row r="263" spans="1:3">
      <c r="A263" s="539"/>
      <c r="B263" s="539"/>
      <c r="C263" s="215"/>
    </row>
    <row r="264" spans="1:3">
      <c r="A264" s="539"/>
      <c r="B264" s="539"/>
      <c r="C264" s="215"/>
    </row>
    <row r="265" spans="1:3">
      <c r="A265" s="539"/>
      <c r="B265" s="539"/>
      <c r="C265" s="215"/>
    </row>
    <row r="266" spans="1:3">
      <c r="A266" s="539"/>
      <c r="B266" s="539"/>
      <c r="C266" s="215"/>
    </row>
    <row r="267" spans="1:3">
      <c r="A267" s="539"/>
      <c r="B267" s="539"/>
      <c r="C267" s="215"/>
    </row>
    <row r="268" spans="1:3">
      <c r="A268" s="539"/>
      <c r="B268" s="539"/>
      <c r="C268" s="215"/>
    </row>
    <row r="269" spans="1:3">
      <c r="A269" s="539"/>
      <c r="B269" s="539"/>
      <c r="C269" s="215"/>
    </row>
    <row r="270" spans="1:3">
      <c r="A270" s="539"/>
      <c r="B270" s="539"/>
      <c r="C270" s="215"/>
    </row>
    <row r="271" spans="1:3">
      <c r="A271" s="539"/>
      <c r="B271" s="539"/>
      <c r="C271" s="215"/>
    </row>
    <row r="272" spans="1:3">
      <c r="A272" s="539"/>
      <c r="B272" s="539"/>
      <c r="C272" s="215"/>
    </row>
    <row r="273" spans="1:3">
      <c r="A273" s="539"/>
      <c r="B273" s="539"/>
      <c r="C273" s="215"/>
    </row>
    <row r="274" spans="1:3">
      <c r="A274" s="539"/>
      <c r="B274" s="539"/>
      <c r="C274" s="215"/>
    </row>
    <row r="275" spans="1:3">
      <c r="A275" s="539"/>
      <c r="B275" s="539"/>
      <c r="C275" s="215"/>
    </row>
    <row r="276" spans="1:3">
      <c r="A276" s="539"/>
      <c r="B276" s="539"/>
      <c r="C276" s="215"/>
    </row>
    <row r="277" spans="1:3">
      <c r="A277" s="539"/>
      <c r="B277" s="539"/>
      <c r="C277" s="215"/>
    </row>
    <row r="278" spans="1:3">
      <c r="A278" s="539"/>
      <c r="B278" s="539"/>
      <c r="C278" s="215"/>
    </row>
    <row r="279" spans="1:3">
      <c r="A279" s="539"/>
      <c r="B279" s="539"/>
      <c r="C279" s="215"/>
    </row>
    <row r="280" spans="1:3">
      <c r="A280" s="539"/>
      <c r="B280" s="539"/>
      <c r="C280" s="215"/>
    </row>
    <row r="281" spans="1:3">
      <c r="A281" s="539"/>
      <c r="B281" s="539"/>
      <c r="C281" s="215"/>
    </row>
    <row r="282" spans="1:3">
      <c r="A282" s="539"/>
      <c r="B282" s="539"/>
      <c r="C282" s="215"/>
    </row>
    <row r="283" spans="1:3">
      <c r="A283" s="539"/>
      <c r="B283" s="539"/>
      <c r="C283" s="215"/>
    </row>
    <row r="284" spans="1:3">
      <c r="A284" s="539"/>
      <c r="B284" s="539"/>
      <c r="C284" s="215"/>
    </row>
    <row r="285" spans="1:3">
      <c r="A285" s="539"/>
      <c r="B285" s="539"/>
      <c r="C285" s="215"/>
    </row>
    <row r="286" spans="1:3">
      <c r="A286" s="539"/>
      <c r="B286" s="539"/>
      <c r="C286" s="215"/>
    </row>
    <row r="287" spans="1:3">
      <c r="A287" s="539"/>
      <c r="B287" s="539"/>
      <c r="C287" s="215"/>
    </row>
    <row r="288" spans="1:3">
      <c r="A288" s="539"/>
      <c r="B288" s="539"/>
      <c r="C288" s="215"/>
    </row>
    <row r="289" spans="1:3">
      <c r="A289" s="539"/>
      <c r="B289" s="539"/>
      <c r="C289" s="215"/>
    </row>
    <row r="290" spans="1:3">
      <c r="A290" s="539"/>
      <c r="B290" s="539"/>
      <c r="C290" s="215"/>
    </row>
    <row r="291" spans="1:3">
      <c r="A291" s="539"/>
      <c r="B291" s="539"/>
      <c r="C291" s="215"/>
    </row>
    <row r="292" spans="1:3">
      <c r="A292" s="539"/>
      <c r="B292" s="539"/>
      <c r="C292" s="215"/>
    </row>
    <row r="293" spans="1:3">
      <c r="A293" s="539"/>
      <c r="B293" s="539"/>
      <c r="C293" s="215"/>
    </row>
    <row r="294" spans="1:3">
      <c r="A294" s="539"/>
      <c r="B294" s="539"/>
      <c r="C294" s="215"/>
    </row>
    <row r="295" spans="1:3">
      <c r="A295" s="539"/>
      <c r="B295" s="539"/>
      <c r="C295" s="215"/>
    </row>
    <row r="296" spans="1:3">
      <c r="A296" s="539"/>
      <c r="B296" s="539"/>
      <c r="C296" s="215"/>
    </row>
    <row r="297" spans="1:3">
      <c r="A297" s="539"/>
      <c r="B297" s="539"/>
      <c r="C297" s="215"/>
    </row>
    <row r="298" spans="1:3">
      <c r="A298" s="539"/>
      <c r="B298" s="539"/>
      <c r="C298" s="215"/>
    </row>
    <row r="299" spans="1:3">
      <c r="A299" s="539"/>
      <c r="B299" s="539"/>
      <c r="C299" s="215"/>
    </row>
    <row r="300" spans="1:3">
      <c r="A300" s="539"/>
      <c r="B300" s="539"/>
      <c r="C300" s="215"/>
    </row>
    <row r="301" spans="1:3">
      <c r="A301" s="539"/>
      <c r="B301" s="539"/>
      <c r="C301" s="215"/>
    </row>
    <row r="302" spans="1:3">
      <c r="A302" s="539"/>
      <c r="B302" s="539"/>
      <c r="C302" s="215"/>
    </row>
    <row r="303" spans="1:3">
      <c r="A303" s="539"/>
      <c r="B303" s="539"/>
      <c r="C303" s="215"/>
    </row>
    <row r="304" spans="1:3">
      <c r="A304" s="539"/>
      <c r="B304" s="539"/>
      <c r="C304" s="215"/>
    </row>
    <row r="305" spans="1:3">
      <c r="A305" s="539"/>
      <c r="B305" s="539"/>
      <c r="C305" s="215"/>
    </row>
    <row r="306" spans="1:3">
      <c r="A306" s="539"/>
      <c r="B306" s="539"/>
      <c r="C306" s="215"/>
    </row>
    <row r="307" spans="1:3">
      <c r="A307" s="539"/>
      <c r="B307" s="539"/>
      <c r="C307" s="215"/>
    </row>
    <row r="308" spans="1:3">
      <c r="A308" s="539"/>
      <c r="B308" s="539"/>
      <c r="C308" s="215"/>
    </row>
    <row r="309" spans="1:3">
      <c r="A309" s="539"/>
      <c r="B309" s="539"/>
      <c r="C309" s="215"/>
    </row>
    <row r="310" spans="1:3">
      <c r="A310" s="539"/>
      <c r="B310" s="539"/>
      <c r="C310" s="215"/>
    </row>
    <row r="311" spans="1:3">
      <c r="A311" s="539"/>
      <c r="B311" s="539"/>
      <c r="C311" s="215"/>
    </row>
    <row r="312" spans="1:3">
      <c r="A312" s="539"/>
      <c r="B312" s="539"/>
      <c r="C312" s="215"/>
    </row>
    <row r="313" spans="1:3">
      <c r="A313" s="539"/>
      <c r="B313" s="539"/>
      <c r="C313" s="215"/>
    </row>
    <row r="314" spans="1:3">
      <c r="A314" s="539"/>
      <c r="B314" s="539"/>
      <c r="C314" s="215"/>
    </row>
    <row r="315" spans="1:3">
      <c r="A315" s="539"/>
      <c r="B315" s="539"/>
      <c r="C315" s="215"/>
    </row>
    <row r="316" spans="1:3">
      <c r="A316" s="539"/>
      <c r="B316" s="539"/>
      <c r="C316" s="215"/>
    </row>
    <row r="317" spans="1:3">
      <c r="A317" s="539"/>
      <c r="B317" s="539"/>
      <c r="C317" s="215"/>
    </row>
    <row r="318" spans="1:3">
      <c r="A318" s="539"/>
      <c r="B318" s="539"/>
      <c r="C318" s="215"/>
    </row>
    <row r="319" spans="1:3">
      <c r="A319" s="539"/>
      <c r="B319" s="539"/>
      <c r="C319" s="215"/>
    </row>
    <row r="320" spans="1:3">
      <c r="A320" s="539"/>
      <c r="B320" s="539"/>
      <c r="C320" s="215"/>
    </row>
    <row r="321" spans="1:3">
      <c r="A321" s="539"/>
      <c r="B321" s="539"/>
      <c r="C321" s="215"/>
    </row>
    <row r="322" spans="1:3">
      <c r="A322" s="539"/>
      <c r="B322" s="539"/>
      <c r="C322" s="215"/>
    </row>
    <row r="323" spans="1:3">
      <c r="A323" s="539"/>
      <c r="B323" s="539"/>
      <c r="C323" s="215"/>
    </row>
    <row r="324" spans="1:3">
      <c r="A324" s="539"/>
      <c r="B324" s="539"/>
      <c r="C324" s="215"/>
    </row>
    <row r="325" spans="1:3">
      <c r="A325" s="539"/>
      <c r="B325" s="539"/>
      <c r="C325" s="215"/>
    </row>
    <row r="326" spans="1:3">
      <c r="A326" s="539"/>
      <c r="B326" s="539"/>
      <c r="C326" s="215"/>
    </row>
    <row r="327" spans="1:3">
      <c r="A327" s="539"/>
      <c r="B327" s="539"/>
      <c r="C327" s="215"/>
    </row>
    <row r="328" spans="1:3">
      <c r="A328" s="539"/>
      <c r="B328" s="539"/>
      <c r="C328" s="215"/>
    </row>
    <row r="329" spans="1:3">
      <c r="A329" s="539"/>
      <c r="B329" s="539"/>
      <c r="C329" s="215"/>
    </row>
    <row r="330" spans="1:3">
      <c r="A330" s="539"/>
      <c r="B330" s="539"/>
      <c r="C330" s="215"/>
    </row>
    <row r="331" spans="1:3">
      <c r="A331" s="539"/>
      <c r="B331" s="539"/>
      <c r="C331" s="215"/>
    </row>
    <row r="332" spans="1:3">
      <c r="A332" s="539"/>
      <c r="B332" s="539"/>
      <c r="C332" s="215"/>
    </row>
    <row r="333" spans="1:3">
      <c r="A333" s="539"/>
      <c r="B333" s="539"/>
      <c r="C333" s="215"/>
    </row>
    <row r="334" spans="1:3">
      <c r="A334" s="539"/>
      <c r="B334" s="539"/>
      <c r="C334" s="215"/>
    </row>
    <row r="335" spans="1:3">
      <c r="A335" s="539"/>
      <c r="B335" s="539"/>
      <c r="C335" s="215"/>
    </row>
    <row r="336" spans="1:3">
      <c r="A336" s="539"/>
      <c r="B336" s="539"/>
      <c r="C336" s="215"/>
    </row>
    <row r="337" spans="1:3">
      <c r="A337" s="539"/>
      <c r="B337" s="539"/>
      <c r="C337" s="215"/>
    </row>
    <row r="338" spans="1:3">
      <c r="A338" s="539"/>
      <c r="B338" s="539"/>
      <c r="C338" s="215"/>
    </row>
    <row r="339" spans="1:3">
      <c r="A339" s="539"/>
      <c r="B339" s="539"/>
      <c r="C339" s="215"/>
    </row>
    <row r="340" spans="1:3">
      <c r="A340" s="539"/>
      <c r="B340" s="539"/>
      <c r="C340" s="215"/>
    </row>
    <row r="341" spans="1:3">
      <c r="A341" s="539"/>
      <c r="B341" s="539"/>
      <c r="C341" s="215"/>
    </row>
    <row r="342" spans="1:3">
      <c r="A342" s="539"/>
      <c r="B342" s="539"/>
      <c r="C342" s="215"/>
    </row>
    <row r="343" spans="1:3">
      <c r="A343" s="539"/>
      <c r="B343" s="539"/>
      <c r="C343" s="215"/>
    </row>
    <row r="344" spans="1:3">
      <c r="A344" s="539"/>
      <c r="B344" s="539"/>
      <c r="C344" s="215"/>
    </row>
    <row r="345" spans="1:3">
      <c r="A345" s="539"/>
      <c r="B345" s="539"/>
      <c r="C345" s="215"/>
    </row>
    <row r="346" spans="1:3">
      <c r="A346" s="539"/>
      <c r="B346" s="539"/>
      <c r="C346" s="215"/>
    </row>
    <row r="347" spans="1:3">
      <c r="A347" s="539"/>
      <c r="B347" s="539"/>
      <c r="C347" s="215"/>
    </row>
    <row r="348" spans="1:3">
      <c r="A348" s="539"/>
      <c r="B348" s="539"/>
      <c r="C348" s="215"/>
    </row>
    <row r="349" spans="1:3">
      <c r="A349" s="539"/>
      <c r="B349" s="539"/>
      <c r="C349" s="215"/>
    </row>
    <row r="350" spans="1:3">
      <c r="A350" s="539"/>
      <c r="B350" s="539"/>
      <c r="C350" s="215"/>
    </row>
    <row r="351" spans="1:3">
      <c r="A351" s="539"/>
      <c r="B351" s="539"/>
      <c r="C351" s="215"/>
    </row>
    <row r="352" spans="1:3">
      <c r="A352" s="539"/>
      <c r="B352" s="539"/>
      <c r="C352" s="215"/>
    </row>
    <row r="353" spans="1:3">
      <c r="A353" s="539"/>
      <c r="B353" s="539"/>
      <c r="C353" s="215"/>
    </row>
    <row r="354" spans="1:3">
      <c r="A354" s="539"/>
      <c r="B354" s="539"/>
      <c r="C354" s="215"/>
    </row>
    <row r="355" spans="1:3">
      <c r="A355" s="539"/>
      <c r="B355" s="539"/>
      <c r="C355" s="215"/>
    </row>
    <row r="356" spans="1:3">
      <c r="A356" s="539"/>
      <c r="B356" s="539"/>
      <c r="C356" s="215"/>
    </row>
    <row r="357" spans="1:3">
      <c r="A357" s="539"/>
      <c r="B357" s="539"/>
      <c r="C357" s="215"/>
    </row>
    <row r="358" spans="1:3">
      <c r="A358" s="539"/>
      <c r="B358" s="539"/>
      <c r="C358" s="215"/>
    </row>
    <row r="359" spans="1:3">
      <c r="A359" s="539"/>
      <c r="B359" s="539"/>
      <c r="C359" s="215"/>
    </row>
    <row r="360" spans="1:3">
      <c r="A360" s="539"/>
      <c r="B360" s="539"/>
      <c r="C360" s="215"/>
    </row>
    <row r="361" spans="1:3">
      <c r="A361" s="539"/>
      <c r="B361" s="539"/>
      <c r="C361" s="215"/>
    </row>
    <row r="362" spans="1:3">
      <c r="A362" s="539"/>
      <c r="B362" s="539"/>
      <c r="C362" s="215"/>
    </row>
    <row r="363" spans="1:3">
      <c r="A363" s="539"/>
      <c r="B363" s="539"/>
      <c r="C363" s="215"/>
    </row>
    <row r="364" spans="1:3">
      <c r="A364" s="539"/>
      <c r="B364" s="539"/>
      <c r="C364" s="215"/>
    </row>
    <row r="365" spans="1:3">
      <c r="A365" s="539"/>
      <c r="B365" s="539"/>
      <c r="C365" s="215"/>
    </row>
    <row r="366" spans="1:3">
      <c r="A366" s="539"/>
      <c r="B366" s="539"/>
      <c r="C366" s="215"/>
    </row>
    <row r="367" spans="1:3">
      <c r="A367" s="539"/>
      <c r="B367" s="539"/>
      <c r="C367" s="215"/>
    </row>
    <row r="368" spans="1:3">
      <c r="A368" s="539"/>
      <c r="B368" s="539"/>
      <c r="C368" s="215"/>
    </row>
    <row r="369" spans="1:3">
      <c r="A369" s="539"/>
      <c r="B369" s="539"/>
      <c r="C369" s="215"/>
    </row>
    <row r="370" spans="1:3">
      <c r="A370" s="539"/>
      <c r="B370" s="539"/>
      <c r="C370" s="215"/>
    </row>
    <row r="371" spans="1:3">
      <c r="A371" s="539"/>
      <c r="B371" s="539"/>
      <c r="C371" s="215"/>
    </row>
    <row r="372" spans="1:3">
      <c r="A372" s="539"/>
      <c r="B372" s="539"/>
      <c r="C372" s="215"/>
    </row>
    <row r="373" spans="1:3">
      <c r="A373" s="539"/>
      <c r="B373" s="539"/>
      <c r="C373" s="215"/>
    </row>
    <row r="374" spans="1:3">
      <c r="A374" s="539"/>
      <c r="B374" s="539"/>
      <c r="C374" s="215"/>
    </row>
    <row r="375" spans="1:3">
      <c r="A375" s="539"/>
      <c r="B375" s="539"/>
      <c r="C375" s="215"/>
    </row>
    <row r="376" spans="1:3">
      <c r="A376" s="539"/>
      <c r="B376" s="539"/>
      <c r="C376" s="215"/>
    </row>
    <row r="377" spans="1:3">
      <c r="A377" s="539"/>
      <c r="B377" s="539"/>
      <c r="C377" s="215"/>
    </row>
    <row r="378" spans="1:3">
      <c r="A378" s="539"/>
      <c r="B378" s="539"/>
      <c r="C378" s="215"/>
    </row>
    <row r="379" spans="1:3">
      <c r="A379" s="539"/>
      <c r="B379" s="539"/>
      <c r="C379" s="215"/>
    </row>
    <row r="380" spans="1:3">
      <c r="A380" s="539"/>
      <c r="B380" s="539"/>
      <c r="C380" s="215"/>
    </row>
    <row r="381" spans="1:3">
      <c r="A381" s="539"/>
      <c r="B381" s="539"/>
      <c r="C381" s="215"/>
    </row>
    <row r="382" spans="1:3">
      <c r="A382" s="539"/>
      <c r="B382" s="539"/>
      <c r="C382" s="215"/>
    </row>
    <row r="383" spans="1:3">
      <c r="A383" s="539"/>
      <c r="B383" s="539"/>
      <c r="C383" s="215"/>
    </row>
    <row r="384" spans="1:3">
      <c r="A384" s="539"/>
      <c r="B384" s="539"/>
      <c r="C384" s="215"/>
    </row>
    <row r="385" spans="1:3">
      <c r="A385" s="539"/>
      <c r="B385" s="539"/>
      <c r="C385" s="215"/>
    </row>
    <row r="386" spans="1:3">
      <c r="A386" s="539"/>
      <c r="B386" s="539"/>
      <c r="C386" s="215"/>
    </row>
    <row r="387" spans="1:3">
      <c r="A387" s="539"/>
      <c r="B387" s="539"/>
      <c r="C387" s="215"/>
    </row>
    <row r="388" spans="1:3">
      <c r="A388" s="539"/>
      <c r="B388" s="539"/>
      <c r="C388" s="215"/>
    </row>
    <row r="389" spans="1:3">
      <c r="A389" s="539"/>
      <c r="B389" s="539"/>
      <c r="C389" s="215"/>
    </row>
    <row r="390" spans="1:3">
      <c r="A390" s="539"/>
      <c r="B390" s="539"/>
      <c r="C390" s="215"/>
    </row>
    <row r="391" spans="1:3">
      <c r="A391" s="539"/>
      <c r="B391" s="539"/>
      <c r="C391" s="215"/>
    </row>
    <row r="392" spans="1:3">
      <c r="A392" s="539"/>
      <c r="B392" s="539"/>
      <c r="C392" s="215"/>
    </row>
    <row r="393" spans="1:3">
      <c r="A393" s="539"/>
      <c r="B393" s="539"/>
      <c r="C393" s="215"/>
    </row>
  </sheetData>
  <mergeCells count="5">
    <mergeCell ref="A3:H3"/>
    <mergeCell ref="E6:F6"/>
    <mergeCell ref="G6:H6"/>
    <mergeCell ref="D6:D7"/>
    <mergeCell ref="C6:C7"/>
  </mergeCells>
  <pageMargins bottom="0.34" footer="0.3" header="0.3" left="0.25" right="0.25" top="0.32"/>
  <pageSetup fitToHeight="0" horizontalDpi="300" orientation="portrait" paperSize="9" r:id="rId1" scale="66" verticalDpi="300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3:F6"/>
  <sheetViews>
    <sheetView workbookViewId="0">
      <selection activeCell="A5" sqref="A5"/>
    </sheetView>
  </sheetViews>
  <sheetFormatPr defaultRowHeight="12.75"/>
  <cols>
    <col min="1" max="1" bestFit="true" customWidth="true" style="23" width="14.28515625" collapsed="true"/>
    <col min="2" max="2" customWidth="true" style="23" width="18.7109375" collapsed="true"/>
    <col min="3" max="3" customWidth="true" style="23" width="14.28515625" collapsed="true"/>
    <col min="4" max="4" customWidth="true" style="23" width="28.28515625" collapsed="true"/>
    <col min="5" max="6" customWidth="true" style="23" width="18.85546875" collapsed="true"/>
    <col min="7" max="16384" style="23" width="9.140625" collapsed="true"/>
  </cols>
  <sheetData>
    <row r="3" spans="1:6">
      <c r="A3" s="684" t="s">
        <v>9</v>
      </c>
      <c r="B3" s="684" t="s">
        <v>102</v>
      </c>
      <c r="C3" s="684" t="s">
        <v>102</v>
      </c>
      <c r="D3" s="684" t="s">
        <v>102</v>
      </c>
      <c r="E3" s="684" t="s">
        <v>102</v>
      </c>
      <c r="F3" s="684" t="s">
        <v>102</v>
      </c>
    </row>
    <row r="4" spans="1:6">
      <c r="A4" s="38" t="s">
        <v>102</v>
      </c>
      <c r="B4" s="38" t="s">
        <v>102</v>
      </c>
      <c r="C4" s="38" t="s">
        <v>102</v>
      </c>
      <c r="D4" s="38" t="s">
        <v>102</v>
      </c>
      <c r="E4" s="38" t="s">
        <v>102</v>
      </c>
      <c r="F4" s="38" t="s">
        <v>102</v>
      </c>
    </row>
    <row customHeight="1" ht="31.5" r="5" spans="1:6">
      <c r="A5" s="39" t="s">
        <v>112</v>
      </c>
      <c r="B5" s="39" t="s">
        <v>113</v>
      </c>
      <c r="C5" s="39" t="s">
        <v>118</v>
      </c>
      <c r="D5" s="40" t="s">
        <v>12</v>
      </c>
      <c r="E5" s="39" t="s">
        <v>67</v>
      </c>
      <c r="F5" s="39" t="s">
        <v>68</v>
      </c>
    </row>
    <row r="6" spans="1:6">
      <c r="A6" s="41"/>
      <c r="B6" s="41"/>
      <c r="C6" s="41"/>
      <c r="D6" s="42"/>
      <c r="E6" s="43"/>
      <c r="F6" s="43"/>
    </row>
  </sheetData>
  <mergeCells count="1">
    <mergeCell ref="A3:F3"/>
  </mergeCells>
  <pageMargins bottom="0.75" footer="0.3" header="0.3" left="0.25" right="0.25" top="0.75"/>
  <pageSetup fitToHeight="0" orientation="portrait" paperSize="9" r:id="rId1" scale="87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A6" sqref="A6"/>
    </sheetView>
  </sheetViews>
  <sheetFormatPr defaultColWidth="9.140625" defaultRowHeight="15"/>
  <cols>
    <col min="1" max="1" customWidth="true" style="260" width="12.0" collapsed="true"/>
    <col min="2" max="2" customWidth="true" style="541" width="82.0" collapsed="true"/>
    <col min="3" max="3" customWidth="true" style="416" width="17.0" collapsed="true"/>
    <col min="4" max="4" customWidth="true" style="416" width="17.85546875" collapsed="true"/>
    <col min="5" max="5" customWidth="true" style="260" width="13.5703125" collapsed="true"/>
    <col min="6" max="16384" style="260" width="9.140625" collapsed="true"/>
  </cols>
  <sheetData>
    <row r="1" spans="1:5">
      <c r="A1" s="540"/>
      <c r="C1" s="542"/>
      <c r="D1" s="417" t="s">
        <v>623</v>
      </c>
    </row>
    <row r="2" spans="1:5">
      <c r="A2" s="486"/>
      <c r="C2" s="542"/>
    </row>
    <row r="3" spans="1:5">
      <c r="A3" s="736" t="s">
        <v>10</v>
      </c>
      <c r="B3" s="736"/>
      <c r="C3" s="736"/>
      <c r="D3" s="736"/>
      <c r="E3" s="543"/>
    </row>
    <row r="4" spans="1:5">
      <c r="A4" s="486"/>
      <c r="C4" s="542"/>
      <c r="D4" s="544" t="s">
        <v>482</v>
      </c>
    </row>
    <row r="5" spans="1:5">
      <c r="A5" s="486"/>
      <c r="C5" s="542"/>
      <c r="D5" s="544"/>
    </row>
    <row customHeight="1" ht="27.75" r="6" spans="1:5">
      <c r="A6" s="545" t="s">
        <v>483</v>
      </c>
      <c r="B6" s="545" t="s">
        <v>12</v>
      </c>
      <c r="C6" s="546" t="s">
        <v>546</v>
      </c>
      <c r="D6" s="547" t="s">
        <v>30</v>
      </c>
      <c r="E6" s="545"/>
    </row>
    <row r="7" spans="1:5">
      <c r="A7" s="548"/>
      <c r="B7" s="283" t="s">
        <v>489</v>
      </c>
      <c r="C7" s="549"/>
      <c r="D7" s="549"/>
      <c r="E7" s="548"/>
    </row>
    <row r="8" spans="1:5">
      <c r="A8" s="548" t="s">
        <v>292</v>
      </c>
      <c r="B8" s="283" t="s">
        <v>490</v>
      </c>
      <c r="C8" s="550">
        <f>C9+C88+C98</f>
        <v>0</v>
      </c>
      <c r="D8" s="550">
        <f>D9+D88+D98</f>
        <v>0</v>
      </c>
      <c r="E8" s="548"/>
    </row>
    <row r="9" spans="1:5">
      <c r="A9" s="551">
        <v>21</v>
      </c>
      <c r="B9" s="283" t="s">
        <v>330</v>
      </c>
      <c r="C9" s="550">
        <f>SUM(C71,C66,C61,C10)</f>
        <v>0</v>
      </c>
      <c r="D9" s="550">
        <f>SUM(D71,D66,D61,D10)</f>
        <v>0</v>
      </c>
      <c r="E9" s="548"/>
    </row>
    <row r="10" spans="1:5">
      <c r="A10" s="551">
        <v>210</v>
      </c>
      <c r="B10" s="283" t="s">
        <v>332</v>
      </c>
      <c r="C10" s="429">
        <f>SUM(C11,C17,C23,C28,C35,C39,C44,C48,C58)</f>
        <v>0</v>
      </c>
      <c r="D10" s="429">
        <f>SUM(D11,D17,D23,D28,D35,D39,D44,D48,D58)</f>
        <v>0</v>
      </c>
      <c r="E10" s="548"/>
    </row>
    <row r="11" spans="1:5">
      <c r="A11" s="551">
        <v>2101</v>
      </c>
      <c r="B11" s="283" t="s">
        <v>333</v>
      </c>
      <c r="C11" s="429">
        <f>SUM(C12:C16)</f>
        <v>0</v>
      </c>
      <c r="D11" s="429">
        <f>SUM(D12:D16)</f>
        <v>0</v>
      </c>
      <c r="E11" s="548"/>
    </row>
    <row r="12" spans="1:5">
      <c r="A12" s="552">
        <v>210101</v>
      </c>
      <c r="B12" s="285" t="s">
        <v>453</v>
      </c>
      <c r="C12" s="430"/>
      <c r="D12" s="430"/>
      <c r="E12" s="553"/>
    </row>
    <row r="13" spans="1:5">
      <c r="A13" s="552">
        <v>210102</v>
      </c>
      <c r="B13" s="285" t="s">
        <v>334</v>
      </c>
      <c r="C13" s="430"/>
      <c r="D13" s="430"/>
      <c r="E13" s="553"/>
    </row>
    <row r="14" spans="1:5">
      <c r="A14" s="552">
        <v>210103</v>
      </c>
      <c r="B14" s="285" t="s">
        <v>454</v>
      </c>
      <c r="C14" s="430"/>
      <c r="D14" s="430"/>
      <c r="E14" s="553"/>
    </row>
    <row r="15" spans="1:5">
      <c r="A15" s="552">
        <v>210104</v>
      </c>
      <c r="B15" s="285" t="s">
        <v>455</v>
      </c>
      <c r="C15" s="430"/>
      <c r="D15" s="430"/>
      <c r="E15" s="553"/>
    </row>
    <row r="16" spans="1:5">
      <c r="A16" s="552">
        <v>210105</v>
      </c>
      <c r="B16" s="285" t="s">
        <v>335</v>
      </c>
      <c r="C16" s="430"/>
      <c r="D16" s="430"/>
      <c r="E16" s="553"/>
    </row>
    <row r="17" spans="1:5">
      <c r="A17" s="551">
        <v>2102</v>
      </c>
      <c r="B17" s="283" t="s">
        <v>336</v>
      </c>
      <c r="C17" s="429">
        <f>SUM(C18:C22)</f>
        <v>0</v>
      </c>
      <c r="D17" s="429">
        <f>SUM(D18:D22)</f>
        <v>0</v>
      </c>
      <c r="E17" s="548"/>
    </row>
    <row r="18" spans="1:5">
      <c r="A18" s="552">
        <v>210201</v>
      </c>
      <c r="B18" s="285" t="s">
        <v>337</v>
      </c>
      <c r="C18" s="430"/>
      <c r="D18" s="430"/>
      <c r="E18" s="553"/>
    </row>
    <row r="19" spans="1:5">
      <c r="A19" s="552">
        <v>210202</v>
      </c>
      <c r="B19" s="285" t="s">
        <v>338</v>
      </c>
      <c r="C19" s="430"/>
      <c r="D19" s="430"/>
      <c r="E19" s="553"/>
    </row>
    <row r="20" spans="1:5">
      <c r="A20" s="552">
        <v>210203</v>
      </c>
      <c r="B20" s="285" t="s">
        <v>339</v>
      </c>
      <c r="C20" s="430"/>
      <c r="D20" s="430"/>
      <c r="E20" s="553"/>
    </row>
    <row r="21" spans="1:5">
      <c r="A21" s="552">
        <v>210204</v>
      </c>
      <c r="B21" s="285" t="s">
        <v>340</v>
      </c>
      <c r="C21" s="430"/>
      <c r="D21" s="430"/>
      <c r="E21" s="553"/>
    </row>
    <row r="22" spans="1:5">
      <c r="A22" s="552">
        <v>210205</v>
      </c>
      <c r="B22" s="285" t="s">
        <v>341</v>
      </c>
      <c r="C22" s="430"/>
      <c r="D22" s="430"/>
      <c r="E22" s="553"/>
    </row>
    <row r="23" spans="1:5">
      <c r="A23" s="551">
        <v>2103</v>
      </c>
      <c r="B23" s="283" t="s">
        <v>342</v>
      </c>
      <c r="C23" s="429">
        <f>SUM(C24:C27)</f>
        <v>0</v>
      </c>
      <c r="D23" s="429">
        <f>SUM(D24:D27)</f>
        <v>0</v>
      </c>
      <c r="E23" s="548"/>
    </row>
    <row r="24" spans="1:5">
      <c r="A24" s="552">
        <v>210301</v>
      </c>
      <c r="B24" s="285" t="s">
        <v>343</v>
      </c>
      <c r="C24" s="430"/>
      <c r="D24" s="430"/>
      <c r="E24" s="553"/>
    </row>
    <row r="25" spans="1:5">
      <c r="A25" s="552">
        <v>210302</v>
      </c>
      <c r="B25" s="285" t="s">
        <v>344</v>
      </c>
      <c r="C25" s="430"/>
      <c r="D25" s="430"/>
      <c r="E25" s="553"/>
    </row>
    <row r="26" spans="1:5">
      <c r="A26" s="552">
        <v>210303</v>
      </c>
      <c r="B26" s="285" t="s">
        <v>345</v>
      </c>
      <c r="C26" s="430"/>
      <c r="D26" s="430"/>
      <c r="E26" s="553"/>
    </row>
    <row r="27" spans="1:5">
      <c r="A27" s="552">
        <v>210304</v>
      </c>
      <c r="B27" s="285" t="s">
        <v>346</v>
      </c>
      <c r="C27" s="430"/>
      <c r="D27" s="430"/>
      <c r="E27" s="553"/>
    </row>
    <row r="28" spans="1:5">
      <c r="A28" s="551">
        <v>2104</v>
      </c>
      <c r="B28" s="283" t="s">
        <v>347</v>
      </c>
      <c r="C28" s="429">
        <f>SUM(C29:C34)</f>
        <v>0</v>
      </c>
      <c r="D28" s="429">
        <f>SUM(D29:D34)</f>
        <v>0</v>
      </c>
      <c r="E28" s="548"/>
    </row>
    <row r="29" spans="1:5">
      <c r="A29" s="552">
        <v>210401</v>
      </c>
      <c r="B29" s="285" t="s">
        <v>348</v>
      </c>
      <c r="C29" s="430"/>
      <c r="D29" s="430"/>
      <c r="E29" s="553"/>
    </row>
    <row r="30" spans="1:5">
      <c r="A30" s="552">
        <v>210402</v>
      </c>
      <c r="B30" s="285" t="s">
        <v>349</v>
      </c>
      <c r="C30" s="430"/>
      <c r="D30" s="430"/>
      <c r="E30" s="553"/>
    </row>
    <row r="31" spans="1:5">
      <c r="A31" s="552">
        <v>210403</v>
      </c>
      <c r="B31" s="285" t="s">
        <v>350</v>
      </c>
      <c r="C31" s="430"/>
      <c r="D31" s="430"/>
      <c r="E31" s="553"/>
    </row>
    <row r="32" spans="1:5">
      <c r="A32" s="552">
        <v>210404</v>
      </c>
      <c r="B32" s="285" t="s">
        <v>351</v>
      </c>
      <c r="C32" s="430"/>
      <c r="D32" s="430"/>
      <c r="E32" s="553"/>
    </row>
    <row r="33" spans="1:5">
      <c r="A33" s="552">
        <v>210405</v>
      </c>
      <c r="B33" s="285" t="s">
        <v>352</v>
      </c>
      <c r="C33" s="430"/>
      <c r="D33" s="430"/>
      <c r="E33" s="553"/>
    </row>
    <row r="34" spans="1:5">
      <c r="A34" s="552">
        <v>210406</v>
      </c>
      <c r="B34" s="285" t="s">
        <v>353</v>
      </c>
      <c r="C34" s="430"/>
      <c r="D34" s="430"/>
      <c r="E34" s="553"/>
    </row>
    <row r="35" spans="1:5">
      <c r="A35" s="551">
        <v>2105</v>
      </c>
      <c r="B35" s="283" t="s">
        <v>354</v>
      </c>
      <c r="C35" s="429">
        <f>SUM(C36:C38)</f>
        <v>0</v>
      </c>
      <c r="D35" s="429">
        <f>SUM(D36:D38)</f>
        <v>0</v>
      </c>
      <c r="E35" s="548"/>
    </row>
    <row r="36" spans="1:5">
      <c r="A36" s="552">
        <v>210501</v>
      </c>
      <c r="B36" s="285" t="s">
        <v>355</v>
      </c>
      <c r="C36" s="430"/>
      <c r="D36" s="430"/>
      <c r="E36" s="553"/>
    </row>
    <row r="37" spans="1:5">
      <c r="A37" s="552">
        <v>210502</v>
      </c>
      <c r="B37" s="285" t="s">
        <v>356</v>
      </c>
      <c r="C37" s="430"/>
      <c r="D37" s="430"/>
      <c r="E37" s="553"/>
    </row>
    <row r="38" spans="1:5">
      <c r="A38" s="552">
        <v>210503</v>
      </c>
      <c r="B38" s="285" t="s">
        <v>357</v>
      </c>
      <c r="C38" s="430"/>
      <c r="D38" s="430"/>
      <c r="E38" s="553"/>
    </row>
    <row r="39" spans="1:5">
      <c r="A39" s="551">
        <v>2106</v>
      </c>
      <c r="B39" s="283" t="s">
        <v>358</v>
      </c>
      <c r="C39" s="429">
        <f>SUM(C40:C43)</f>
        <v>0</v>
      </c>
      <c r="D39" s="429">
        <f>SUM(D40:D43)</f>
        <v>0</v>
      </c>
      <c r="E39" s="548"/>
    </row>
    <row r="40" spans="1:5">
      <c r="A40" s="552">
        <v>210601</v>
      </c>
      <c r="B40" s="285" t="s">
        <v>359</v>
      </c>
      <c r="C40" s="430"/>
      <c r="D40" s="430"/>
      <c r="E40" s="553"/>
    </row>
    <row r="41" spans="1:5">
      <c r="A41" s="552">
        <v>210602</v>
      </c>
      <c r="B41" s="285" t="s">
        <v>360</v>
      </c>
      <c r="C41" s="430"/>
      <c r="D41" s="430"/>
      <c r="E41" s="553"/>
    </row>
    <row r="42" spans="1:5">
      <c r="A42" s="552">
        <v>210603</v>
      </c>
      <c r="B42" s="285" t="s">
        <v>361</v>
      </c>
      <c r="C42" s="430"/>
      <c r="D42" s="430"/>
      <c r="E42" s="553"/>
    </row>
    <row r="43" spans="1:5">
      <c r="A43" s="552">
        <v>210604</v>
      </c>
      <c r="B43" s="285" t="s">
        <v>362</v>
      </c>
      <c r="C43" s="430"/>
      <c r="D43" s="430"/>
      <c r="E43" s="553"/>
    </row>
    <row r="44" spans="1:5">
      <c r="A44" s="548">
        <v>2107</v>
      </c>
      <c r="B44" s="283" t="s">
        <v>363</v>
      </c>
      <c r="C44" s="429">
        <f>SUM(C45:C47)</f>
        <v>0</v>
      </c>
      <c r="D44" s="429">
        <f>SUM(D45:D47)</f>
        <v>0</v>
      </c>
      <c r="E44" s="548"/>
    </row>
    <row r="45" spans="1:5">
      <c r="A45" s="552">
        <v>210701</v>
      </c>
      <c r="B45" s="285" t="s">
        <v>364</v>
      </c>
      <c r="C45" s="430"/>
      <c r="D45" s="430"/>
      <c r="E45" s="553"/>
    </row>
    <row r="46" spans="1:5">
      <c r="A46" s="552">
        <v>210702</v>
      </c>
      <c r="B46" s="285" t="s">
        <v>365</v>
      </c>
      <c r="C46" s="430"/>
      <c r="D46" s="430"/>
      <c r="E46" s="553"/>
    </row>
    <row r="47" spans="1:5">
      <c r="A47" s="552">
        <v>210703</v>
      </c>
      <c r="B47" s="285" t="s">
        <v>366</v>
      </c>
      <c r="C47" s="430"/>
      <c r="D47" s="430"/>
      <c r="E47" s="553"/>
    </row>
    <row r="48" spans="1:5">
      <c r="A48" s="551">
        <v>2108</v>
      </c>
      <c r="B48" s="283" t="s">
        <v>367</v>
      </c>
      <c r="C48" s="429">
        <f>SUM(C49:C57)</f>
        <v>0</v>
      </c>
      <c r="D48" s="429">
        <f>SUM(D49:D57)</f>
        <v>0</v>
      </c>
      <c r="E48" s="548"/>
    </row>
    <row r="49" spans="1:5">
      <c r="A49" s="552">
        <v>210801</v>
      </c>
      <c r="B49" s="285" t="s">
        <v>368</v>
      </c>
      <c r="C49" s="430"/>
      <c r="D49" s="430"/>
      <c r="E49" s="553"/>
    </row>
    <row r="50" spans="1:5">
      <c r="A50" s="552">
        <v>210802</v>
      </c>
      <c r="B50" s="285" t="s">
        <v>456</v>
      </c>
      <c r="C50" s="430"/>
      <c r="D50" s="430"/>
      <c r="E50" s="553"/>
    </row>
    <row r="51" spans="1:5">
      <c r="A51" s="552">
        <v>210803</v>
      </c>
      <c r="B51" s="285" t="s">
        <v>369</v>
      </c>
      <c r="C51" s="430"/>
      <c r="D51" s="430"/>
      <c r="E51" s="553"/>
    </row>
    <row r="52" spans="1:5">
      <c r="A52" s="552">
        <v>210804</v>
      </c>
      <c r="B52" s="285" t="s">
        <v>370</v>
      </c>
      <c r="C52" s="430"/>
      <c r="D52" s="430"/>
      <c r="E52" s="553"/>
    </row>
    <row r="53" spans="1:5">
      <c r="A53" s="552">
        <v>210805</v>
      </c>
      <c r="B53" s="285" t="s">
        <v>371</v>
      </c>
      <c r="C53" s="430"/>
      <c r="D53" s="430"/>
      <c r="E53" s="553"/>
    </row>
    <row r="54" spans="1:5">
      <c r="A54" s="552">
        <v>210806</v>
      </c>
      <c r="B54" s="285" t="s">
        <v>372</v>
      </c>
      <c r="C54" s="430"/>
      <c r="D54" s="430"/>
      <c r="E54" s="553"/>
    </row>
    <row r="55" spans="1:5">
      <c r="A55" s="552">
        <v>210807</v>
      </c>
      <c r="B55" s="285" t="s">
        <v>457</v>
      </c>
      <c r="C55" s="430"/>
      <c r="D55" s="430"/>
      <c r="E55" s="553"/>
    </row>
    <row r="56" spans="1:5">
      <c r="A56" s="552">
        <v>210808</v>
      </c>
      <c r="B56" s="285" t="s">
        <v>374</v>
      </c>
      <c r="C56" s="430"/>
      <c r="D56" s="430"/>
      <c r="E56" s="553"/>
    </row>
    <row r="57" spans="1:5">
      <c r="A57" s="552">
        <v>210809</v>
      </c>
      <c r="B57" s="285" t="s">
        <v>376</v>
      </c>
      <c r="C57" s="430"/>
      <c r="D57" s="430"/>
      <c r="E57" s="553"/>
    </row>
    <row r="58" spans="1:5">
      <c r="A58" s="551">
        <v>2109</v>
      </c>
      <c r="B58" s="283" t="s">
        <v>378</v>
      </c>
      <c r="C58" s="429">
        <f>SUM(C59:C60)</f>
        <v>0</v>
      </c>
      <c r="D58" s="429">
        <f>SUM(D59:D60)</f>
        <v>0</v>
      </c>
      <c r="E58" s="548"/>
    </row>
    <row r="59" spans="1:5">
      <c r="A59" s="552">
        <v>210901</v>
      </c>
      <c r="B59" s="285" t="s">
        <v>380</v>
      </c>
      <c r="C59" s="430"/>
      <c r="D59" s="430"/>
      <c r="E59" s="553"/>
    </row>
    <row r="60" spans="1:5">
      <c r="A60" s="552">
        <v>210902</v>
      </c>
      <c r="B60" s="285" t="s">
        <v>458</v>
      </c>
      <c r="C60" s="430"/>
      <c r="D60" s="430"/>
      <c r="E60" s="553"/>
    </row>
    <row r="61" spans="1:5">
      <c r="A61" s="551">
        <v>211</v>
      </c>
      <c r="B61" s="283" t="s">
        <v>383</v>
      </c>
      <c r="C61" s="429">
        <f>SUM(C62,C64)</f>
        <v>0</v>
      </c>
      <c r="D61" s="429">
        <f>SUM(D62,D64)</f>
        <v>0</v>
      </c>
      <c r="E61" s="548"/>
    </row>
    <row r="62" spans="1:5">
      <c r="A62" s="551">
        <v>2111</v>
      </c>
      <c r="B62" s="283" t="s">
        <v>385</v>
      </c>
      <c r="C62" s="429">
        <f>SUM(C63)</f>
        <v>0</v>
      </c>
      <c r="D62" s="429">
        <f>SUM(D63)</f>
        <v>0</v>
      </c>
      <c r="E62" s="548"/>
    </row>
    <row r="63" spans="1:5">
      <c r="A63" s="552">
        <v>211101</v>
      </c>
      <c r="B63" s="285" t="s">
        <v>387</v>
      </c>
      <c r="C63" s="430"/>
      <c r="D63" s="430"/>
      <c r="E63" s="553"/>
    </row>
    <row r="64" spans="1:5">
      <c r="A64" s="551">
        <v>2112</v>
      </c>
      <c r="B64" s="283" t="s">
        <v>389</v>
      </c>
      <c r="C64" s="429">
        <f>SUM(C65)</f>
        <v>0</v>
      </c>
      <c r="D64" s="429">
        <f>SUM(D65)</f>
        <v>0</v>
      </c>
      <c r="E64" s="548"/>
    </row>
    <row r="65" spans="1:5">
      <c r="A65" s="552">
        <v>211201</v>
      </c>
      <c r="B65" s="285" t="s">
        <v>391</v>
      </c>
      <c r="C65" s="430"/>
      <c r="D65" s="430"/>
      <c r="E65" s="553"/>
    </row>
    <row r="66" spans="1:5">
      <c r="A66" s="551">
        <v>212</v>
      </c>
      <c r="B66" s="283" t="s">
        <v>393</v>
      </c>
      <c r="C66" s="429">
        <f>SUM(C67,C69)</f>
        <v>0</v>
      </c>
      <c r="D66" s="429">
        <f>SUM(D67,D69)</f>
        <v>0</v>
      </c>
      <c r="E66" s="548"/>
    </row>
    <row r="67" spans="1:5">
      <c r="A67" s="551">
        <v>2121</v>
      </c>
      <c r="B67" s="283" t="s">
        <v>395</v>
      </c>
      <c r="C67" s="429">
        <f>SUM(C68)</f>
        <v>0</v>
      </c>
      <c r="D67" s="429">
        <f>SUM(D68)</f>
        <v>0</v>
      </c>
      <c r="E67" s="548"/>
    </row>
    <row r="68" spans="1:5">
      <c r="A68" s="552">
        <v>212101</v>
      </c>
      <c r="B68" s="285" t="s">
        <v>397</v>
      </c>
      <c r="C68" s="430"/>
      <c r="D68" s="430"/>
      <c r="E68" s="553"/>
    </row>
    <row r="69" spans="1:5">
      <c r="A69" s="551">
        <v>2122</v>
      </c>
      <c r="B69" s="283" t="s">
        <v>399</v>
      </c>
      <c r="C69" s="429">
        <f>SUM(C70)</f>
        <v>0</v>
      </c>
      <c r="D69" s="429">
        <f>SUM(D70)</f>
        <v>0</v>
      </c>
      <c r="E69" s="548"/>
    </row>
    <row r="70" spans="1:5">
      <c r="A70" s="552">
        <v>212201</v>
      </c>
      <c r="B70" s="285" t="s">
        <v>401</v>
      </c>
      <c r="C70" s="430"/>
      <c r="D70" s="430"/>
      <c r="E70" s="553"/>
    </row>
    <row r="71" spans="1:5">
      <c r="A71" s="551">
        <v>213</v>
      </c>
      <c r="B71" s="283" t="s">
        <v>403</v>
      </c>
      <c r="C71" s="429">
        <f>SUM(C72,C75)</f>
        <v>0</v>
      </c>
      <c r="D71" s="429">
        <f>SUM(D72,D75)</f>
        <v>0</v>
      </c>
      <c r="E71" s="548"/>
    </row>
    <row r="72" spans="1:5">
      <c r="A72" s="551">
        <v>2131</v>
      </c>
      <c r="B72" s="283" t="s">
        <v>405</v>
      </c>
      <c r="C72" s="429">
        <f>SUM(C73:C74)</f>
        <v>0</v>
      </c>
      <c r="D72" s="429">
        <f>SUM(D73:D74)</f>
        <v>0</v>
      </c>
      <c r="E72" s="548"/>
    </row>
    <row r="73" spans="1:5">
      <c r="A73" s="552">
        <v>213101</v>
      </c>
      <c r="B73" s="285" t="s">
        <v>407</v>
      </c>
      <c r="C73" s="430"/>
      <c r="D73" s="430"/>
      <c r="E73" s="553"/>
    </row>
    <row r="74" spans="1:5">
      <c r="A74" s="552">
        <v>213102</v>
      </c>
      <c r="B74" s="285" t="s">
        <v>409</v>
      </c>
      <c r="C74" s="430"/>
      <c r="D74" s="430"/>
      <c r="E74" s="553"/>
    </row>
    <row r="75" spans="1:5">
      <c r="A75" s="551">
        <v>2132</v>
      </c>
      <c r="B75" s="283" t="s">
        <v>411</v>
      </c>
      <c r="C75" s="429">
        <f>SUM(C76:C83)</f>
        <v>0</v>
      </c>
      <c r="D75" s="429">
        <f>SUM(D76:D83)</f>
        <v>0</v>
      </c>
      <c r="E75" s="548"/>
    </row>
    <row r="76" spans="1:5">
      <c r="A76" s="552">
        <v>213202</v>
      </c>
      <c r="B76" s="285" t="s">
        <v>413</v>
      </c>
      <c r="C76" s="430"/>
      <c r="D76" s="430"/>
      <c r="E76" s="553"/>
    </row>
    <row r="77" spans="1:5">
      <c r="A77" s="552">
        <v>213203</v>
      </c>
      <c r="B77" s="285" t="s">
        <v>415</v>
      </c>
      <c r="C77" s="430"/>
      <c r="D77" s="430"/>
      <c r="E77" s="553"/>
    </row>
    <row r="78" spans="1:5">
      <c r="A78" s="552">
        <v>213204</v>
      </c>
      <c r="B78" s="285" t="s">
        <v>459</v>
      </c>
      <c r="C78" s="430"/>
      <c r="D78" s="430"/>
      <c r="E78" s="553"/>
    </row>
    <row r="79" spans="1:5">
      <c r="A79" s="552">
        <v>213205</v>
      </c>
      <c r="B79" s="285" t="s">
        <v>418</v>
      </c>
      <c r="C79" s="430"/>
      <c r="D79" s="430"/>
      <c r="E79" s="553"/>
    </row>
    <row r="80" spans="1:5">
      <c r="A80" s="552">
        <v>213206</v>
      </c>
      <c r="B80" s="285" t="s">
        <v>420</v>
      </c>
      <c r="C80" s="430"/>
      <c r="D80" s="430"/>
      <c r="E80" s="553"/>
    </row>
    <row r="81" spans="1:5">
      <c r="A81" s="552">
        <v>213207</v>
      </c>
      <c r="B81" s="285" t="s">
        <v>422</v>
      </c>
      <c r="C81" s="430"/>
      <c r="D81" s="430"/>
      <c r="E81" s="553"/>
    </row>
    <row ht="30" r="82" spans="1:5">
      <c r="A82" s="552">
        <v>213208</v>
      </c>
      <c r="B82" s="285" t="s">
        <v>460</v>
      </c>
      <c r="C82" s="430"/>
      <c r="D82" s="430"/>
      <c r="E82" s="553"/>
    </row>
    <row r="83" spans="1:5">
      <c r="A83" s="552">
        <v>213209</v>
      </c>
      <c r="B83" s="285" t="s">
        <v>461</v>
      </c>
      <c r="C83" s="430"/>
      <c r="D83" s="430"/>
      <c r="E83" s="553"/>
    </row>
    <row r="84" spans="1:5">
      <c r="A84" s="554">
        <v>2133</v>
      </c>
      <c r="B84" s="555" t="s">
        <v>675</v>
      </c>
      <c r="C84" s="556">
        <f>C85+C86+C87</f>
        <v>0</v>
      </c>
      <c r="D84" s="556">
        <f ref="D84:E84" si="0" t="shared">D85+D86+D87</f>
        <v>0</v>
      </c>
      <c r="E84" s="556">
        <f si="0" t="shared"/>
        <v>0</v>
      </c>
    </row>
    <row r="85" spans="1:5">
      <c r="A85" s="552">
        <v>213303</v>
      </c>
      <c r="B85" s="285" t="s">
        <v>676</v>
      </c>
      <c r="C85" s="430"/>
      <c r="D85" s="430"/>
      <c r="E85" s="553"/>
    </row>
    <row r="86" spans="1:5">
      <c r="A86" s="552">
        <v>213403</v>
      </c>
      <c r="B86" s="285" t="s">
        <v>677</v>
      </c>
      <c r="C86" s="430"/>
      <c r="D86" s="430"/>
      <c r="E86" s="553"/>
    </row>
    <row r="87" spans="1:5">
      <c r="A87" s="552">
        <v>213503</v>
      </c>
      <c r="B87" s="285" t="s">
        <v>678</v>
      </c>
      <c r="C87" s="430"/>
      <c r="D87" s="430"/>
      <c r="E87" s="553"/>
    </row>
    <row r="88" spans="1:5">
      <c r="A88" s="551">
        <v>22</v>
      </c>
      <c r="B88" s="283" t="s">
        <v>432</v>
      </c>
      <c r="C88" s="550">
        <f>C89+C96</f>
        <v>0</v>
      </c>
      <c r="D88" s="550">
        <f>D89+D96</f>
        <v>0</v>
      </c>
      <c r="E88" s="548"/>
    </row>
    <row r="89" spans="1:5">
      <c r="A89" s="557">
        <v>2200</v>
      </c>
      <c r="B89" s="558" t="s">
        <v>631</v>
      </c>
      <c r="C89" s="429">
        <f>SUM(C90:C95)</f>
        <v>0</v>
      </c>
      <c r="D89" s="429">
        <f>SUM(D90:D95)</f>
        <v>0</v>
      </c>
      <c r="E89" s="559"/>
    </row>
    <row r="90" spans="1:5">
      <c r="A90" s="552">
        <v>220001</v>
      </c>
      <c r="B90" s="285" t="s">
        <v>434</v>
      </c>
      <c r="C90" s="430"/>
      <c r="D90" s="430"/>
      <c r="E90" s="553"/>
    </row>
    <row r="91" spans="1:5">
      <c r="A91" s="552">
        <v>221001</v>
      </c>
      <c r="B91" s="285" t="s">
        <v>436</v>
      </c>
      <c r="C91" s="430"/>
      <c r="D91" s="430"/>
      <c r="E91" s="553"/>
    </row>
    <row r="92" spans="1:5">
      <c r="A92" s="552">
        <v>222001</v>
      </c>
      <c r="B92" s="285" t="s">
        <v>438</v>
      </c>
      <c r="C92" s="430"/>
      <c r="D92" s="430"/>
      <c r="E92" s="553"/>
    </row>
    <row r="93" spans="1:5">
      <c r="A93" s="552">
        <v>223001</v>
      </c>
      <c r="B93" s="285" t="s">
        <v>440</v>
      </c>
      <c r="C93" s="430"/>
      <c r="D93" s="430"/>
      <c r="E93" s="553"/>
    </row>
    <row r="94" spans="1:5">
      <c r="A94" s="552">
        <v>224001</v>
      </c>
      <c r="B94" s="285" t="s">
        <v>442</v>
      </c>
      <c r="C94" s="430"/>
      <c r="D94" s="430"/>
      <c r="E94" s="553"/>
    </row>
    <row r="95" spans="1:5">
      <c r="A95" s="560">
        <v>225001</v>
      </c>
      <c r="B95" s="561" t="s">
        <v>629</v>
      </c>
      <c r="C95" s="430"/>
      <c r="D95" s="430"/>
      <c r="E95" s="553"/>
    </row>
    <row r="96" spans="1:5">
      <c r="A96" s="562">
        <v>2260</v>
      </c>
      <c r="B96" s="563" t="s">
        <v>630</v>
      </c>
      <c r="C96" s="429">
        <f>SUM(C97)</f>
        <v>0</v>
      </c>
      <c r="D96" s="429">
        <f>SUM(D97)</f>
        <v>0</v>
      </c>
      <c r="E96" s="559"/>
    </row>
    <row r="97" spans="1:5">
      <c r="A97" s="560">
        <v>226001</v>
      </c>
      <c r="B97" s="561" t="s">
        <v>632</v>
      </c>
      <c r="C97" s="430"/>
      <c r="D97" s="430"/>
      <c r="E97" s="553"/>
    </row>
    <row r="98" spans="1:5">
      <c r="A98" s="551">
        <v>23</v>
      </c>
      <c r="B98" s="283" t="s">
        <v>466</v>
      </c>
      <c r="C98" s="550">
        <f>SUM(C99:C101)</f>
        <v>0</v>
      </c>
      <c r="D98" s="550">
        <f>SUM(D99:D101)</f>
        <v>0</v>
      </c>
      <c r="E98" s="548"/>
    </row>
    <row r="99" spans="1:5">
      <c r="A99" s="552">
        <v>230001</v>
      </c>
      <c r="B99" s="285" t="s">
        <v>468</v>
      </c>
      <c r="C99" s="430"/>
      <c r="D99" s="430"/>
      <c r="E99" s="553"/>
    </row>
    <row r="100" spans="1:5">
      <c r="A100" s="552">
        <v>231001</v>
      </c>
      <c r="B100" s="285" t="s">
        <v>470</v>
      </c>
      <c r="C100" s="430"/>
      <c r="D100" s="430"/>
      <c r="E100" s="553"/>
    </row>
    <row r="101" spans="1:5">
      <c r="A101" s="552">
        <v>232001</v>
      </c>
      <c r="B101" s="285" t="s">
        <v>472</v>
      </c>
      <c r="C101" s="430"/>
      <c r="D101" s="430"/>
      <c r="E101" s="553"/>
    </row>
    <row r="102" spans="1:5">
      <c r="A102" s="548" t="s">
        <v>327</v>
      </c>
      <c r="B102" s="283" t="s">
        <v>491</v>
      </c>
      <c r="C102" s="429">
        <f>C103</f>
        <v>0</v>
      </c>
      <c r="D102" s="429">
        <f>D103</f>
        <v>0</v>
      </c>
      <c r="E102" s="548"/>
    </row>
    <row r="103" spans="1:5">
      <c r="A103" s="564">
        <v>1311</v>
      </c>
      <c r="B103" s="283" t="s">
        <v>316</v>
      </c>
      <c r="C103" s="429">
        <f>SUM(C104:C109)</f>
        <v>0</v>
      </c>
      <c r="D103" s="429">
        <f>SUM(D104:D109)</f>
        <v>0</v>
      </c>
      <c r="E103" s="548"/>
    </row>
    <row r="104" spans="1:5">
      <c r="A104" s="565">
        <v>131101</v>
      </c>
      <c r="B104" s="285" t="s">
        <v>317</v>
      </c>
      <c r="C104" s="430"/>
      <c r="D104" s="430"/>
      <c r="E104" s="553"/>
    </row>
    <row ht="30" r="105" spans="1:5">
      <c r="A105" s="565">
        <v>131102</v>
      </c>
      <c r="B105" s="285" t="s">
        <v>318</v>
      </c>
      <c r="C105" s="430"/>
      <c r="D105" s="430"/>
      <c r="E105" s="553"/>
    </row>
    <row ht="30" r="106" spans="1:5">
      <c r="A106" s="565">
        <v>131103</v>
      </c>
      <c r="B106" s="285" t="s">
        <v>452</v>
      </c>
      <c r="C106" s="430"/>
      <c r="D106" s="430"/>
      <c r="E106" s="553"/>
    </row>
    <row ht="30" r="107" spans="1:5">
      <c r="A107" s="565">
        <v>131104</v>
      </c>
      <c r="B107" s="285" t="s">
        <v>319</v>
      </c>
      <c r="C107" s="430"/>
      <c r="D107" s="430"/>
      <c r="E107" s="553"/>
    </row>
    <row ht="30" r="108" spans="1:5">
      <c r="A108" s="565">
        <v>131105</v>
      </c>
      <c r="B108" s="285" t="s">
        <v>320</v>
      </c>
      <c r="C108" s="430"/>
      <c r="D108" s="430"/>
      <c r="E108" s="566"/>
    </row>
    <row r="109" spans="1:5">
      <c r="A109" s="565">
        <v>131106</v>
      </c>
      <c r="B109" s="285" t="s">
        <v>321</v>
      </c>
      <c r="C109" s="430"/>
      <c r="D109" s="430"/>
      <c r="E109" s="553"/>
    </row>
    <row r="110" spans="1:5">
      <c r="A110" s="567" t="s">
        <v>444</v>
      </c>
      <c r="B110" s="555" t="s">
        <v>627</v>
      </c>
      <c r="C110" s="556"/>
      <c r="D110" s="556"/>
      <c r="E110" s="566"/>
    </row>
    <row r="111" spans="1:5">
      <c r="A111" s="568"/>
      <c r="B111" s="558" t="s">
        <v>478</v>
      </c>
      <c r="C111" s="429"/>
      <c r="D111" s="429"/>
      <c r="E111" s="548"/>
    </row>
    <row r="112" spans="1:5">
      <c r="A112" s="568"/>
      <c r="B112" s="569" t="s">
        <v>522</v>
      </c>
      <c r="C112" s="429"/>
      <c r="D112" s="429"/>
      <c r="E112" s="559"/>
    </row>
    <row r="113" spans="1:5">
      <c r="A113" s="486"/>
      <c r="B113" s="570"/>
      <c r="C113" s="571"/>
      <c r="D113" s="571"/>
      <c r="E113" s="572"/>
    </row>
    <row r="114" spans="1:5">
      <c r="A114" s="486"/>
      <c r="B114" s="570"/>
      <c r="C114" s="571"/>
      <c r="D114" s="571"/>
      <c r="E114" s="573"/>
    </row>
    <row r="115" spans="1:5">
      <c r="A115" s="486"/>
      <c r="B115" s="570"/>
      <c r="C115" s="571"/>
      <c r="D115" s="571"/>
      <c r="E115" s="572"/>
    </row>
    <row r="116" spans="1:5">
      <c r="A116" s="486"/>
      <c r="B116" s="570"/>
      <c r="C116" s="571"/>
      <c r="D116" s="571"/>
      <c r="E116" s="573"/>
    </row>
    <row r="117" spans="1:5">
      <c r="A117" s="486"/>
      <c r="B117" s="570"/>
      <c r="C117" s="571"/>
      <c r="D117" s="571"/>
      <c r="E117" s="572"/>
    </row>
    <row r="118" spans="1:5">
      <c r="A118" s="486"/>
      <c r="B118" s="570"/>
      <c r="C118" s="571"/>
      <c r="D118" s="571"/>
      <c r="E118" s="572"/>
    </row>
    <row r="119" spans="1:5">
      <c r="A119" s="486"/>
      <c r="B119" s="570"/>
      <c r="C119" s="571"/>
      <c r="D119" s="571"/>
      <c r="E119" s="572"/>
    </row>
    <row r="120" spans="1:5">
      <c r="A120" s="486"/>
      <c r="B120" s="570"/>
      <c r="C120" s="571"/>
      <c r="D120" s="571"/>
      <c r="E120" s="572"/>
    </row>
    <row r="121" spans="1:5">
      <c r="A121" s="486"/>
      <c r="B121" s="570"/>
      <c r="C121" s="571"/>
      <c r="D121" s="571"/>
      <c r="E121" s="573"/>
    </row>
    <row r="122" spans="1:5">
      <c r="A122" s="486"/>
      <c r="B122" s="570"/>
      <c r="C122" s="571"/>
      <c r="D122" s="571"/>
      <c r="E122" s="572"/>
    </row>
    <row r="123" spans="1:5">
      <c r="A123" s="486"/>
      <c r="B123" s="570"/>
      <c r="C123" s="571"/>
      <c r="D123" s="571"/>
      <c r="E123" s="573"/>
    </row>
    <row r="124" spans="1:5">
      <c r="A124" s="486"/>
      <c r="B124" s="570"/>
      <c r="C124" s="571"/>
      <c r="D124" s="571"/>
      <c r="E124" s="572"/>
    </row>
    <row r="125" spans="1:5">
      <c r="A125" s="486"/>
      <c r="B125" s="570"/>
      <c r="C125" s="571"/>
      <c r="D125" s="571"/>
      <c r="E125" s="574"/>
    </row>
    <row r="126" spans="1:5">
      <c r="A126" s="486"/>
      <c r="B126" s="570"/>
      <c r="C126" s="571"/>
      <c r="D126" s="571"/>
      <c r="E126" s="573"/>
    </row>
    <row r="127" spans="1:5">
      <c r="A127" s="486"/>
      <c r="B127" s="570"/>
      <c r="C127" s="571"/>
      <c r="D127" s="571"/>
      <c r="E127" s="573"/>
    </row>
    <row r="128" spans="1:5">
      <c r="A128" s="486"/>
      <c r="B128" s="570"/>
      <c r="C128" s="571"/>
      <c r="D128" s="571"/>
      <c r="E128" s="572"/>
    </row>
    <row r="129" spans="1:5">
      <c r="A129" s="486"/>
      <c r="B129" s="570"/>
      <c r="C129" s="571"/>
      <c r="D129" s="571"/>
      <c r="E129" s="572"/>
    </row>
    <row r="130" spans="1:5">
      <c r="A130" s="486"/>
      <c r="B130" s="570"/>
      <c r="C130" s="571"/>
      <c r="D130" s="571"/>
      <c r="E130" s="573"/>
    </row>
    <row r="131" spans="1:5">
      <c r="A131" s="486"/>
      <c r="B131" s="570"/>
      <c r="C131" s="571"/>
      <c r="D131" s="571"/>
      <c r="E131" s="572"/>
    </row>
    <row r="132" spans="1:5">
      <c r="A132" s="486"/>
      <c r="B132" s="570"/>
      <c r="C132" s="571"/>
      <c r="D132" s="571"/>
      <c r="E132" s="572"/>
    </row>
    <row r="133" spans="1:5">
      <c r="A133" s="486"/>
      <c r="B133" s="570"/>
      <c r="C133" s="571"/>
      <c r="D133" s="571"/>
      <c r="E133" s="572"/>
    </row>
    <row r="134" spans="1:5">
      <c r="A134" s="486"/>
      <c r="B134" s="570"/>
      <c r="C134" s="571"/>
      <c r="D134" s="571"/>
      <c r="E134" s="572"/>
    </row>
    <row r="135" spans="1:5">
      <c r="A135" s="486"/>
      <c r="B135" s="570"/>
      <c r="C135" s="571"/>
      <c r="D135" s="571"/>
      <c r="E135" s="573"/>
    </row>
    <row r="136" spans="1:5">
      <c r="A136" s="486"/>
      <c r="B136" s="570"/>
      <c r="C136" s="571"/>
      <c r="D136" s="571"/>
      <c r="E136" s="573"/>
    </row>
    <row r="137" spans="1:5">
      <c r="A137" s="486"/>
      <c r="B137" s="570"/>
      <c r="C137" s="571"/>
      <c r="D137" s="571"/>
      <c r="E137" s="572"/>
    </row>
    <row r="138" spans="1:5">
      <c r="A138" s="486"/>
      <c r="B138" s="570"/>
      <c r="C138" s="571"/>
      <c r="D138" s="571"/>
      <c r="E138" s="572"/>
    </row>
    <row r="139" spans="1:5">
      <c r="A139" s="486"/>
      <c r="B139" s="570"/>
      <c r="C139" s="571"/>
      <c r="D139" s="571"/>
      <c r="E139" s="573"/>
    </row>
    <row r="140" spans="1:5">
      <c r="A140" s="486"/>
      <c r="B140" s="570"/>
      <c r="C140" s="571"/>
      <c r="D140" s="571"/>
      <c r="E140" s="572"/>
    </row>
    <row r="141" spans="1:5">
      <c r="A141" s="486"/>
      <c r="B141" s="570"/>
      <c r="C141" s="571"/>
      <c r="D141" s="571"/>
      <c r="E141" s="572"/>
    </row>
    <row r="142" spans="1:5">
      <c r="A142" s="486"/>
      <c r="B142" s="570"/>
      <c r="C142" s="571"/>
      <c r="D142" s="571"/>
      <c r="E142" s="573"/>
    </row>
    <row r="143" spans="1:5">
      <c r="A143" s="486"/>
      <c r="B143" s="570"/>
      <c r="C143" s="571"/>
      <c r="D143" s="571"/>
      <c r="E143" s="572"/>
    </row>
    <row r="144" spans="1:5">
      <c r="A144" s="486"/>
      <c r="B144" s="570"/>
      <c r="C144" s="571"/>
      <c r="D144" s="571"/>
      <c r="E144" s="572"/>
    </row>
    <row r="145" spans="1:5">
      <c r="A145" s="486"/>
      <c r="B145" s="570"/>
      <c r="C145" s="571"/>
      <c r="D145" s="571"/>
      <c r="E145" s="575"/>
    </row>
    <row r="146" spans="1:5">
      <c r="A146" s="486"/>
      <c r="B146" s="570"/>
      <c r="C146" s="571"/>
      <c r="D146" s="571"/>
      <c r="E146" s="576"/>
    </row>
    <row r="147" spans="1:5">
      <c r="A147" s="486"/>
      <c r="B147" s="570"/>
      <c r="C147" s="571"/>
      <c r="D147" s="571"/>
      <c r="E147" s="576"/>
    </row>
    <row r="148" spans="1:5">
      <c r="A148" s="486"/>
      <c r="B148" s="570"/>
      <c r="C148" s="571"/>
      <c r="D148" s="571"/>
      <c r="E148" s="576"/>
    </row>
    <row r="149" spans="1:5">
      <c r="A149" s="486"/>
      <c r="B149" s="570"/>
      <c r="C149" s="542"/>
      <c r="D149" s="542"/>
      <c r="E149" s="577"/>
    </row>
    <row r="150" spans="1:5">
      <c r="A150" s="486"/>
      <c r="B150" s="570"/>
      <c r="C150" s="542"/>
      <c r="D150" s="542"/>
      <c r="E150" s="577"/>
    </row>
    <row r="151" spans="1:5">
      <c r="A151" s="486"/>
      <c r="B151" s="570"/>
      <c r="C151" s="542"/>
      <c r="D151" s="542"/>
      <c r="E151" s="577"/>
    </row>
    <row r="152" spans="1:5">
      <c r="A152" s="486"/>
      <c r="B152" s="570"/>
      <c r="C152" s="542"/>
      <c r="D152" s="542"/>
      <c r="E152" s="577"/>
    </row>
    <row r="153" spans="1:5">
      <c r="A153" s="486"/>
      <c r="B153" s="570"/>
      <c r="C153" s="542"/>
      <c r="D153" s="542"/>
      <c r="E153" s="577"/>
    </row>
    <row r="154" spans="1:5">
      <c r="A154" s="486"/>
      <c r="B154" s="570"/>
      <c r="C154" s="542"/>
      <c r="D154" s="542"/>
      <c r="E154" s="577"/>
    </row>
    <row r="155" spans="1:5">
      <c r="A155" s="486"/>
      <c r="B155" s="570"/>
      <c r="C155" s="542"/>
      <c r="D155" s="542"/>
      <c r="E155" s="577"/>
    </row>
    <row r="156" spans="1:5">
      <c r="A156" s="486"/>
      <c r="B156" s="570"/>
      <c r="C156" s="542"/>
      <c r="D156" s="542"/>
      <c r="E156" s="577"/>
    </row>
    <row r="157" spans="1:5">
      <c r="A157" s="486"/>
      <c r="B157" s="570"/>
      <c r="C157" s="542"/>
      <c r="D157" s="542"/>
      <c r="E157" s="577"/>
    </row>
    <row r="158" spans="1:5">
      <c r="A158" s="486"/>
      <c r="B158" s="570"/>
      <c r="C158" s="542"/>
      <c r="D158" s="542"/>
      <c r="E158" s="577"/>
    </row>
    <row r="159" spans="1:5">
      <c r="A159" s="486"/>
      <c r="B159" s="570"/>
      <c r="C159" s="542"/>
      <c r="D159" s="542"/>
      <c r="E159" s="577"/>
    </row>
    <row r="160" spans="1:5">
      <c r="A160" s="486"/>
      <c r="B160" s="570"/>
      <c r="C160" s="542"/>
      <c r="D160" s="542"/>
      <c r="E160" s="577"/>
    </row>
    <row r="161" spans="1:5">
      <c r="A161" s="486"/>
      <c r="B161" s="570"/>
      <c r="C161" s="542"/>
      <c r="D161" s="542"/>
      <c r="E161" s="577"/>
    </row>
    <row r="162" spans="1:5">
      <c r="A162" s="486"/>
      <c r="B162" s="570"/>
      <c r="C162" s="542"/>
      <c r="D162" s="542"/>
      <c r="E162" s="577"/>
    </row>
    <row r="163" spans="1:5">
      <c r="A163" s="486"/>
      <c r="B163" s="570"/>
      <c r="C163" s="542"/>
      <c r="D163" s="542"/>
      <c r="E163" s="577"/>
    </row>
    <row r="164" spans="1:5">
      <c r="A164" s="486"/>
      <c r="B164" s="570"/>
      <c r="C164" s="542"/>
      <c r="D164" s="542"/>
      <c r="E164" s="577"/>
    </row>
    <row r="165" spans="1:5">
      <c r="A165" s="486"/>
      <c r="B165" s="570"/>
      <c r="C165" s="542"/>
      <c r="D165" s="542"/>
      <c r="E165" s="577"/>
    </row>
    <row r="166" spans="1:5">
      <c r="A166" s="486"/>
      <c r="B166" s="570"/>
      <c r="C166" s="542"/>
      <c r="D166" s="542"/>
      <c r="E166" s="577"/>
    </row>
    <row r="167" spans="1:5">
      <c r="A167" s="486"/>
      <c r="B167" s="570"/>
      <c r="C167" s="542"/>
      <c r="D167" s="542"/>
      <c r="E167" s="577"/>
    </row>
    <row r="168" spans="1:5">
      <c r="A168" s="486"/>
      <c r="B168" s="570"/>
      <c r="C168" s="542"/>
      <c r="D168" s="542"/>
      <c r="E168" s="577"/>
    </row>
    <row r="169" spans="1:5">
      <c r="A169" s="486"/>
      <c r="B169" s="570"/>
      <c r="C169" s="542"/>
      <c r="D169" s="542"/>
      <c r="E169" s="577"/>
    </row>
    <row r="170" spans="1:5">
      <c r="A170" s="486"/>
      <c r="B170" s="570"/>
      <c r="C170" s="542"/>
      <c r="D170" s="542"/>
      <c r="E170" s="577"/>
    </row>
    <row r="171" spans="1:5">
      <c r="A171" s="486"/>
      <c r="B171" s="570"/>
      <c r="C171" s="542"/>
      <c r="D171" s="542"/>
      <c r="E171" s="577"/>
    </row>
    <row r="172" spans="1:5">
      <c r="A172" s="486"/>
      <c r="B172" s="570"/>
      <c r="C172" s="542"/>
      <c r="D172" s="542"/>
      <c r="E172" s="577"/>
    </row>
    <row r="173" spans="1:5">
      <c r="A173" s="486"/>
      <c r="B173" s="570"/>
      <c r="C173" s="542"/>
      <c r="D173" s="542"/>
      <c r="E173" s="577"/>
    </row>
    <row r="174" spans="1:5">
      <c r="A174" s="486"/>
      <c r="B174" s="570"/>
      <c r="C174" s="542"/>
      <c r="D174" s="542"/>
      <c r="E174" s="577"/>
    </row>
    <row r="175" spans="1:5">
      <c r="A175" s="486"/>
      <c r="B175" s="570"/>
      <c r="C175" s="542"/>
      <c r="D175" s="542"/>
      <c r="E175" s="577"/>
    </row>
    <row r="176" spans="1:5">
      <c r="A176" s="486"/>
      <c r="B176" s="570"/>
      <c r="C176" s="542"/>
      <c r="D176" s="542"/>
      <c r="E176" s="577"/>
    </row>
    <row r="177" spans="1:5">
      <c r="A177" s="486"/>
      <c r="B177" s="570"/>
      <c r="C177" s="542"/>
      <c r="D177" s="542"/>
      <c r="E177" s="577"/>
    </row>
    <row r="178" spans="1:5">
      <c r="A178" s="486"/>
      <c r="B178" s="570"/>
      <c r="C178" s="542"/>
      <c r="D178" s="542"/>
      <c r="E178" s="577"/>
    </row>
    <row r="179" spans="1:5">
      <c r="A179" s="486"/>
      <c r="B179" s="570"/>
      <c r="C179" s="542"/>
      <c r="D179" s="542"/>
      <c r="E179" s="577"/>
    </row>
    <row r="180" spans="1:5">
      <c r="A180" s="486"/>
      <c r="B180" s="570"/>
      <c r="C180" s="542"/>
      <c r="D180" s="542"/>
      <c r="E180" s="577"/>
    </row>
    <row r="181" spans="1:5">
      <c r="A181" s="486"/>
      <c r="B181" s="570"/>
      <c r="C181" s="542"/>
      <c r="D181" s="542"/>
      <c r="E181" s="577"/>
    </row>
    <row r="182" spans="1:5">
      <c r="A182" s="486"/>
      <c r="B182" s="570"/>
      <c r="C182" s="542"/>
      <c r="D182" s="542"/>
      <c r="E182" s="577"/>
    </row>
    <row r="183" spans="1:5">
      <c r="A183" s="486"/>
      <c r="B183" s="570"/>
      <c r="C183" s="542"/>
      <c r="D183" s="542"/>
      <c r="E183" s="577"/>
    </row>
    <row r="184" spans="1:5">
      <c r="A184" s="486"/>
      <c r="B184" s="570"/>
      <c r="C184" s="542"/>
      <c r="D184" s="542"/>
      <c r="E184" s="577"/>
    </row>
    <row r="185" spans="1:5">
      <c r="A185" s="486"/>
      <c r="B185" s="570"/>
      <c r="C185" s="542"/>
      <c r="D185" s="542"/>
      <c r="E185" s="577"/>
    </row>
    <row r="186" spans="1:5">
      <c r="A186" s="486"/>
      <c r="B186" s="570"/>
      <c r="C186" s="542"/>
      <c r="D186" s="542"/>
      <c r="E186" s="577"/>
    </row>
    <row r="187" spans="1:5">
      <c r="A187" s="486"/>
      <c r="B187" s="570"/>
      <c r="C187" s="542"/>
      <c r="D187" s="542"/>
      <c r="E187" s="577"/>
    </row>
    <row r="188" spans="1:5">
      <c r="A188" s="486"/>
      <c r="B188" s="570"/>
      <c r="C188" s="542"/>
      <c r="D188" s="542"/>
      <c r="E188" s="577"/>
    </row>
    <row r="189" spans="1:5">
      <c r="A189" s="486"/>
      <c r="B189" s="570"/>
      <c r="C189" s="542"/>
      <c r="D189" s="542"/>
      <c r="E189" s="577"/>
    </row>
    <row r="190" spans="1:5">
      <c r="A190" s="486"/>
      <c r="B190" s="570"/>
      <c r="C190" s="542"/>
      <c r="D190" s="542"/>
      <c r="E190" s="577"/>
    </row>
    <row r="191" spans="1:5">
      <c r="A191" s="486"/>
      <c r="B191" s="570"/>
      <c r="C191" s="542"/>
      <c r="D191" s="542"/>
      <c r="E191" s="577"/>
    </row>
    <row r="192" spans="1:5">
      <c r="A192" s="486"/>
      <c r="B192" s="570"/>
      <c r="C192" s="542"/>
      <c r="D192" s="542"/>
      <c r="E192" s="577"/>
    </row>
    <row r="193" spans="1:5">
      <c r="A193" s="486"/>
      <c r="B193" s="570"/>
      <c r="C193" s="542"/>
      <c r="D193" s="542"/>
      <c r="E193" s="577"/>
    </row>
    <row r="194" spans="1:5">
      <c r="A194" s="486"/>
      <c r="B194" s="570"/>
      <c r="C194" s="542"/>
      <c r="D194" s="542"/>
      <c r="E194" s="577"/>
    </row>
    <row r="195" spans="1:5">
      <c r="A195" s="486"/>
      <c r="B195" s="570"/>
      <c r="C195" s="542"/>
      <c r="D195" s="542"/>
      <c r="E195" s="577"/>
    </row>
    <row r="196" spans="1:5">
      <c r="A196" s="486"/>
      <c r="B196" s="570"/>
      <c r="C196" s="542"/>
      <c r="D196" s="542"/>
      <c r="E196" s="577"/>
    </row>
    <row r="197" spans="1:5">
      <c r="A197" s="486"/>
      <c r="B197" s="570"/>
      <c r="C197" s="542"/>
      <c r="D197" s="542"/>
      <c r="E197" s="577"/>
    </row>
    <row r="198" spans="1:5">
      <c r="A198" s="486"/>
      <c r="B198" s="570"/>
      <c r="C198" s="542"/>
      <c r="D198" s="542"/>
      <c r="E198" s="577"/>
    </row>
    <row r="199" spans="1:5">
      <c r="A199" s="486"/>
      <c r="B199" s="570"/>
      <c r="C199" s="542"/>
      <c r="D199" s="542"/>
      <c r="E199" s="577"/>
    </row>
    <row r="200" spans="1:5">
      <c r="A200" s="486"/>
      <c r="B200" s="570"/>
      <c r="C200" s="542"/>
      <c r="D200" s="542"/>
      <c r="E200" s="577"/>
    </row>
    <row r="201" spans="1:5">
      <c r="A201" s="486"/>
      <c r="B201" s="570"/>
      <c r="C201" s="542"/>
      <c r="D201" s="542"/>
      <c r="E201" s="577"/>
    </row>
    <row r="202" spans="1:5">
      <c r="A202" s="486"/>
      <c r="B202" s="570"/>
      <c r="C202" s="542"/>
      <c r="D202" s="542"/>
      <c r="E202" s="577"/>
    </row>
    <row r="203" spans="1:5">
      <c r="A203" s="486"/>
      <c r="B203" s="570"/>
      <c r="C203" s="542"/>
      <c r="D203" s="542"/>
      <c r="E203" s="577"/>
    </row>
    <row r="204" spans="1:5">
      <c r="A204" s="486"/>
      <c r="B204" s="570"/>
      <c r="C204" s="542"/>
      <c r="D204" s="542"/>
      <c r="E204" s="577"/>
    </row>
    <row r="205" spans="1:5">
      <c r="A205" s="486"/>
      <c r="B205" s="570"/>
      <c r="C205" s="542"/>
      <c r="D205" s="542"/>
      <c r="E205" s="577"/>
    </row>
    <row r="206" spans="1:5">
      <c r="A206" s="486"/>
      <c r="B206" s="570"/>
      <c r="C206" s="542"/>
      <c r="D206" s="542"/>
      <c r="E206" s="577"/>
    </row>
    <row r="207" spans="1:5">
      <c r="A207" s="486"/>
      <c r="B207" s="570"/>
      <c r="C207" s="542"/>
      <c r="D207" s="542"/>
      <c r="E207" s="577"/>
    </row>
    <row r="208" spans="1:5">
      <c r="A208" s="486"/>
      <c r="B208" s="570"/>
      <c r="C208" s="542"/>
      <c r="D208" s="542"/>
      <c r="E208" s="577"/>
    </row>
    <row r="209" spans="1:5">
      <c r="A209" s="486"/>
      <c r="B209" s="570"/>
      <c r="C209" s="542"/>
      <c r="D209" s="542"/>
      <c r="E209" s="577"/>
    </row>
    <row r="210" spans="1:5">
      <c r="A210" s="486"/>
      <c r="B210" s="570"/>
      <c r="C210" s="542"/>
      <c r="D210" s="542"/>
      <c r="E210" s="577"/>
    </row>
    <row r="211" spans="1:5">
      <c r="A211" s="486"/>
      <c r="B211" s="570"/>
      <c r="C211" s="542"/>
      <c r="D211" s="542"/>
      <c r="E211" s="577"/>
    </row>
    <row r="212" spans="1:5">
      <c r="A212" s="486"/>
      <c r="B212" s="570"/>
      <c r="C212" s="542"/>
      <c r="D212" s="542"/>
      <c r="E212" s="577"/>
    </row>
    <row r="213" spans="1:5">
      <c r="A213" s="486"/>
      <c r="B213" s="570"/>
      <c r="C213" s="542"/>
      <c r="D213" s="542"/>
      <c r="E213" s="577"/>
    </row>
    <row r="214" spans="1:5">
      <c r="A214" s="486"/>
      <c r="B214" s="570"/>
      <c r="C214" s="542"/>
      <c r="D214" s="542"/>
      <c r="E214" s="577"/>
    </row>
    <row r="215" spans="1:5">
      <c r="A215" s="486"/>
      <c r="B215" s="570"/>
      <c r="C215" s="542"/>
      <c r="D215" s="542"/>
      <c r="E215" s="577"/>
    </row>
    <row r="216" spans="1:5">
      <c r="A216" s="486"/>
      <c r="B216" s="570"/>
      <c r="C216" s="542"/>
      <c r="D216" s="542"/>
      <c r="E216" s="577"/>
    </row>
    <row r="217" spans="1:5">
      <c r="A217" s="486"/>
      <c r="B217" s="570"/>
      <c r="C217" s="542"/>
      <c r="D217" s="542"/>
      <c r="E217" s="577"/>
    </row>
    <row r="218" spans="1:5">
      <c r="A218" s="486"/>
      <c r="B218" s="570"/>
      <c r="C218" s="542"/>
      <c r="D218" s="542"/>
      <c r="E218" s="577"/>
    </row>
    <row r="219" spans="1:5">
      <c r="A219" s="486"/>
      <c r="B219" s="570"/>
      <c r="C219" s="542"/>
      <c r="D219" s="542"/>
      <c r="E219" s="578"/>
    </row>
    <row r="220" spans="1:5">
      <c r="A220" s="486"/>
      <c r="B220" s="570"/>
      <c r="C220" s="542"/>
      <c r="D220" s="542"/>
      <c r="E220" s="578"/>
    </row>
    <row r="221" spans="1:5">
      <c r="A221" s="486"/>
      <c r="B221" s="570"/>
      <c r="C221" s="542"/>
      <c r="D221" s="542"/>
      <c r="E221" s="578"/>
    </row>
    <row r="222" spans="1:5">
      <c r="A222" s="486"/>
      <c r="B222" s="570"/>
      <c r="C222" s="542"/>
      <c r="D222" s="542"/>
      <c r="E222" s="578"/>
    </row>
    <row r="223" spans="1:5">
      <c r="A223" s="486"/>
      <c r="B223" s="570"/>
      <c r="C223" s="542"/>
      <c r="D223" s="542"/>
      <c r="E223" s="578"/>
    </row>
    <row r="224" spans="1:5">
      <c r="A224" s="486"/>
      <c r="B224" s="570"/>
      <c r="C224" s="542"/>
      <c r="D224" s="542"/>
      <c r="E224" s="578"/>
    </row>
    <row r="225" spans="1:5">
      <c r="A225" s="486"/>
      <c r="B225" s="570"/>
      <c r="C225" s="542"/>
      <c r="D225" s="542"/>
      <c r="E225" s="578"/>
    </row>
    <row r="226" spans="1:5">
      <c r="A226" s="486"/>
      <c r="B226" s="570"/>
      <c r="C226" s="542"/>
      <c r="D226" s="542"/>
      <c r="E226" s="578"/>
    </row>
    <row r="227" spans="1:5">
      <c r="A227" s="486"/>
      <c r="B227" s="570"/>
      <c r="C227" s="542"/>
      <c r="D227" s="542"/>
      <c r="E227" s="578"/>
    </row>
    <row r="228" spans="1:5">
      <c r="A228" s="486"/>
      <c r="B228" s="570"/>
      <c r="C228" s="542"/>
      <c r="D228" s="542"/>
      <c r="E228" s="578"/>
    </row>
    <row r="229" spans="1:5">
      <c r="A229" s="486"/>
      <c r="B229" s="570"/>
      <c r="C229" s="542"/>
      <c r="D229" s="542"/>
      <c r="E229" s="578"/>
    </row>
    <row r="230" spans="1:5">
      <c r="A230" s="486"/>
      <c r="B230" s="570"/>
      <c r="C230" s="542"/>
      <c r="D230" s="542"/>
      <c r="E230" s="578"/>
    </row>
    <row r="231" spans="1:5">
      <c r="A231" s="486"/>
      <c r="B231" s="570"/>
      <c r="C231" s="542"/>
      <c r="D231" s="542"/>
      <c r="E231" s="578"/>
    </row>
    <row r="232" spans="1:5">
      <c r="A232" s="486"/>
      <c r="B232" s="570"/>
      <c r="C232" s="542"/>
      <c r="D232" s="542"/>
      <c r="E232" s="578"/>
    </row>
    <row r="233" spans="1:5">
      <c r="A233" s="486"/>
      <c r="B233" s="570"/>
      <c r="C233" s="542"/>
      <c r="D233" s="542"/>
      <c r="E233" s="578"/>
    </row>
    <row r="234" spans="1:5">
      <c r="A234" s="486"/>
      <c r="B234" s="570"/>
      <c r="C234" s="542"/>
      <c r="D234" s="542"/>
      <c r="E234" s="578"/>
    </row>
    <row r="235" spans="1:5">
      <c r="A235" s="486"/>
      <c r="B235" s="570"/>
      <c r="C235" s="542"/>
      <c r="D235" s="542"/>
      <c r="E235" s="578"/>
    </row>
    <row r="236" spans="1:5">
      <c r="A236" s="486"/>
      <c r="B236" s="570"/>
      <c r="C236" s="542"/>
      <c r="D236" s="542"/>
      <c r="E236" s="578"/>
    </row>
    <row r="237" spans="1:5">
      <c r="A237" s="486"/>
      <c r="B237" s="570"/>
      <c r="C237" s="542"/>
      <c r="D237" s="542"/>
      <c r="E237" s="578"/>
    </row>
    <row r="238" spans="1:5">
      <c r="A238" s="486"/>
      <c r="B238" s="570"/>
      <c r="C238" s="542"/>
      <c r="D238" s="542"/>
      <c r="E238" s="578"/>
    </row>
    <row r="239" spans="1:5">
      <c r="A239" s="486"/>
      <c r="B239" s="570"/>
      <c r="C239" s="542"/>
      <c r="D239" s="542"/>
      <c r="E239" s="578"/>
    </row>
    <row r="240" spans="1:5">
      <c r="A240" s="486"/>
      <c r="B240" s="570"/>
      <c r="C240" s="542"/>
      <c r="D240" s="542"/>
      <c r="E240" s="578"/>
    </row>
    <row r="241" spans="1:5">
      <c r="A241" s="486"/>
      <c r="B241" s="570"/>
      <c r="C241" s="542"/>
      <c r="D241" s="542"/>
      <c r="E241" s="578"/>
    </row>
    <row r="242" spans="1:5">
      <c r="A242" s="486"/>
      <c r="B242" s="570"/>
      <c r="C242" s="542"/>
      <c r="D242" s="542"/>
      <c r="E242" s="578"/>
    </row>
    <row r="243" spans="1:5">
      <c r="A243" s="486"/>
      <c r="B243" s="570"/>
      <c r="C243" s="542"/>
      <c r="D243" s="542"/>
      <c r="E243" s="578"/>
    </row>
    <row r="244" spans="1:5">
      <c r="A244" s="486"/>
      <c r="B244" s="570"/>
      <c r="C244" s="542"/>
      <c r="D244" s="542"/>
      <c r="E244" s="578"/>
    </row>
    <row r="245" spans="1:5">
      <c r="A245" s="486"/>
      <c r="B245" s="570"/>
      <c r="C245" s="542"/>
      <c r="D245" s="542"/>
      <c r="E245" s="578"/>
    </row>
    <row r="246" spans="1:5">
      <c r="A246" s="486"/>
      <c r="B246" s="570"/>
      <c r="C246" s="542"/>
      <c r="D246" s="542"/>
      <c r="E246" s="578"/>
    </row>
    <row r="247" spans="1:5">
      <c r="A247" s="486"/>
      <c r="B247" s="570"/>
      <c r="C247" s="542"/>
      <c r="D247" s="542"/>
      <c r="E247" s="578"/>
    </row>
    <row r="248" spans="1:5">
      <c r="A248" s="486"/>
      <c r="B248" s="570"/>
      <c r="C248" s="542"/>
      <c r="D248" s="542"/>
      <c r="E248" s="578"/>
    </row>
    <row r="249" spans="1:5">
      <c r="A249" s="486"/>
      <c r="B249" s="570"/>
      <c r="C249" s="542"/>
      <c r="D249" s="542"/>
      <c r="E249" s="578"/>
    </row>
    <row r="250" spans="1:5">
      <c r="A250" s="486"/>
      <c r="B250" s="570"/>
      <c r="C250" s="542"/>
      <c r="D250" s="542"/>
      <c r="E250" s="578"/>
    </row>
    <row r="251" spans="1:5">
      <c r="A251" s="486"/>
      <c r="B251" s="570"/>
      <c r="C251" s="542"/>
      <c r="D251" s="542"/>
      <c r="E251" s="578"/>
    </row>
    <row r="252" spans="1:5">
      <c r="A252" s="486"/>
      <c r="B252" s="570"/>
      <c r="C252" s="542"/>
      <c r="D252" s="542"/>
      <c r="E252" s="578"/>
    </row>
    <row r="253" spans="1:5">
      <c r="A253" s="486"/>
      <c r="B253" s="570"/>
      <c r="C253" s="542"/>
      <c r="D253" s="542"/>
      <c r="E253" s="578"/>
    </row>
    <row r="254" spans="1:5">
      <c r="A254" s="486"/>
      <c r="B254" s="570"/>
      <c r="C254" s="542"/>
      <c r="D254" s="542"/>
      <c r="E254" s="578"/>
    </row>
    <row r="255" spans="1:5">
      <c r="A255" s="486"/>
      <c r="B255" s="570"/>
      <c r="C255" s="542"/>
      <c r="D255" s="542"/>
      <c r="E255" s="578"/>
    </row>
    <row r="256" spans="1:5">
      <c r="A256" s="486"/>
      <c r="B256" s="570"/>
      <c r="C256" s="542"/>
      <c r="D256" s="542"/>
      <c r="E256" s="578"/>
    </row>
    <row r="257" spans="1:5">
      <c r="A257" s="486"/>
      <c r="B257" s="570"/>
      <c r="C257" s="542"/>
      <c r="D257" s="542"/>
      <c r="E257" s="578"/>
    </row>
    <row r="258" spans="1:5">
      <c r="A258" s="486"/>
      <c r="B258" s="570"/>
      <c r="C258" s="542"/>
      <c r="D258" s="542"/>
      <c r="E258" s="578"/>
    </row>
    <row r="259" spans="1:5">
      <c r="A259" s="486"/>
      <c r="B259" s="570"/>
      <c r="C259" s="542"/>
      <c r="D259" s="542"/>
      <c r="E259" s="578"/>
    </row>
    <row r="260" spans="1:5">
      <c r="A260" s="486"/>
      <c r="B260" s="570"/>
      <c r="C260" s="542"/>
      <c r="D260" s="542"/>
      <c r="E260" s="578"/>
    </row>
    <row r="261" spans="1:5">
      <c r="A261" s="486"/>
      <c r="B261" s="570"/>
      <c r="C261" s="542"/>
      <c r="D261" s="542"/>
      <c r="E261" s="578"/>
    </row>
    <row r="262" spans="1:5">
      <c r="A262" s="486"/>
      <c r="B262" s="570"/>
      <c r="C262" s="542"/>
      <c r="D262" s="542"/>
      <c r="E262" s="578"/>
    </row>
    <row r="263" spans="1:5">
      <c r="A263" s="486"/>
      <c r="B263" s="570"/>
      <c r="C263" s="542"/>
      <c r="D263" s="542"/>
      <c r="E263" s="578"/>
    </row>
    <row r="264" spans="1:5">
      <c r="A264" s="486"/>
      <c r="B264" s="570"/>
      <c r="C264" s="542"/>
      <c r="D264" s="542"/>
      <c r="E264" s="578"/>
    </row>
    <row r="265" spans="1:5">
      <c r="A265" s="486"/>
      <c r="B265" s="570"/>
      <c r="C265" s="542"/>
      <c r="D265" s="542"/>
      <c r="E265" s="578"/>
    </row>
    <row r="266" spans="1:5">
      <c r="A266" s="486"/>
      <c r="B266" s="570"/>
      <c r="C266" s="542"/>
      <c r="D266" s="542"/>
      <c r="E266" s="578"/>
    </row>
    <row r="267" spans="1:5">
      <c r="A267" s="486"/>
      <c r="B267" s="570"/>
      <c r="C267" s="542"/>
      <c r="D267" s="542"/>
      <c r="E267" s="578"/>
    </row>
    <row r="268" spans="1:5">
      <c r="A268" s="486"/>
      <c r="B268" s="570"/>
      <c r="C268" s="542"/>
      <c r="D268" s="542"/>
      <c r="E268" s="578"/>
    </row>
    <row r="269" spans="1:5">
      <c r="A269" s="486"/>
      <c r="B269" s="570"/>
      <c r="C269" s="542"/>
      <c r="D269" s="542"/>
      <c r="E269" s="578"/>
    </row>
    <row r="270" spans="1:5">
      <c r="A270" s="486"/>
      <c r="B270" s="570"/>
      <c r="C270" s="542"/>
      <c r="D270" s="542"/>
      <c r="E270" s="578"/>
    </row>
    <row r="271" spans="1:5">
      <c r="A271" s="486"/>
      <c r="B271" s="570"/>
      <c r="C271" s="542"/>
      <c r="D271" s="542"/>
      <c r="E271" s="578"/>
    </row>
    <row r="272" spans="1:5">
      <c r="A272" s="486"/>
      <c r="B272" s="570"/>
      <c r="C272" s="542"/>
      <c r="D272" s="542"/>
      <c r="E272" s="578"/>
    </row>
    <row r="273" spans="1:5">
      <c r="A273" s="486"/>
      <c r="B273" s="570"/>
      <c r="C273" s="542"/>
      <c r="D273" s="542"/>
      <c r="E273" s="578"/>
    </row>
    <row r="274" spans="1:5">
      <c r="A274" s="486"/>
      <c r="B274" s="570"/>
      <c r="C274" s="542"/>
      <c r="D274" s="542"/>
      <c r="E274" s="578"/>
    </row>
    <row r="275" spans="1:5">
      <c r="A275" s="486"/>
      <c r="B275" s="570"/>
      <c r="C275" s="542"/>
      <c r="D275" s="542"/>
      <c r="E275" s="578"/>
    </row>
    <row r="276" spans="1:5">
      <c r="A276" s="486"/>
      <c r="B276" s="570"/>
      <c r="C276" s="542"/>
      <c r="D276" s="542"/>
      <c r="E276" s="578"/>
    </row>
    <row r="277" spans="1:5">
      <c r="A277" s="486"/>
      <c r="B277" s="570"/>
      <c r="C277" s="542"/>
      <c r="D277" s="542"/>
      <c r="E277" s="578"/>
    </row>
    <row r="278" spans="1:5">
      <c r="A278" s="486"/>
      <c r="B278" s="570"/>
      <c r="C278" s="542"/>
      <c r="D278" s="542"/>
      <c r="E278" s="578"/>
    </row>
    <row r="279" spans="1:5">
      <c r="A279" s="486"/>
      <c r="B279" s="570"/>
      <c r="C279" s="542"/>
      <c r="D279" s="542"/>
      <c r="E279" s="578"/>
    </row>
    <row r="280" spans="1:5">
      <c r="A280" s="486"/>
      <c r="B280" s="570"/>
      <c r="C280" s="542"/>
      <c r="D280" s="542"/>
      <c r="E280" s="578"/>
    </row>
    <row r="281" spans="1:5">
      <c r="A281" s="486"/>
      <c r="B281" s="570"/>
      <c r="C281" s="542"/>
      <c r="D281" s="542"/>
      <c r="E281" s="578"/>
    </row>
    <row r="282" spans="1:5">
      <c r="A282" s="486"/>
      <c r="B282" s="570"/>
      <c r="C282" s="542"/>
      <c r="D282" s="542"/>
      <c r="E282" s="578"/>
    </row>
    <row r="283" spans="1:5">
      <c r="A283" s="486"/>
      <c r="B283" s="570"/>
      <c r="C283" s="542"/>
      <c r="D283" s="542"/>
      <c r="E283" s="578"/>
    </row>
    <row r="284" spans="1:5">
      <c r="A284" s="486"/>
      <c r="B284" s="570"/>
      <c r="C284" s="542"/>
      <c r="D284" s="542"/>
      <c r="E284" s="578"/>
    </row>
    <row r="285" spans="1:5">
      <c r="A285" s="486"/>
      <c r="B285" s="570"/>
      <c r="C285" s="542"/>
      <c r="D285" s="542"/>
      <c r="E285" s="578"/>
    </row>
    <row r="286" spans="1:5">
      <c r="A286" s="486"/>
      <c r="B286" s="570"/>
      <c r="C286" s="542"/>
      <c r="D286" s="542"/>
      <c r="E286" s="578"/>
    </row>
    <row r="287" spans="1:5">
      <c r="A287" s="486"/>
      <c r="B287" s="570"/>
      <c r="C287" s="542"/>
      <c r="D287" s="542"/>
      <c r="E287" s="578"/>
    </row>
    <row r="288" spans="1:5">
      <c r="A288" s="486"/>
      <c r="B288" s="570"/>
      <c r="C288" s="542"/>
      <c r="D288" s="542"/>
      <c r="E288" s="578"/>
    </row>
    <row r="289" spans="1:5">
      <c r="A289" s="486"/>
      <c r="B289" s="570"/>
      <c r="C289" s="542"/>
      <c r="D289" s="542"/>
      <c r="E289" s="578"/>
    </row>
    <row r="290" spans="1:5">
      <c r="A290" s="486"/>
      <c r="B290" s="570"/>
      <c r="C290" s="542"/>
      <c r="D290" s="542"/>
      <c r="E290" s="578"/>
    </row>
    <row r="291" spans="1:5">
      <c r="A291" s="486"/>
      <c r="B291" s="570"/>
      <c r="C291" s="542"/>
      <c r="D291" s="542"/>
      <c r="E291" s="578"/>
    </row>
    <row r="292" spans="1:5">
      <c r="A292" s="486"/>
      <c r="B292" s="570"/>
      <c r="C292" s="542"/>
      <c r="D292" s="542"/>
      <c r="E292" s="578"/>
    </row>
    <row r="293" spans="1:5">
      <c r="A293" s="486"/>
      <c r="B293" s="570"/>
      <c r="C293" s="542"/>
      <c r="D293" s="542"/>
      <c r="E293" s="578"/>
    </row>
    <row r="294" spans="1:5">
      <c r="A294" s="486"/>
      <c r="B294" s="570"/>
      <c r="C294" s="542"/>
      <c r="D294" s="542"/>
      <c r="E294" s="578"/>
    </row>
    <row r="295" spans="1:5">
      <c r="A295" s="486"/>
      <c r="B295" s="570"/>
      <c r="C295" s="542"/>
      <c r="D295" s="542"/>
      <c r="E295" s="578"/>
    </row>
    <row r="296" spans="1:5">
      <c r="A296" s="486"/>
      <c r="B296" s="570"/>
      <c r="C296" s="542"/>
      <c r="D296" s="542"/>
      <c r="E296" s="578"/>
    </row>
    <row r="297" spans="1:5">
      <c r="A297" s="486"/>
      <c r="B297" s="570"/>
      <c r="C297" s="542"/>
      <c r="D297" s="542"/>
      <c r="E297" s="578"/>
    </row>
    <row r="298" spans="1:5">
      <c r="A298" s="486"/>
      <c r="B298" s="570"/>
      <c r="C298" s="542"/>
      <c r="D298" s="542"/>
      <c r="E298" s="578"/>
    </row>
    <row r="299" spans="1:5">
      <c r="A299" s="486"/>
      <c r="B299" s="570"/>
      <c r="C299" s="542"/>
      <c r="D299" s="542"/>
      <c r="E299" s="578"/>
    </row>
    <row r="300" spans="1:5">
      <c r="A300" s="486"/>
      <c r="B300" s="570"/>
      <c r="C300" s="542"/>
      <c r="D300" s="542"/>
      <c r="E300" s="578"/>
    </row>
    <row r="301" spans="1:5">
      <c r="A301" s="486"/>
      <c r="B301" s="570"/>
      <c r="C301" s="542"/>
      <c r="D301" s="542"/>
      <c r="E301" s="578"/>
    </row>
    <row r="302" spans="1:5">
      <c r="A302" s="486"/>
      <c r="B302" s="570"/>
      <c r="C302" s="542"/>
      <c r="D302" s="542"/>
      <c r="E302" s="578"/>
    </row>
    <row r="303" spans="1:5">
      <c r="A303" s="486"/>
      <c r="B303" s="570"/>
      <c r="C303" s="542"/>
      <c r="D303" s="542"/>
      <c r="E303" s="578"/>
    </row>
    <row r="304" spans="1:5">
      <c r="A304" s="486"/>
      <c r="B304" s="570"/>
      <c r="C304" s="542"/>
      <c r="D304" s="542"/>
      <c r="E304" s="578"/>
    </row>
    <row r="305" spans="1:5">
      <c r="A305" s="486"/>
      <c r="B305" s="570"/>
      <c r="C305" s="542"/>
      <c r="D305" s="542"/>
      <c r="E305" s="578"/>
    </row>
    <row r="306" spans="1:5">
      <c r="A306" s="486"/>
      <c r="B306" s="570"/>
      <c r="C306" s="542"/>
      <c r="D306" s="542"/>
      <c r="E306" s="578"/>
    </row>
    <row r="307" spans="1:5">
      <c r="A307" s="486"/>
      <c r="B307" s="570"/>
      <c r="C307" s="542"/>
      <c r="D307" s="542"/>
      <c r="E307" s="578"/>
    </row>
    <row r="308" spans="1:5">
      <c r="A308" s="486"/>
      <c r="B308" s="570"/>
      <c r="C308" s="542"/>
      <c r="D308" s="542"/>
      <c r="E308" s="578"/>
    </row>
    <row r="309" spans="1:5">
      <c r="A309" s="486"/>
      <c r="B309" s="570"/>
      <c r="C309" s="542"/>
      <c r="D309" s="542"/>
      <c r="E309" s="578"/>
    </row>
    <row r="310" spans="1:5">
      <c r="A310" s="486"/>
      <c r="B310" s="570"/>
      <c r="C310" s="542"/>
      <c r="D310" s="542"/>
      <c r="E310" s="578"/>
    </row>
    <row r="311" spans="1:5">
      <c r="A311" s="486"/>
      <c r="B311" s="570"/>
      <c r="C311" s="542"/>
      <c r="D311" s="542"/>
      <c r="E311" s="578"/>
    </row>
    <row r="312" spans="1:5">
      <c r="A312" s="486"/>
      <c r="B312" s="570"/>
      <c r="C312" s="542"/>
      <c r="D312" s="542"/>
      <c r="E312" s="578"/>
    </row>
    <row r="313" spans="1:5">
      <c r="A313" s="486"/>
      <c r="B313" s="570"/>
      <c r="C313" s="542"/>
      <c r="D313" s="542"/>
      <c r="E313" s="578"/>
    </row>
    <row r="314" spans="1:5">
      <c r="A314" s="486"/>
      <c r="B314" s="570"/>
      <c r="C314" s="542"/>
      <c r="D314" s="542"/>
      <c r="E314" s="578"/>
    </row>
    <row r="315" spans="1:5">
      <c r="A315" s="486"/>
      <c r="B315" s="570"/>
      <c r="C315" s="542"/>
      <c r="D315" s="542"/>
      <c r="E315" s="578"/>
    </row>
    <row r="316" spans="1:5">
      <c r="A316" s="486"/>
      <c r="B316" s="570"/>
      <c r="C316" s="542"/>
      <c r="D316" s="542"/>
      <c r="E316" s="578"/>
    </row>
    <row r="317" spans="1:5">
      <c r="A317" s="486"/>
      <c r="B317" s="570"/>
      <c r="C317" s="542"/>
      <c r="D317" s="542"/>
      <c r="E317" s="578"/>
    </row>
    <row r="318" spans="1:5">
      <c r="A318" s="486"/>
      <c r="B318" s="570"/>
      <c r="C318" s="542"/>
      <c r="D318" s="542"/>
      <c r="E318" s="578"/>
    </row>
    <row r="319" spans="1:5">
      <c r="A319" s="486"/>
      <c r="B319" s="570"/>
      <c r="C319" s="542"/>
      <c r="D319" s="542"/>
      <c r="E319" s="578"/>
    </row>
    <row r="320" spans="1:5">
      <c r="A320" s="486"/>
      <c r="B320" s="570"/>
      <c r="C320" s="542"/>
      <c r="D320" s="542"/>
      <c r="E320" s="578"/>
    </row>
    <row r="321" spans="1:5">
      <c r="A321" s="486"/>
      <c r="B321" s="570"/>
      <c r="C321" s="542"/>
      <c r="D321" s="542"/>
      <c r="E321" s="578"/>
    </row>
    <row r="322" spans="1:5">
      <c r="A322" s="486"/>
      <c r="B322" s="570"/>
      <c r="C322" s="542"/>
      <c r="D322" s="542"/>
      <c r="E322" s="578"/>
    </row>
    <row r="323" spans="1:5">
      <c r="A323" s="486"/>
      <c r="B323" s="570"/>
      <c r="C323" s="542"/>
      <c r="D323" s="542"/>
      <c r="E323" s="578"/>
    </row>
    <row r="324" spans="1:5">
      <c r="A324" s="486"/>
      <c r="B324" s="570"/>
      <c r="C324" s="542"/>
      <c r="D324" s="542"/>
      <c r="E324" s="578"/>
    </row>
    <row r="325" spans="1:5">
      <c r="A325" s="486"/>
      <c r="B325" s="570"/>
      <c r="C325" s="542"/>
      <c r="D325" s="542"/>
      <c r="E325" s="578"/>
    </row>
    <row r="326" spans="1:5">
      <c r="A326" s="486"/>
      <c r="B326" s="570"/>
      <c r="C326" s="542"/>
      <c r="D326" s="542"/>
      <c r="E326" s="578"/>
    </row>
    <row r="327" spans="1:5">
      <c r="A327" s="486"/>
      <c r="B327" s="570"/>
      <c r="C327" s="542"/>
      <c r="D327" s="542"/>
      <c r="E327" s="578"/>
    </row>
    <row r="328" spans="1:5">
      <c r="A328" s="486"/>
      <c r="B328" s="570"/>
      <c r="C328" s="542"/>
      <c r="D328" s="542"/>
      <c r="E328" s="578"/>
    </row>
    <row r="329" spans="1:5">
      <c r="A329" s="486"/>
      <c r="B329" s="570"/>
      <c r="C329" s="542"/>
      <c r="D329" s="542"/>
      <c r="E329" s="578"/>
    </row>
    <row r="330" spans="1:5">
      <c r="A330" s="486"/>
      <c r="B330" s="570"/>
      <c r="C330" s="542"/>
      <c r="D330" s="542"/>
      <c r="E330" s="578"/>
    </row>
    <row r="331" spans="1:5">
      <c r="A331" s="486"/>
      <c r="B331" s="570"/>
      <c r="C331" s="542"/>
      <c r="D331" s="542"/>
      <c r="E331" s="578"/>
    </row>
    <row r="332" spans="1:5">
      <c r="A332" s="486"/>
      <c r="B332" s="570"/>
      <c r="C332" s="542"/>
      <c r="D332" s="542"/>
      <c r="E332" s="578"/>
    </row>
    <row r="333" spans="1:5">
      <c r="A333" s="486"/>
      <c r="B333" s="570"/>
      <c r="C333" s="542"/>
      <c r="D333" s="542"/>
      <c r="E333" s="578"/>
    </row>
    <row r="334" spans="1:5">
      <c r="A334" s="486"/>
      <c r="B334" s="570"/>
      <c r="C334" s="542"/>
      <c r="D334" s="542"/>
      <c r="E334" s="578"/>
    </row>
    <row r="335" spans="1:5">
      <c r="A335" s="486"/>
      <c r="B335" s="570"/>
      <c r="C335" s="542"/>
      <c r="D335" s="542"/>
      <c r="E335" s="578"/>
    </row>
    <row r="336" spans="1:5">
      <c r="A336" s="486"/>
      <c r="B336" s="570"/>
      <c r="C336" s="542"/>
      <c r="D336" s="542"/>
      <c r="E336" s="578"/>
    </row>
    <row r="337" spans="1:5">
      <c r="A337" s="486"/>
      <c r="B337" s="570"/>
      <c r="C337" s="542"/>
      <c r="D337" s="542"/>
      <c r="E337" s="578"/>
    </row>
    <row r="338" spans="1:5">
      <c r="A338" s="486"/>
      <c r="B338" s="570"/>
      <c r="C338" s="542"/>
      <c r="D338" s="542"/>
      <c r="E338" s="578"/>
    </row>
    <row r="339" spans="1:5">
      <c r="A339" s="486"/>
      <c r="B339" s="570"/>
      <c r="C339" s="542"/>
      <c r="D339" s="542"/>
      <c r="E339" s="578"/>
    </row>
    <row r="340" spans="1:5">
      <c r="A340" s="486"/>
      <c r="B340" s="570"/>
      <c r="C340" s="542"/>
      <c r="D340" s="542"/>
      <c r="E340" s="578"/>
    </row>
    <row r="341" spans="1:5">
      <c r="A341" s="486"/>
      <c r="B341" s="570"/>
      <c r="C341" s="542"/>
      <c r="D341" s="542"/>
      <c r="E341" s="578"/>
    </row>
    <row r="342" spans="1:5">
      <c r="A342" s="486"/>
      <c r="B342" s="570"/>
      <c r="C342" s="542"/>
      <c r="D342" s="542"/>
      <c r="E342" s="578"/>
    </row>
    <row r="343" spans="1:5">
      <c r="A343" s="486"/>
      <c r="B343" s="570"/>
      <c r="C343" s="542"/>
      <c r="D343" s="542"/>
      <c r="E343" s="578"/>
    </row>
    <row r="344" spans="1:5">
      <c r="A344" s="486"/>
      <c r="B344" s="570"/>
      <c r="C344" s="542"/>
      <c r="D344" s="542"/>
      <c r="E344" s="578"/>
    </row>
    <row r="345" spans="1:5">
      <c r="A345" s="486"/>
      <c r="B345" s="570"/>
      <c r="C345" s="542"/>
      <c r="D345" s="542"/>
      <c r="E345" s="578"/>
    </row>
    <row r="346" spans="1:5">
      <c r="C346" s="542"/>
      <c r="E346" s="578"/>
    </row>
    <row r="347" spans="1:5">
      <c r="C347" s="542"/>
      <c r="E347" s="578"/>
    </row>
    <row r="348" spans="1:5">
      <c r="C348" s="542"/>
      <c r="E348" s="578"/>
    </row>
    <row r="349" spans="1:5">
      <c r="C349" s="542"/>
      <c r="E349" s="578"/>
    </row>
    <row r="350" spans="1:5">
      <c r="E350" s="578"/>
    </row>
    <row r="351" spans="1:5">
      <c r="E351" s="578"/>
    </row>
    <row r="352" spans="1:5">
      <c r="E352" s="578"/>
    </row>
    <row r="353" spans="5:5">
      <c r="E353" s="578"/>
    </row>
    <row r="354" spans="5:5">
      <c r="E354" s="578"/>
    </row>
    <row r="355" spans="5:5">
      <c r="E355" s="578"/>
    </row>
    <row r="356" spans="5:5">
      <c r="E356" s="578"/>
    </row>
    <row r="357" spans="5:5">
      <c r="E357" s="578"/>
    </row>
    <row r="358" spans="5:5">
      <c r="E358" s="578"/>
    </row>
    <row r="359" spans="5:5">
      <c r="E359" s="578"/>
    </row>
    <row r="360" spans="5:5">
      <c r="E360" s="578"/>
    </row>
    <row r="361" spans="5:5">
      <c r="E361" s="578"/>
    </row>
    <row r="362" spans="5:5">
      <c r="E362" s="578"/>
    </row>
    <row r="363" spans="5:5">
      <c r="E363" s="578"/>
    </row>
    <row r="364" spans="5:5">
      <c r="E364" s="578"/>
    </row>
    <row r="365" spans="5:5">
      <c r="E365" s="578"/>
    </row>
    <row r="366" spans="5:5">
      <c r="E366" s="578"/>
    </row>
    <row r="367" spans="5:5">
      <c r="E367" s="578"/>
    </row>
    <row r="368" spans="5:5">
      <c r="E368" s="578"/>
    </row>
    <row r="369" spans="5:5">
      <c r="E369" s="578"/>
    </row>
    <row r="370" spans="5:5">
      <c r="E370" s="578"/>
    </row>
    <row r="371" spans="5:5">
      <c r="E371" s="578"/>
    </row>
    <row r="372" spans="5:5">
      <c r="E372" s="578"/>
    </row>
    <row r="373" spans="5:5">
      <c r="E373" s="578"/>
    </row>
    <row r="374" spans="5:5">
      <c r="E374" s="578"/>
    </row>
    <row r="375" spans="5:5">
      <c r="E375" s="578"/>
    </row>
    <row r="376" spans="5:5">
      <c r="E376" s="578"/>
    </row>
    <row r="377" spans="5:5">
      <c r="E377" s="578"/>
    </row>
    <row r="378" spans="5:5">
      <c r="E378" s="578"/>
    </row>
    <row r="379" spans="5:5">
      <c r="E379" s="578"/>
    </row>
    <row r="380" spans="5:5">
      <c r="E380" s="578"/>
    </row>
    <row r="381" spans="5:5">
      <c r="E381" s="578"/>
    </row>
    <row r="382" spans="5:5">
      <c r="E382" s="578"/>
    </row>
    <row r="383" spans="5:5">
      <c r="E383" s="578"/>
    </row>
    <row r="384" spans="5:5">
      <c r="E384" s="578"/>
    </row>
    <row r="385" spans="5:5">
      <c r="E385" s="578"/>
    </row>
    <row r="386" spans="5:5">
      <c r="E386" s="578"/>
    </row>
    <row r="387" spans="5:5">
      <c r="E387" s="578"/>
    </row>
    <row r="388" spans="5:5">
      <c r="E388" s="578"/>
    </row>
    <row r="389" spans="5:5">
      <c r="E389" s="578"/>
    </row>
    <row r="390" spans="5:5">
      <c r="E390" s="578"/>
    </row>
    <row r="391" spans="5:5">
      <c r="E391" s="578"/>
    </row>
    <row r="392" spans="5:5">
      <c r="E392" s="578"/>
    </row>
    <row r="393" spans="5:5">
      <c r="E393" s="578"/>
    </row>
    <row r="394" spans="5:5">
      <c r="E394" s="578"/>
    </row>
    <row r="395" spans="5:5">
      <c r="E395" s="578"/>
    </row>
    <row r="396" spans="5:5">
      <c r="E396" s="578"/>
    </row>
    <row r="397" spans="5:5">
      <c r="E397" s="578"/>
    </row>
  </sheetData>
  <mergeCells count="1">
    <mergeCell ref="A3:D3"/>
  </mergeCells>
  <pageMargins bottom="0.3" footer="0.3" header="0.3" left="0.25" right="0.25" top="0.38"/>
  <pageSetup fitToHeight="0" orientation="portrait" paperSize="9" r:id="rId1" scale="69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L580"/>
  <sheetViews>
    <sheetView workbookViewId="0">
      <selection activeCell="A4" sqref="A4:A5"/>
    </sheetView>
  </sheetViews>
  <sheetFormatPr defaultRowHeight="12.75"/>
  <cols>
    <col min="1" max="1" customWidth="true" style="23" width="10.85546875" collapsed="true"/>
    <col min="2" max="2" customWidth="true" style="25" width="63.7109375" collapsed="true"/>
    <col min="3" max="12" customWidth="true" style="23" width="15.42578125" collapsed="true"/>
    <col min="13" max="16384" style="23" width="9.140625" collapsed="true"/>
  </cols>
  <sheetData>
    <row r="1" spans="1:12">
      <c r="A1" s="737" t="s">
        <v>90</v>
      </c>
      <c r="B1" s="737" t="s">
        <v>102</v>
      </c>
      <c r="C1" s="737" t="s">
        <v>102</v>
      </c>
      <c r="D1" s="737" t="s">
        <v>102</v>
      </c>
      <c r="E1" s="737" t="s">
        <v>102</v>
      </c>
      <c r="F1" s="737" t="s">
        <v>102</v>
      </c>
      <c r="G1" s="737" t="s">
        <v>102</v>
      </c>
      <c r="H1" s="737" t="s">
        <v>102</v>
      </c>
      <c r="I1" s="737" t="s">
        <v>102</v>
      </c>
      <c r="J1" s="737" t="s">
        <v>102</v>
      </c>
      <c r="K1" s="737" t="s">
        <v>102</v>
      </c>
      <c r="L1" s="737" t="s">
        <v>102</v>
      </c>
    </row>
    <row ht="15" r="2" spans="1:12">
      <c r="A2" t="s">
        <v>102</v>
      </c>
      <c r="B2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</row>
    <row ht="15" r="3" spans="1:12">
      <c r="A3" t="s">
        <v>102</v>
      </c>
      <c r="B3" t="s">
        <v>102</v>
      </c>
      <c r="C3" s="738" t="s">
        <v>102</v>
      </c>
      <c r="D3" s="738" t="s">
        <v>102</v>
      </c>
      <c r="E3" s="738" t="s">
        <v>102</v>
      </c>
      <c r="F3" s="738" t="s">
        <v>102</v>
      </c>
      <c r="G3" s="738" t="s">
        <v>102</v>
      </c>
      <c r="H3" s="738" t="s">
        <v>102</v>
      </c>
      <c r="I3" s="738" t="s">
        <v>102</v>
      </c>
      <c r="J3" s="738" t="s">
        <v>102</v>
      </c>
      <c r="K3" s="738" t="s">
        <v>102</v>
      </c>
      <c r="L3" s="738" t="s">
        <v>102</v>
      </c>
    </row>
    <row customHeight="1" ht="25.5" r="4" spans="1:12">
      <c r="A4" s="728" t="s">
        <v>64</v>
      </c>
      <c r="B4" s="728" t="s">
        <v>78</v>
      </c>
      <c r="C4" s="721" t="s">
        <v>49</v>
      </c>
      <c r="D4" s="721" t="s">
        <v>102</v>
      </c>
      <c r="E4" s="721" t="s">
        <v>97</v>
      </c>
      <c r="F4" s="721" t="s">
        <v>102</v>
      </c>
      <c r="G4" s="721" t="s">
        <v>98</v>
      </c>
      <c r="H4" s="721" t="s">
        <v>102</v>
      </c>
      <c r="I4" s="721" t="s">
        <v>99</v>
      </c>
      <c r="J4" s="721" t="s">
        <v>102</v>
      </c>
      <c r="K4" s="721" t="s">
        <v>100</v>
      </c>
      <c r="L4" s="721" t="s">
        <v>102</v>
      </c>
    </row>
    <row customHeight="1" ht="23.25" r="5" spans="1:12">
      <c r="A5" s="728" t="s">
        <v>102</v>
      </c>
      <c r="B5" s="728" t="s">
        <v>102</v>
      </c>
      <c r="C5" s="33" t="s">
        <v>38</v>
      </c>
      <c r="D5" s="33" t="s">
        <v>39</v>
      </c>
      <c r="E5" s="33" t="s">
        <v>38</v>
      </c>
      <c r="F5" s="33" t="s">
        <v>39</v>
      </c>
      <c r="G5" s="33" t="s">
        <v>38</v>
      </c>
      <c r="H5" s="33" t="s">
        <v>39</v>
      </c>
      <c r="I5" s="33" t="s">
        <v>38</v>
      </c>
      <c r="J5" s="33" t="s">
        <v>39</v>
      </c>
      <c r="K5" s="33" t="s">
        <v>38</v>
      </c>
      <c r="L5" s="33" t="s">
        <v>39</v>
      </c>
    </row>
    <row r="6" spans="1:12">
      <c r="A6" s="121">
        <v>1</v>
      </c>
      <c r="B6" s="104" t="s">
        <v>293</v>
      </c>
      <c r="C6" s="141" t="s">
        <v>102</v>
      </c>
      <c r="D6" s="141" t="s">
        <v>102</v>
      </c>
      <c r="E6" s="142" t="s">
        <v>102</v>
      </c>
      <c r="F6" s="142" t="s">
        <v>102</v>
      </c>
      <c r="G6" s="142" t="s">
        <v>102</v>
      </c>
      <c r="H6" s="142" t="s">
        <v>102</v>
      </c>
      <c r="I6" s="142" t="s">
        <v>102</v>
      </c>
      <c r="J6" s="142" t="s">
        <v>102</v>
      </c>
      <c r="K6" s="143" t="s">
        <v>102</v>
      </c>
      <c r="L6" s="143" t="s">
        <v>102</v>
      </c>
    </row>
    <row r="7" spans="1:12">
      <c r="A7" s="121">
        <v>11</v>
      </c>
      <c r="B7" s="104" t="s">
        <v>800</v>
      </c>
      <c r="C7" s="94" t="s">
        <v>102</v>
      </c>
      <c r="D7" s="94" t="s">
        <v>102</v>
      </c>
      <c r="E7" s="94" t="s">
        <v>102</v>
      </c>
      <c r="F7" s="94" t="s">
        <v>102</v>
      </c>
      <c r="G7" s="94" t="s">
        <v>102</v>
      </c>
      <c r="H7" s="94" t="s">
        <v>102</v>
      </c>
      <c r="I7" s="94" t="s">
        <v>102</v>
      </c>
      <c r="J7" s="94" t="s">
        <v>102</v>
      </c>
      <c r="K7" s="94" t="s">
        <v>102</v>
      </c>
      <c r="L7" s="94" t="s">
        <v>102</v>
      </c>
    </row>
    <row r="8" spans="1:12">
      <c r="A8" s="121">
        <v>110</v>
      </c>
      <c r="B8" s="104" t="s">
        <v>801</v>
      </c>
      <c r="C8" s="94" t="s">
        <v>102</v>
      </c>
      <c r="D8" s="94" t="s">
        <v>102</v>
      </c>
      <c r="E8" s="94" t="s">
        <v>102</v>
      </c>
      <c r="F8" s="94" t="s">
        <v>102</v>
      </c>
      <c r="G8" s="94" t="s">
        <v>102</v>
      </c>
      <c r="H8" s="94" t="s">
        <v>102</v>
      </c>
      <c r="I8" s="94" t="s">
        <v>102</v>
      </c>
      <c r="J8" s="94" t="s">
        <v>102</v>
      </c>
      <c r="K8" s="94" t="s">
        <v>102</v>
      </c>
      <c r="L8" s="94" t="s">
        <v>102</v>
      </c>
    </row>
    <row r="9" spans="1:12">
      <c r="A9" s="121">
        <v>1100</v>
      </c>
      <c r="B9" s="104" t="s">
        <v>802</v>
      </c>
      <c r="C9" s="94" t="s">
        <v>102</v>
      </c>
      <c r="D9" s="94" t="s">
        <v>102</v>
      </c>
      <c r="E9" s="94" t="s">
        <v>102</v>
      </c>
      <c r="F9" s="94" t="s">
        <v>102</v>
      </c>
      <c r="G9" s="94" t="s">
        <v>102</v>
      </c>
      <c r="H9" s="94" t="s">
        <v>102</v>
      </c>
      <c r="I9" s="94" t="s">
        <v>102</v>
      </c>
      <c r="J9" s="94" t="s">
        <v>102</v>
      </c>
      <c r="K9" s="94" t="s">
        <v>102</v>
      </c>
      <c r="L9" s="94" t="s">
        <v>102</v>
      </c>
    </row>
    <row ht="25.5" r="10" spans="1:12">
      <c r="A10" s="133">
        <v>110001</v>
      </c>
      <c r="B10" s="37" t="s">
        <v>803</v>
      </c>
      <c r="C10" s="144" t="s">
        <v>102</v>
      </c>
      <c r="D10" s="144" t="s">
        <v>102</v>
      </c>
      <c r="E10" s="144" t="s">
        <v>102</v>
      </c>
      <c r="F10" s="144" t="s">
        <v>102</v>
      </c>
      <c r="G10" s="144" t="s">
        <v>102</v>
      </c>
      <c r="H10" s="144" t="s">
        <v>102</v>
      </c>
      <c r="I10" s="144" t="s">
        <v>102</v>
      </c>
      <c r="J10" s="144" t="s">
        <v>102</v>
      </c>
      <c r="K10" s="144" t="s">
        <v>102</v>
      </c>
      <c r="L10" s="144" t="s">
        <v>102</v>
      </c>
    </row>
    <row r="11" spans="1:12">
      <c r="A11" s="133">
        <v>110002</v>
      </c>
      <c r="B11" s="37" t="s">
        <v>804</v>
      </c>
      <c r="C11" s="144" t="s">
        <v>102</v>
      </c>
      <c r="D11" s="144" t="s">
        <v>102</v>
      </c>
      <c r="E11" s="144" t="s">
        <v>102</v>
      </c>
      <c r="F11" s="144" t="s">
        <v>102</v>
      </c>
      <c r="G11" s="144" t="s">
        <v>102</v>
      </c>
      <c r="H11" s="144" t="s">
        <v>102</v>
      </c>
      <c r="I11" s="144" t="s">
        <v>102</v>
      </c>
      <c r="J11" s="144" t="s">
        <v>102</v>
      </c>
      <c r="K11" s="144" t="s">
        <v>102</v>
      </c>
      <c r="L11" s="144" t="s">
        <v>102</v>
      </c>
    </row>
    <row r="12" spans="1:12">
      <c r="A12" s="133">
        <v>110003</v>
      </c>
      <c r="B12" s="37" t="s">
        <v>805</v>
      </c>
      <c r="C12" s="144" t="s">
        <v>102</v>
      </c>
      <c r="D12" s="144" t="s">
        <v>102</v>
      </c>
      <c r="E12" s="144" t="s">
        <v>102</v>
      </c>
      <c r="F12" s="144" t="s">
        <v>102</v>
      </c>
      <c r="G12" s="144" t="s">
        <v>102</v>
      </c>
      <c r="H12" s="144" t="s">
        <v>102</v>
      </c>
      <c r="I12" s="144" t="s">
        <v>102</v>
      </c>
      <c r="J12" s="144" t="s">
        <v>102</v>
      </c>
      <c r="K12" s="144" t="s">
        <v>102</v>
      </c>
      <c r="L12" s="144" t="s">
        <v>102</v>
      </c>
    </row>
    <row r="13" spans="1:12">
      <c r="A13" s="133">
        <v>110004</v>
      </c>
      <c r="B13" s="37" t="s">
        <v>806</v>
      </c>
      <c r="C13" s="144" t="s">
        <v>102</v>
      </c>
      <c r="D13" s="144" t="s">
        <v>102</v>
      </c>
      <c r="E13" s="144" t="s">
        <v>102</v>
      </c>
      <c r="F13" s="144" t="s">
        <v>102</v>
      </c>
      <c r="G13" s="144" t="s">
        <v>102</v>
      </c>
      <c r="H13" s="144" t="s">
        <v>102</v>
      </c>
      <c r="I13" s="144" t="s">
        <v>102</v>
      </c>
      <c r="J13" s="144" t="s">
        <v>102</v>
      </c>
      <c r="K13" s="144" t="s">
        <v>102</v>
      </c>
      <c r="L13" s="144" t="s">
        <v>102</v>
      </c>
    </row>
    <row ht="51" r="14" spans="1:12">
      <c r="A14" s="133">
        <v>110005</v>
      </c>
      <c r="B14" s="145" t="s">
        <v>1054</v>
      </c>
      <c r="C14" s="144" t="s">
        <v>102</v>
      </c>
      <c r="D14" s="144" t="s">
        <v>102</v>
      </c>
      <c r="E14" s="144" t="s">
        <v>102</v>
      </c>
      <c r="F14" s="144" t="s">
        <v>102</v>
      </c>
      <c r="G14" s="144" t="s">
        <v>102</v>
      </c>
      <c r="H14" s="144" t="s">
        <v>102</v>
      </c>
      <c r="I14" s="144" t="s">
        <v>102</v>
      </c>
      <c r="J14" s="144" t="s">
        <v>102</v>
      </c>
      <c r="K14" s="144" t="s">
        <v>102</v>
      </c>
      <c r="L14" s="144" t="s">
        <v>102</v>
      </c>
    </row>
    <row ht="25.5" r="15" spans="1:12">
      <c r="A15" s="133">
        <v>110006</v>
      </c>
      <c r="B15" s="37" t="s">
        <v>807</v>
      </c>
      <c r="C15" s="144" t="s">
        <v>102</v>
      </c>
      <c r="D15" s="144" t="s">
        <v>102</v>
      </c>
      <c r="E15" s="144" t="s">
        <v>102</v>
      </c>
      <c r="F15" s="144" t="s">
        <v>102</v>
      </c>
      <c r="G15" s="144" t="s">
        <v>102</v>
      </c>
      <c r="H15" s="144" t="s">
        <v>102</v>
      </c>
      <c r="I15" s="144" t="s">
        <v>102</v>
      </c>
      <c r="J15" s="144" t="s">
        <v>102</v>
      </c>
      <c r="K15" s="144" t="s">
        <v>102</v>
      </c>
      <c r="L15" s="144" t="s">
        <v>102</v>
      </c>
    </row>
    <row ht="25.5" r="16" spans="1:12">
      <c r="A16" s="133">
        <v>110007</v>
      </c>
      <c r="B16" s="37" t="s">
        <v>808</v>
      </c>
      <c r="C16" s="144" t="s">
        <v>102</v>
      </c>
      <c r="D16" s="144" t="s">
        <v>102</v>
      </c>
      <c r="E16" s="144" t="s">
        <v>102</v>
      </c>
      <c r="F16" s="144" t="s">
        <v>102</v>
      </c>
      <c r="G16" s="144" t="s">
        <v>102</v>
      </c>
      <c r="H16" s="144" t="s">
        <v>102</v>
      </c>
      <c r="I16" s="144" t="s">
        <v>102</v>
      </c>
      <c r="J16" s="144" t="s">
        <v>102</v>
      </c>
      <c r="K16" s="144" t="s">
        <v>102</v>
      </c>
      <c r="L16" s="144" t="s">
        <v>102</v>
      </c>
    </row>
    <row r="17" spans="1:12">
      <c r="A17" s="133">
        <v>110008</v>
      </c>
      <c r="B17" s="37" t="s">
        <v>809</v>
      </c>
      <c r="C17" s="144" t="s">
        <v>102</v>
      </c>
      <c r="D17" s="144" t="s">
        <v>102</v>
      </c>
      <c r="E17" s="144" t="s">
        <v>102</v>
      </c>
      <c r="F17" s="144" t="s">
        <v>102</v>
      </c>
      <c r="G17" s="144" t="s">
        <v>102</v>
      </c>
      <c r="H17" s="144" t="s">
        <v>102</v>
      </c>
      <c r="I17" s="144" t="s">
        <v>102</v>
      </c>
      <c r="J17" s="144" t="s">
        <v>102</v>
      </c>
      <c r="K17" s="144" t="s">
        <v>102</v>
      </c>
      <c r="L17" s="144" t="s">
        <v>102</v>
      </c>
    </row>
    <row r="18" spans="1:12">
      <c r="A18" s="124">
        <v>1101</v>
      </c>
      <c r="B18" s="104" t="s">
        <v>810</v>
      </c>
      <c r="C18" s="94" t="s">
        <v>102</v>
      </c>
      <c r="D18" s="94" t="s">
        <v>102</v>
      </c>
      <c r="E18" s="94" t="s">
        <v>102</v>
      </c>
      <c r="F18" s="94" t="s">
        <v>102</v>
      </c>
      <c r="G18" s="94" t="s">
        <v>102</v>
      </c>
      <c r="H18" s="94" t="s">
        <v>102</v>
      </c>
      <c r="I18" s="94" t="s">
        <v>102</v>
      </c>
      <c r="J18" s="94" t="s">
        <v>102</v>
      </c>
      <c r="K18" s="94" t="s">
        <v>102</v>
      </c>
      <c r="L18" s="94" t="s">
        <v>102</v>
      </c>
    </row>
    <row r="19" spans="1:12">
      <c r="A19" s="133">
        <v>110101</v>
      </c>
      <c r="B19" s="37" t="s">
        <v>811</v>
      </c>
      <c r="C19" s="144" t="s">
        <v>102</v>
      </c>
      <c r="D19" s="144" t="s">
        <v>102</v>
      </c>
      <c r="E19" s="144" t="s">
        <v>102</v>
      </c>
      <c r="F19" s="144" t="s">
        <v>102</v>
      </c>
      <c r="G19" s="144" t="s">
        <v>102</v>
      </c>
      <c r="H19" s="144" t="s">
        <v>102</v>
      </c>
      <c r="I19" s="144" t="s">
        <v>102</v>
      </c>
      <c r="J19" s="144" t="s">
        <v>102</v>
      </c>
      <c r="K19" s="144" t="s">
        <v>102</v>
      </c>
      <c r="L19" s="144" t="s">
        <v>102</v>
      </c>
    </row>
    <row ht="25.5" r="20" spans="1:12">
      <c r="A20" s="124">
        <v>1102</v>
      </c>
      <c r="B20" s="104" t="s">
        <v>814</v>
      </c>
      <c r="C20" s="94" t="s">
        <v>102</v>
      </c>
      <c r="D20" s="94" t="s">
        <v>102</v>
      </c>
      <c r="E20" s="94" t="s">
        <v>102</v>
      </c>
      <c r="F20" s="94" t="s">
        <v>102</v>
      </c>
      <c r="G20" s="94" t="s">
        <v>102</v>
      </c>
      <c r="H20" s="94" t="s">
        <v>102</v>
      </c>
      <c r="I20" s="94" t="s">
        <v>102</v>
      </c>
      <c r="J20" s="94" t="s">
        <v>102</v>
      </c>
      <c r="K20" s="94" t="s">
        <v>102</v>
      </c>
      <c r="L20" s="94" t="s">
        <v>102</v>
      </c>
    </row>
    <row ht="25.5" r="21" spans="1:12">
      <c r="A21" s="133">
        <v>110201</v>
      </c>
      <c r="B21" s="37" t="s">
        <v>812</v>
      </c>
      <c r="C21" s="144" t="s">
        <v>102</v>
      </c>
      <c r="D21" s="144" t="s">
        <v>102</v>
      </c>
      <c r="E21" s="144" t="s">
        <v>102</v>
      </c>
      <c r="F21" s="144" t="s">
        <v>102</v>
      </c>
      <c r="G21" s="144" t="s">
        <v>102</v>
      </c>
      <c r="H21" s="144" t="s">
        <v>102</v>
      </c>
      <c r="I21" s="144" t="s">
        <v>102</v>
      </c>
      <c r="J21" s="144" t="s">
        <v>102</v>
      </c>
      <c r="K21" s="144" t="s">
        <v>102</v>
      </c>
      <c r="L21" s="144" t="s">
        <v>102</v>
      </c>
    </row>
    <row r="22" spans="1:12">
      <c r="A22" s="124">
        <v>1103</v>
      </c>
      <c r="B22" s="104" t="s">
        <v>815</v>
      </c>
      <c r="C22" s="94" t="s">
        <v>102</v>
      </c>
      <c r="D22" s="94" t="s">
        <v>102</v>
      </c>
      <c r="E22" s="94" t="s">
        <v>102</v>
      </c>
      <c r="F22" s="94" t="s">
        <v>102</v>
      </c>
      <c r="G22" s="94" t="s">
        <v>102</v>
      </c>
      <c r="H22" s="94" t="s">
        <v>102</v>
      </c>
      <c r="I22" s="94" t="s">
        <v>102</v>
      </c>
      <c r="J22" s="94" t="s">
        <v>102</v>
      </c>
      <c r="K22" s="94" t="s">
        <v>102</v>
      </c>
      <c r="L22" s="94" t="s">
        <v>102</v>
      </c>
    </row>
    <row r="23" spans="1:12">
      <c r="A23" s="133">
        <v>110301</v>
      </c>
      <c r="B23" s="37" t="s">
        <v>813</v>
      </c>
      <c r="C23" s="144" t="s">
        <v>102</v>
      </c>
      <c r="D23" s="144" t="s">
        <v>102</v>
      </c>
      <c r="E23" s="144" t="s">
        <v>102</v>
      </c>
      <c r="F23" s="144" t="s">
        <v>102</v>
      </c>
      <c r="G23" s="144" t="s">
        <v>102</v>
      </c>
      <c r="H23" s="144" t="s">
        <v>102</v>
      </c>
      <c r="I23" s="144" t="s">
        <v>102</v>
      </c>
      <c r="J23" s="144" t="s">
        <v>102</v>
      </c>
      <c r="K23" s="144" t="s">
        <v>102</v>
      </c>
      <c r="L23" s="144" t="s">
        <v>102</v>
      </c>
    </row>
    <row r="24" spans="1:12">
      <c r="A24" s="124">
        <v>1104</v>
      </c>
      <c r="B24" s="104" t="s">
        <v>816</v>
      </c>
      <c r="C24" s="94" t="s">
        <v>102</v>
      </c>
      <c r="D24" s="94" t="s">
        <v>102</v>
      </c>
      <c r="E24" s="94" t="s">
        <v>102</v>
      </c>
      <c r="F24" s="94" t="s">
        <v>102</v>
      </c>
      <c r="G24" s="94" t="s">
        <v>102</v>
      </c>
      <c r="H24" s="94" t="s">
        <v>102</v>
      </c>
      <c r="I24" s="94" t="s">
        <v>102</v>
      </c>
      <c r="J24" s="94" t="s">
        <v>102</v>
      </c>
      <c r="K24" s="94" t="s">
        <v>102</v>
      </c>
      <c r="L24" s="94" t="s">
        <v>102</v>
      </c>
    </row>
    <row r="25" spans="1:12">
      <c r="A25" s="133">
        <v>110401</v>
      </c>
      <c r="B25" s="37" t="s">
        <v>294</v>
      </c>
      <c r="C25" s="144" t="s">
        <v>102</v>
      </c>
      <c r="D25" s="144" t="s">
        <v>102</v>
      </c>
      <c r="E25" s="144" t="s">
        <v>102</v>
      </c>
      <c r="F25" s="144" t="s">
        <v>102</v>
      </c>
      <c r="G25" s="144" t="s">
        <v>102</v>
      </c>
      <c r="H25" s="144" t="s">
        <v>102</v>
      </c>
      <c r="I25" s="144" t="s">
        <v>102</v>
      </c>
      <c r="J25" s="144" t="s">
        <v>102</v>
      </c>
      <c r="K25" s="144" t="s">
        <v>102</v>
      </c>
      <c r="L25" s="144" t="s">
        <v>102</v>
      </c>
    </row>
    <row r="26" spans="1:12">
      <c r="A26" s="124">
        <v>112</v>
      </c>
      <c r="B26" s="104" t="s">
        <v>817</v>
      </c>
      <c r="C26" s="94" t="s">
        <v>102</v>
      </c>
      <c r="D26" s="94" t="s">
        <v>102</v>
      </c>
      <c r="E26" s="94" t="s">
        <v>102</v>
      </c>
      <c r="F26" s="94" t="s">
        <v>102</v>
      </c>
      <c r="G26" s="94" t="s">
        <v>102</v>
      </c>
      <c r="H26" s="94" t="s">
        <v>102</v>
      </c>
      <c r="I26" s="94" t="s">
        <v>102</v>
      </c>
      <c r="J26" s="94" t="s">
        <v>102</v>
      </c>
      <c r="K26" s="94" t="s">
        <v>102</v>
      </c>
      <c r="L26" s="94" t="s">
        <v>102</v>
      </c>
    </row>
    <row r="27" spans="1:12">
      <c r="A27" s="133">
        <v>112001</v>
      </c>
      <c r="B27" s="37" t="s">
        <v>821</v>
      </c>
      <c r="C27" s="144" t="s">
        <v>102</v>
      </c>
      <c r="D27" s="144" t="s">
        <v>102</v>
      </c>
      <c r="E27" s="144" t="s">
        <v>102</v>
      </c>
      <c r="F27" s="144" t="s">
        <v>102</v>
      </c>
      <c r="G27" s="144" t="s">
        <v>102</v>
      </c>
      <c r="H27" s="144" t="s">
        <v>102</v>
      </c>
      <c r="I27" s="144" t="s">
        <v>102</v>
      </c>
      <c r="J27" s="144" t="s">
        <v>102</v>
      </c>
      <c r="K27" s="144" t="s">
        <v>102</v>
      </c>
      <c r="L27" s="144" t="s">
        <v>102</v>
      </c>
    </row>
    <row r="28" spans="1:12">
      <c r="A28" s="133">
        <v>112002</v>
      </c>
      <c r="B28" s="37" t="s">
        <v>822</v>
      </c>
      <c r="C28" s="144" t="s">
        <v>102</v>
      </c>
      <c r="D28" s="144" t="s">
        <v>102</v>
      </c>
      <c r="E28" s="144" t="s">
        <v>102</v>
      </c>
      <c r="F28" s="144" t="s">
        <v>102</v>
      </c>
      <c r="G28" s="144" t="s">
        <v>102</v>
      </c>
      <c r="H28" s="144" t="s">
        <v>102</v>
      </c>
      <c r="I28" s="144" t="s">
        <v>102</v>
      </c>
      <c r="J28" s="144" t="s">
        <v>102</v>
      </c>
      <c r="K28" s="144" t="s">
        <v>102</v>
      </c>
      <c r="L28" s="144" t="s">
        <v>102</v>
      </c>
    </row>
    <row r="29" spans="1:12">
      <c r="A29" s="133">
        <v>112003</v>
      </c>
      <c r="B29" s="37" t="s">
        <v>823</v>
      </c>
      <c r="C29" s="144" t="s">
        <v>102</v>
      </c>
      <c r="D29" s="144" t="s">
        <v>102</v>
      </c>
      <c r="E29" s="144" t="s">
        <v>102</v>
      </c>
      <c r="F29" s="144" t="s">
        <v>102</v>
      </c>
      <c r="G29" s="144" t="s">
        <v>102</v>
      </c>
      <c r="H29" s="144" t="s">
        <v>102</v>
      </c>
      <c r="I29" s="144" t="s">
        <v>102</v>
      </c>
      <c r="J29" s="144" t="s">
        <v>102</v>
      </c>
      <c r="K29" s="144" t="s">
        <v>102</v>
      </c>
      <c r="L29" s="144" t="s">
        <v>102</v>
      </c>
    </row>
    <row r="30" spans="1:12">
      <c r="A30" s="133">
        <v>112004</v>
      </c>
      <c r="B30" s="37" t="s">
        <v>824</v>
      </c>
      <c r="C30" s="144" t="s">
        <v>102</v>
      </c>
      <c r="D30" s="144" t="s">
        <v>102</v>
      </c>
      <c r="E30" s="144" t="s">
        <v>102</v>
      </c>
      <c r="F30" s="144" t="s">
        <v>102</v>
      </c>
      <c r="G30" s="144" t="s">
        <v>102</v>
      </c>
      <c r="H30" s="144" t="s">
        <v>102</v>
      </c>
      <c r="I30" s="144" t="s">
        <v>102</v>
      </c>
      <c r="J30" s="144" t="s">
        <v>102</v>
      </c>
      <c r="K30" s="144" t="s">
        <v>102</v>
      </c>
      <c r="L30" s="144" t="s">
        <v>102</v>
      </c>
    </row>
    <row r="31" spans="1:12">
      <c r="A31" s="133">
        <v>112005</v>
      </c>
      <c r="B31" s="37" t="s">
        <v>825</v>
      </c>
      <c r="C31" s="144" t="s">
        <v>102</v>
      </c>
      <c r="D31" s="144" t="s">
        <v>102</v>
      </c>
      <c r="E31" s="144" t="s">
        <v>102</v>
      </c>
      <c r="F31" s="144" t="s">
        <v>102</v>
      </c>
      <c r="G31" s="144" t="s">
        <v>102</v>
      </c>
      <c r="H31" s="144" t="s">
        <v>102</v>
      </c>
      <c r="I31" s="144" t="s">
        <v>102</v>
      </c>
      <c r="J31" s="144" t="s">
        <v>102</v>
      </c>
      <c r="K31" s="144" t="s">
        <v>102</v>
      </c>
      <c r="L31" s="144" t="s">
        <v>102</v>
      </c>
    </row>
    <row r="32" spans="1:12">
      <c r="A32" s="124">
        <v>113</v>
      </c>
      <c r="B32" s="104" t="s">
        <v>818</v>
      </c>
      <c r="C32" s="94" t="s">
        <v>102</v>
      </c>
      <c r="D32" s="94" t="s">
        <v>102</v>
      </c>
      <c r="E32" s="94" t="s">
        <v>102</v>
      </c>
      <c r="F32" s="94" t="s">
        <v>102</v>
      </c>
      <c r="G32" s="94" t="s">
        <v>102</v>
      </c>
      <c r="H32" s="94" t="s">
        <v>102</v>
      </c>
      <c r="I32" s="94" t="s">
        <v>102</v>
      </c>
      <c r="J32" s="94" t="s">
        <v>102</v>
      </c>
      <c r="K32" s="94" t="s">
        <v>102</v>
      </c>
      <c r="L32" s="94" t="s">
        <v>102</v>
      </c>
    </row>
    <row r="33" spans="1:12">
      <c r="A33" s="133">
        <v>113001</v>
      </c>
      <c r="B33" s="37" t="s">
        <v>826</v>
      </c>
      <c r="C33" s="144" t="s">
        <v>102</v>
      </c>
      <c r="D33" s="144" t="s">
        <v>102</v>
      </c>
      <c r="E33" s="144" t="s">
        <v>102</v>
      </c>
      <c r="F33" s="144" t="s">
        <v>102</v>
      </c>
      <c r="G33" s="144" t="s">
        <v>102</v>
      </c>
      <c r="H33" s="144" t="s">
        <v>102</v>
      </c>
      <c r="I33" s="144" t="s">
        <v>102</v>
      </c>
      <c r="J33" s="144" t="s">
        <v>102</v>
      </c>
      <c r="K33" s="144" t="s">
        <v>102</v>
      </c>
      <c r="L33" s="144" t="s">
        <v>102</v>
      </c>
    </row>
    <row r="34" spans="1:12">
      <c r="A34" s="133">
        <v>113002</v>
      </c>
      <c r="B34" s="37" t="s">
        <v>827</v>
      </c>
      <c r="C34" s="144" t="s">
        <v>102</v>
      </c>
      <c r="D34" s="144" t="s">
        <v>102</v>
      </c>
      <c r="E34" s="144" t="s">
        <v>102</v>
      </c>
      <c r="F34" s="144" t="s">
        <v>102</v>
      </c>
      <c r="G34" s="144" t="s">
        <v>102</v>
      </c>
      <c r="H34" s="144" t="s">
        <v>102</v>
      </c>
      <c r="I34" s="144" t="s">
        <v>102</v>
      </c>
      <c r="J34" s="144" t="s">
        <v>102</v>
      </c>
      <c r="K34" s="144" t="s">
        <v>102</v>
      </c>
      <c r="L34" s="144" t="s">
        <v>102</v>
      </c>
    </row>
    <row r="35" spans="1:12">
      <c r="A35" s="133">
        <v>113003</v>
      </c>
      <c r="B35" s="37" t="s">
        <v>828</v>
      </c>
      <c r="C35" s="144" t="s">
        <v>102</v>
      </c>
      <c r="D35" s="144" t="s">
        <v>102</v>
      </c>
      <c r="E35" s="144" t="s">
        <v>102</v>
      </c>
      <c r="F35" s="144" t="s">
        <v>102</v>
      </c>
      <c r="G35" s="144" t="s">
        <v>102</v>
      </c>
      <c r="H35" s="144" t="s">
        <v>102</v>
      </c>
      <c r="I35" s="144" t="s">
        <v>102</v>
      </c>
      <c r="J35" s="144" t="s">
        <v>102</v>
      </c>
      <c r="K35" s="144" t="s">
        <v>102</v>
      </c>
      <c r="L35" s="144" t="s">
        <v>102</v>
      </c>
    </row>
    <row r="36" spans="1:12">
      <c r="A36" s="133">
        <v>113004</v>
      </c>
      <c r="B36" s="37" t="s">
        <v>829</v>
      </c>
      <c r="C36" s="144" t="s">
        <v>102</v>
      </c>
      <c r="D36" s="144" t="s">
        <v>102</v>
      </c>
      <c r="E36" s="144" t="s">
        <v>102</v>
      </c>
      <c r="F36" s="144" t="s">
        <v>102</v>
      </c>
      <c r="G36" s="144" t="s">
        <v>102</v>
      </c>
      <c r="H36" s="144" t="s">
        <v>102</v>
      </c>
      <c r="I36" s="144" t="s">
        <v>102</v>
      </c>
      <c r="J36" s="144" t="s">
        <v>102</v>
      </c>
      <c r="K36" s="144" t="s">
        <v>102</v>
      </c>
      <c r="L36" s="144" t="s">
        <v>102</v>
      </c>
    </row>
    <row r="37" spans="1:12">
      <c r="A37" s="133">
        <v>114</v>
      </c>
      <c r="B37" s="37" t="s">
        <v>819</v>
      </c>
      <c r="C37" s="144" t="s">
        <v>102</v>
      </c>
      <c r="D37" s="144" t="s">
        <v>102</v>
      </c>
      <c r="E37" s="144" t="s">
        <v>102</v>
      </c>
      <c r="F37" s="144" t="s">
        <v>102</v>
      </c>
      <c r="G37" s="144" t="s">
        <v>102</v>
      </c>
      <c r="H37" s="144" t="s">
        <v>102</v>
      </c>
      <c r="I37" s="144" t="s">
        <v>102</v>
      </c>
      <c r="J37" s="144" t="s">
        <v>102</v>
      </c>
      <c r="K37" s="144" t="s">
        <v>102</v>
      </c>
      <c r="L37" s="144" t="s">
        <v>102</v>
      </c>
    </row>
    <row r="38" spans="1:12">
      <c r="A38" s="82">
        <v>114001</v>
      </c>
      <c r="B38" s="104" t="s">
        <v>830</v>
      </c>
      <c r="C38" s="94" t="s">
        <v>102</v>
      </c>
      <c r="D38" s="94" t="s">
        <v>102</v>
      </c>
      <c r="E38" s="94" t="s">
        <v>102</v>
      </c>
      <c r="F38" s="94" t="s">
        <v>102</v>
      </c>
      <c r="G38" s="94" t="s">
        <v>102</v>
      </c>
      <c r="H38" s="94" t="s">
        <v>102</v>
      </c>
      <c r="I38" s="94" t="s">
        <v>102</v>
      </c>
      <c r="J38" s="94" t="s">
        <v>102</v>
      </c>
      <c r="K38" s="94" t="s">
        <v>102</v>
      </c>
      <c r="L38" s="94" t="s">
        <v>102</v>
      </c>
    </row>
    <row r="39" spans="1:12">
      <c r="A39" s="133">
        <v>114002</v>
      </c>
      <c r="B39" s="37" t="s">
        <v>831</v>
      </c>
      <c r="C39" s="144" t="s">
        <v>102</v>
      </c>
      <c r="D39" s="144" t="s">
        <v>102</v>
      </c>
      <c r="E39" s="144" t="s">
        <v>102</v>
      </c>
      <c r="F39" s="144" t="s">
        <v>102</v>
      </c>
      <c r="G39" s="144" t="s">
        <v>102</v>
      </c>
      <c r="H39" s="144" t="s">
        <v>102</v>
      </c>
      <c r="I39" s="144" t="s">
        <v>102</v>
      </c>
      <c r="J39" s="144" t="s">
        <v>102</v>
      </c>
      <c r="K39" s="144" t="s">
        <v>102</v>
      </c>
      <c r="L39" s="144" t="s">
        <v>102</v>
      </c>
    </row>
    <row r="40" spans="1:12">
      <c r="A40" s="133">
        <v>114003</v>
      </c>
      <c r="B40" s="37" t="s">
        <v>832</v>
      </c>
      <c r="C40" s="144" t="s">
        <v>102</v>
      </c>
      <c r="D40" s="144" t="s">
        <v>102</v>
      </c>
      <c r="E40" s="144" t="s">
        <v>102</v>
      </c>
      <c r="F40" s="144" t="s">
        <v>102</v>
      </c>
      <c r="G40" s="144" t="s">
        <v>102</v>
      </c>
      <c r="H40" s="144" t="s">
        <v>102</v>
      </c>
      <c r="I40" s="144" t="s">
        <v>102</v>
      </c>
      <c r="J40" s="144" t="s">
        <v>102</v>
      </c>
      <c r="K40" s="144" t="s">
        <v>102</v>
      </c>
      <c r="L40" s="144" t="s">
        <v>102</v>
      </c>
    </row>
    <row r="41" spans="1:12">
      <c r="A41" s="133">
        <v>115</v>
      </c>
      <c r="B41" s="37" t="s">
        <v>820</v>
      </c>
      <c r="C41" s="144" t="s">
        <v>102</v>
      </c>
      <c r="D41" s="144" t="s">
        <v>102</v>
      </c>
      <c r="E41" s="144" t="s">
        <v>102</v>
      </c>
      <c r="F41" s="144" t="s">
        <v>102</v>
      </c>
      <c r="G41" s="144" t="s">
        <v>102</v>
      </c>
      <c r="H41" s="144" t="s">
        <v>102</v>
      </c>
      <c r="I41" s="144" t="s">
        <v>102</v>
      </c>
      <c r="J41" s="144" t="s">
        <v>102</v>
      </c>
      <c r="K41" s="144" t="s">
        <v>102</v>
      </c>
      <c r="L41" s="144" t="s">
        <v>102</v>
      </c>
    </row>
    <row r="42" spans="1:12">
      <c r="A42" s="124">
        <v>115001</v>
      </c>
      <c r="B42" s="104" t="s">
        <v>833</v>
      </c>
      <c r="C42" s="94" t="s">
        <v>102</v>
      </c>
      <c r="D42" s="94" t="s">
        <v>102</v>
      </c>
      <c r="E42" s="94" t="s">
        <v>102</v>
      </c>
      <c r="F42" s="94" t="s">
        <v>102</v>
      </c>
      <c r="G42" s="94" t="s">
        <v>102</v>
      </c>
      <c r="H42" s="94" t="s">
        <v>102</v>
      </c>
      <c r="I42" s="94" t="s">
        <v>102</v>
      </c>
      <c r="J42" s="94" t="s">
        <v>102</v>
      </c>
      <c r="K42" s="94" t="s">
        <v>102</v>
      </c>
      <c r="L42" s="94" t="s">
        <v>102</v>
      </c>
    </row>
    <row r="43" spans="1:12">
      <c r="A43" s="133">
        <v>115002</v>
      </c>
      <c r="B43" s="37" t="s">
        <v>834</v>
      </c>
      <c r="C43" s="144" t="s">
        <v>102</v>
      </c>
      <c r="D43" s="144" t="s">
        <v>102</v>
      </c>
      <c r="E43" s="144" t="s">
        <v>102</v>
      </c>
      <c r="F43" s="144" t="s">
        <v>102</v>
      </c>
      <c r="G43" s="144" t="s">
        <v>102</v>
      </c>
      <c r="H43" s="144" t="s">
        <v>102</v>
      </c>
      <c r="I43" s="144" t="s">
        <v>102</v>
      </c>
      <c r="J43" s="144" t="s">
        <v>102</v>
      </c>
      <c r="K43" s="144" t="s">
        <v>102</v>
      </c>
      <c r="L43" s="144" t="s">
        <v>102</v>
      </c>
    </row>
    <row r="44" spans="1:12">
      <c r="A44" s="133">
        <v>115003</v>
      </c>
      <c r="B44" s="37" t="s">
        <v>835</v>
      </c>
      <c r="C44" s="144" t="s">
        <v>102</v>
      </c>
      <c r="D44" s="144" t="s">
        <v>102</v>
      </c>
      <c r="E44" s="144" t="s">
        <v>102</v>
      </c>
      <c r="F44" s="144" t="s">
        <v>102</v>
      </c>
      <c r="G44" s="144" t="s">
        <v>102</v>
      </c>
      <c r="H44" s="144" t="s">
        <v>102</v>
      </c>
      <c r="I44" s="144" t="s">
        <v>102</v>
      </c>
      <c r="J44" s="144" t="s">
        <v>102</v>
      </c>
      <c r="K44" s="144" t="s">
        <v>102</v>
      </c>
      <c r="L44" s="144" t="s">
        <v>102</v>
      </c>
    </row>
    <row r="45" spans="1:12">
      <c r="A45" s="133">
        <v>115004</v>
      </c>
      <c r="B45" s="37" t="s">
        <v>836</v>
      </c>
      <c r="C45" s="144" t="s">
        <v>102</v>
      </c>
      <c r="D45" s="144" t="s">
        <v>102</v>
      </c>
      <c r="E45" s="144" t="s">
        <v>102</v>
      </c>
      <c r="F45" s="144" t="s">
        <v>102</v>
      </c>
      <c r="G45" s="144" t="s">
        <v>102</v>
      </c>
      <c r="H45" s="144" t="s">
        <v>102</v>
      </c>
      <c r="I45" s="144" t="s">
        <v>102</v>
      </c>
      <c r="J45" s="144" t="s">
        <v>102</v>
      </c>
      <c r="K45" s="144" t="s">
        <v>102</v>
      </c>
      <c r="L45" s="144" t="s">
        <v>102</v>
      </c>
    </row>
    <row r="46" spans="1:12">
      <c r="A46" s="133">
        <v>115005</v>
      </c>
      <c r="B46" s="37" t="s">
        <v>837</v>
      </c>
      <c r="C46" s="144" t="s">
        <v>102</v>
      </c>
      <c r="D46" s="144" t="s">
        <v>102</v>
      </c>
      <c r="E46" s="144" t="s">
        <v>102</v>
      </c>
      <c r="F46" s="144" t="s">
        <v>102</v>
      </c>
      <c r="G46" s="144" t="s">
        <v>102</v>
      </c>
      <c r="H46" s="144" t="s">
        <v>102</v>
      </c>
      <c r="I46" s="144" t="s">
        <v>102</v>
      </c>
      <c r="J46" s="144" t="s">
        <v>102</v>
      </c>
      <c r="K46" s="144" t="s">
        <v>102</v>
      </c>
      <c r="L46" s="144" t="s">
        <v>102</v>
      </c>
    </row>
    <row r="47" spans="1:12">
      <c r="A47" s="133">
        <v>115006</v>
      </c>
      <c r="B47" s="37" t="s">
        <v>838</v>
      </c>
      <c r="C47" s="144" t="s">
        <v>102</v>
      </c>
      <c r="D47" s="144" t="s">
        <v>102</v>
      </c>
      <c r="E47" s="144" t="s">
        <v>102</v>
      </c>
      <c r="F47" s="144" t="s">
        <v>102</v>
      </c>
      <c r="G47" s="144" t="s">
        <v>102</v>
      </c>
      <c r="H47" s="144" t="s">
        <v>102</v>
      </c>
      <c r="I47" s="144" t="s">
        <v>102</v>
      </c>
      <c r="J47" s="144" t="s">
        <v>102</v>
      </c>
      <c r="K47" s="144" t="s">
        <v>102</v>
      </c>
      <c r="L47" s="144" t="s">
        <v>102</v>
      </c>
    </row>
    <row r="48" spans="1:12">
      <c r="A48" s="133">
        <v>115007</v>
      </c>
      <c r="B48" s="37" t="s">
        <v>839</v>
      </c>
      <c r="C48" s="144" t="s">
        <v>102</v>
      </c>
      <c r="D48" s="144" t="s">
        <v>102</v>
      </c>
      <c r="E48" s="144" t="s">
        <v>102</v>
      </c>
      <c r="F48" s="144" t="s">
        <v>102</v>
      </c>
      <c r="G48" s="144" t="s">
        <v>102</v>
      </c>
      <c r="H48" s="144" t="s">
        <v>102</v>
      </c>
      <c r="I48" s="144" t="s">
        <v>102</v>
      </c>
      <c r="J48" s="144" t="s">
        <v>102</v>
      </c>
      <c r="K48" s="144" t="s">
        <v>102</v>
      </c>
      <c r="L48" s="144" t="s">
        <v>102</v>
      </c>
    </row>
    <row r="49" spans="1:12">
      <c r="A49" s="133">
        <v>115008</v>
      </c>
      <c r="B49" s="37" t="s">
        <v>840</v>
      </c>
      <c r="C49" s="144" t="s">
        <v>102</v>
      </c>
      <c r="D49" s="144" t="s">
        <v>102</v>
      </c>
      <c r="E49" s="144" t="s">
        <v>102</v>
      </c>
      <c r="F49" s="144" t="s">
        <v>102</v>
      </c>
      <c r="G49" s="144" t="s">
        <v>102</v>
      </c>
      <c r="H49" s="144" t="s">
        <v>102</v>
      </c>
      <c r="I49" s="144" t="s">
        <v>102</v>
      </c>
      <c r="J49" s="144" t="s">
        <v>102</v>
      </c>
      <c r="K49" s="144" t="s">
        <v>102</v>
      </c>
      <c r="L49" s="144" t="s">
        <v>102</v>
      </c>
    </row>
    <row r="50" spans="1:12">
      <c r="A50" s="133">
        <v>116</v>
      </c>
      <c r="B50" s="37" t="s">
        <v>841</v>
      </c>
      <c r="C50" s="144" t="s">
        <v>102</v>
      </c>
      <c r="D50" s="144" t="s">
        <v>102</v>
      </c>
      <c r="E50" s="144" t="s">
        <v>102</v>
      </c>
      <c r="F50" s="144" t="s">
        <v>102</v>
      </c>
      <c r="G50" s="144" t="s">
        <v>102</v>
      </c>
      <c r="H50" s="144" t="s">
        <v>102</v>
      </c>
      <c r="I50" s="144" t="s">
        <v>102</v>
      </c>
      <c r="J50" s="144" t="s">
        <v>102</v>
      </c>
      <c r="K50" s="144" t="s">
        <v>102</v>
      </c>
      <c r="L50" s="144" t="s">
        <v>102</v>
      </c>
    </row>
    <row r="51" spans="1:12">
      <c r="A51" s="124">
        <v>116001</v>
      </c>
      <c r="B51" s="104" t="s">
        <v>842</v>
      </c>
      <c r="C51" s="94" t="s">
        <v>102</v>
      </c>
      <c r="D51" s="94" t="s">
        <v>102</v>
      </c>
      <c r="E51" s="94" t="s">
        <v>102</v>
      </c>
      <c r="F51" s="94" t="s">
        <v>102</v>
      </c>
      <c r="G51" s="94" t="s">
        <v>102</v>
      </c>
      <c r="H51" s="94" t="s">
        <v>102</v>
      </c>
      <c r="I51" s="94" t="s">
        <v>102</v>
      </c>
      <c r="J51" s="94" t="s">
        <v>102</v>
      </c>
      <c r="K51" s="94" t="s">
        <v>102</v>
      </c>
      <c r="L51" s="94" t="s">
        <v>102</v>
      </c>
    </row>
    <row r="52" spans="1:12">
      <c r="A52" s="133">
        <v>117</v>
      </c>
      <c r="B52" s="37" t="s">
        <v>843</v>
      </c>
      <c r="C52" s="144" t="s">
        <v>102</v>
      </c>
      <c r="D52" s="144" t="s">
        <v>102</v>
      </c>
      <c r="E52" s="144" t="s">
        <v>102</v>
      </c>
      <c r="F52" s="144" t="s">
        <v>102</v>
      </c>
      <c r="G52" s="144" t="s">
        <v>102</v>
      </c>
      <c r="H52" s="144" t="s">
        <v>102</v>
      </c>
      <c r="I52" s="144" t="s">
        <v>102</v>
      </c>
      <c r="J52" s="144" t="s">
        <v>102</v>
      </c>
      <c r="K52" s="144" t="s">
        <v>102</v>
      </c>
      <c r="L52" s="144" t="s">
        <v>102</v>
      </c>
    </row>
    <row r="53" spans="1:12">
      <c r="A53" s="124">
        <v>117001</v>
      </c>
      <c r="B53" s="104" t="s">
        <v>844</v>
      </c>
      <c r="C53" s="94" t="s">
        <v>102</v>
      </c>
      <c r="D53" s="94" t="s">
        <v>102</v>
      </c>
      <c r="E53" s="94" t="s">
        <v>102</v>
      </c>
      <c r="F53" s="94" t="s">
        <v>102</v>
      </c>
      <c r="G53" s="94" t="s">
        <v>102</v>
      </c>
      <c r="H53" s="94" t="s">
        <v>102</v>
      </c>
      <c r="I53" s="94" t="s">
        <v>102</v>
      </c>
      <c r="J53" s="94" t="s">
        <v>102</v>
      </c>
      <c r="K53" s="94" t="s">
        <v>102</v>
      </c>
      <c r="L53" s="94" t="s">
        <v>102</v>
      </c>
    </row>
    <row r="54" spans="1:12">
      <c r="A54" s="133">
        <v>117002</v>
      </c>
      <c r="B54" s="37" t="s">
        <v>845</v>
      </c>
      <c r="C54" s="144" t="s">
        <v>102</v>
      </c>
      <c r="D54" s="144" t="s">
        <v>102</v>
      </c>
      <c r="E54" s="144" t="s">
        <v>102</v>
      </c>
      <c r="F54" s="144" t="s">
        <v>102</v>
      </c>
      <c r="G54" s="144" t="s">
        <v>102</v>
      </c>
      <c r="H54" s="144" t="s">
        <v>102</v>
      </c>
      <c r="I54" s="144" t="s">
        <v>102</v>
      </c>
      <c r="J54" s="144" t="s">
        <v>102</v>
      </c>
      <c r="K54" s="144" t="s">
        <v>102</v>
      </c>
      <c r="L54" s="144" t="s">
        <v>102</v>
      </c>
    </row>
    <row r="55" spans="1:12">
      <c r="A55" s="133">
        <v>118</v>
      </c>
      <c r="B55" s="37" t="s">
        <v>846</v>
      </c>
      <c r="C55" s="144" t="s">
        <v>102</v>
      </c>
      <c r="D55" s="144" t="s">
        <v>102</v>
      </c>
      <c r="E55" s="144" t="s">
        <v>102</v>
      </c>
      <c r="F55" s="144" t="s">
        <v>102</v>
      </c>
      <c r="G55" s="144" t="s">
        <v>102</v>
      </c>
      <c r="H55" s="144" t="s">
        <v>102</v>
      </c>
      <c r="I55" s="144" t="s">
        <v>102</v>
      </c>
      <c r="J55" s="144" t="s">
        <v>102</v>
      </c>
      <c r="K55" s="144" t="s">
        <v>102</v>
      </c>
      <c r="L55" s="144" t="s">
        <v>102</v>
      </c>
    </row>
    <row r="56" spans="1:12">
      <c r="A56" s="124">
        <v>1180</v>
      </c>
      <c r="B56" s="104" t="s">
        <v>847</v>
      </c>
      <c r="C56" s="94" t="s">
        <v>102</v>
      </c>
      <c r="D56" s="94" t="s">
        <v>102</v>
      </c>
      <c r="E56" s="94" t="s">
        <v>102</v>
      </c>
      <c r="F56" s="94" t="s">
        <v>102</v>
      </c>
      <c r="G56" s="94" t="s">
        <v>102</v>
      </c>
      <c r="H56" s="94" t="s">
        <v>102</v>
      </c>
      <c r="I56" s="94" t="s">
        <v>102</v>
      </c>
      <c r="J56" s="94" t="s">
        <v>102</v>
      </c>
      <c r="K56" s="94" t="s">
        <v>102</v>
      </c>
      <c r="L56" s="94" t="s">
        <v>102</v>
      </c>
    </row>
    <row r="57" spans="1:12">
      <c r="A57" s="124">
        <v>118001</v>
      </c>
      <c r="B57" s="104" t="s">
        <v>848</v>
      </c>
      <c r="C57" s="94" t="s">
        <v>102</v>
      </c>
      <c r="D57" s="94" t="s">
        <v>102</v>
      </c>
      <c r="E57" s="94" t="s">
        <v>102</v>
      </c>
      <c r="F57" s="94" t="s">
        <v>102</v>
      </c>
      <c r="G57" s="94" t="s">
        <v>102</v>
      </c>
      <c r="H57" s="94" t="s">
        <v>102</v>
      </c>
      <c r="I57" s="94" t="s">
        <v>102</v>
      </c>
      <c r="J57" s="94" t="s">
        <v>102</v>
      </c>
      <c r="K57" s="94" t="s">
        <v>102</v>
      </c>
      <c r="L57" s="94" t="s">
        <v>102</v>
      </c>
    </row>
    <row ht="25.5" r="58" spans="1:12">
      <c r="A58" s="133">
        <v>118002</v>
      </c>
      <c r="B58" s="37" t="s">
        <v>849</v>
      </c>
      <c r="C58" s="144" t="s">
        <v>102</v>
      </c>
      <c r="D58" s="144" t="s">
        <v>102</v>
      </c>
      <c r="E58" s="144" t="s">
        <v>102</v>
      </c>
      <c r="F58" s="144" t="s">
        <v>102</v>
      </c>
      <c r="G58" s="144" t="s">
        <v>102</v>
      </c>
      <c r="H58" s="144" t="s">
        <v>102</v>
      </c>
      <c r="I58" s="144" t="s">
        <v>102</v>
      </c>
      <c r="J58" s="144" t="s">
        <v>102</v>
      </c>
      <c r="K58" s="144" t="s">
        <v>102</v>
      </c>
      <c r="L58" s="144" t="s">
        <v>102</v>
      </c>
    </row>
    <row r="59" spans="1:12">
      <c r="A59" s="133">
        <v>118003</v>
      </c>
      <c r="B59" s="37" t="s">
        <v>850</v>
      </c>
      <c r="C59" s="144" t="s">
        <v>102</v>
      </c>
      <c r="D59" s="144" t="s">
        <v>102</v>
      </c>
      <c r="E59" s="144" t="s">
        <v>102</v>
      </c>
      <c r="F59" s="144" t="s">
        <v>102</v>
      </c>
      <c r="G59" s="144" t="s">
        <v>102</v>
      </c>
      <c r="H59" s="144" t="s">
        <v>102</v>
      </c>
      <c r="I59" s="144" t="s">
        <v>102</v>
      </c>
      <c r="J59" s="144" t="s">
        <v>102</v>
      </c>
      <c r="K59" s="144" t="s">
        <v>102</v>
      </c>
      <c r="L59" s="144" t="s">
        <v>102</v>
      </c>
    </row>
    <row r="60" spans="1:12">
      <c r="A60" s="133">
        <v>118004</v>
      </c>
      <c r="B60" s="37" t="s">
        <v>1055</v>
      </c>
      <c r="C60" s="144" t="s">
        <v>102</v>
      </c>
      <c r="D60" s="144" t="s">
        <v>102</v>
      </c>
      <c r="E60" s="144" t="s">
        <v>102</v>
      </c>
      <c r="F60" s="144" t="s">
        <v>102</v>
      </c>
      <c r="G60" s="144" t="s">
        <v>102</v>
      </c>
      <c r="H60" s="144" t="s">
        <v>102</v>
      </c>
      <c r="I60" s="144" t="s">
        <v>102</v>
      </c>
      <c r="J60" s="144" t="s">
        <v>102</v>
      </c>
      <c r="K60" s="144" t="s">
        <v>102</v>
      </c>
      <c r="L60" s="144" t="s">
        <v>102</v>
      </c>
    </row>
    <row r="61" spans="1:12">
      <c r="A61" s="133">
        <v>118005</v>
      </c>
      <c r="B61" s="37" t="s">
        <v>851</v>
      </c>
      <c r="C61" s="144" t="s">
        <v>102</v>
      </c>
      <c r="D61" s="144" t="s">
        <v>102</v>
      </c>
      <c r="E61" s="144" t="s">
        <v>102</v>
      </c>
      <c r="F61" s="144" t="s">
        <v>102</v>
      </c>
      <c r="G61" s="144" t="s">
        <v>102</v>
      </c>
      <c r="H61" s="144" t="s">
        <v>102</v>
      </c>
      <c r="I61" s="144" t="s">
        <v>102</v>
      </c>
      <c r="J61" s="144" t="s">
        <v>102</v>
      </c>
      <c r="K61" s="144" t="s">
        <v>102</v>
      </c>
      <c r="L61" s="144" t="s">
        <v>102</v>
      </c>
    </row>
    <row r="62" spans="1:12">
      <c r="A62" s="133">
        <v>118006</v>
      </c>
      <c r="B62" s="37" t="s">
        <v>852</v>
      </c>
      <c r="C62" s="144" t="s">
        <v>102</v>
      </c>
      <c r="D62" s="144" t="s">
        <v>102</v>
      </c>
      <c r="E62" s="144" t="s">
        <v>102</v>
      </c>
      <c r="F62" s="144" t="s">
        <v>102</v>
      </c>
      <c r="G62" s="144" t="s">
        <v>102</v>
      </c>
      <c r="H62" s="144" t="s">
        <v>102</v>
      </c>
      <c r="I62" s="144" t="s">
        <v>102</v>
      </c>
      <c r="J62" s="144" t="s">
        <v>102</v>
      </c>
      <c r="K62" s="144" t="s">
        <v>102</v>
      </c>
      <c r="L62" s="144" t="s">
        <v>102</v>
      </c>
    </row>
    <row r="63" spans="1:12">
      <c r="A63" s="133">
        <v>118007</v>
      </c>
      <c r="B63" s="37" t="s">
        <v>853</v>
      </c>
      <c r="C63" s="144" t="s">
        <v>102</v>
      </c>
      <c r="D63" s="144" t="s">
        <v>102</v>
      </c>
      <c r="E63" s="144" t="s">
        <v>102</v>
      </c>
      <c r="F63" s="144" t="s">
        <v>102</v>
      </c>
      <c r="G63" s="144" t="s">
        <v>102</v>
      </c>
      <c r="H63" s="144" t="s">
        <v>102</v>
      </c>
      <c r="I63" s="144" t="s">
        <v>102</v>
      </c>
      <c r="J63" s="144" t="s">
        <v>102</v>
      </c>
      <c r="K63" s="144" t="s">
        <v>102</v>
      </c>
      <c r="L63" s="144" t="s">
        <v>102</v>
      </c>
    </row>
    <row ht="25.5" r="64" spans="1:12">
      <c r="A64" s="133">
        <v>118008</v>
      </c>
      <c r="B64" s="37" t="s">
        <v>854</v>
      </c>
      <c r="C64" s="144" t="s">
        <v>102</v>
      </c>
      <c r="D64" s="144" t="s">
        <v>102</v>
      </c>
      <c r="E64" s="144" t="s">
        <v>102</v>
      </c>
      <c r="F64" s="144" t="s">
        <v>102</v>
      </c>
      <c r="G64" s="144" t="s">
        <v>102</v>
      </c>
      <c r="H64" s="144" t="s">
        <v>102</v>
      </c>
      <c r="I64" s="144" t="s">
        <v>102</v>
      </c>
      <c r="J64" s="144" t="s">
        <v>102</v>
      </c>
      <c r="K64" s="144" t="s">
        <v>102</v>
      </c>
      <c r="L64" s="144" t="s">
        <v>102</v>
      </c>
    </row>
    <row r="65" spans="1:12">
      <c r="A65" s="133">
        <v>118009</v>
      </c>
      <c r="B65" s="37" t="s">
        <v>855</v>
      </c>
      <c r="C65" s="144" t="s">
        <v>102</v>
      </c>
      <c r="D65" s="144" t="s">
        <v>102</v>
      </c>
      <c r="E65" s="144" t="s">
        <v>102</v>
      </c>
      <c r="F65" s="144" t="s">
        <v>102</v>
      </c>
      <c r="G65" s="144" t="s">
        <v>102</v>
      </c>
      <c r="H65" s="144" t="s">
        <v>102</v>
      </c>
      <c r="I65" s="144" t="s">
        <v>102</v>
      </c>
      <c r="J65" s="144" t="s">
        <v>102</v>
      </c>
      <c r="K65" s="144" t="s">
        <v>102</v>
      </c>
      <c r="L65" s="144" t="s">
        <v>102</v>
      </c>
    </row>
    <row ht="25.5" r="66" spans="1:12">
      <c r="A66" s="133">
        <v>118010</v>
      </c>
      <c r="B66" s="37" t="s">
        <v>856</v>
      </c>
      <c r="C66" s="144" t="s">
        <v>102</v>
      </c>
      <c r="D66" s="144" t="s">
        <v>102</v>
      </c>
      <c r="E66" s="144" t="s">
        <v>102</v>
      </c>
      <c r="F66" s="144" t="s">
        <v>102</v>
      </c>
      <c r="G66" s="144" t="s">
        <v>102</v>
      </c>
      <c r="H66" s="144" t="s">
        <v>102</v>
      </c>
      <c r="I66" s="144" t="s">
        <v>102</v>
      </c>
      <c r="J66" s="144" t="s">
        <v>102</v>
      </c>
      <c r="K66" s="144" t="s">
        <v>102</v>
      </c>
      <c r="L66" s="144" t="s">
        <v>102</v>
      </c>
    </row>
    <row r="67" spans="1:12">
      <c r="A67" s="133">
        <v>118011</v>
      </c>
      <c r="B67" s="37" t="s">
        <v>857</v>
      </c>
      <c r="C67" s="144" t="s">
        <v>102</v>
      </c>
      <c r="D67" s="144" t="s">
        <v>102</v>
      </c>
      <c r="E67" s="144" t="s">
        <v>102</v>
      </c>
      <c r="F67" s="144" t="s">
        <v>102</v>
      </c>
      <c r="G67" s="144" t="s">
        <v>102</v>
      </c>
      <c r="H67" s="144" t="s">
        <v>102</v>
      </c>
      <c r="I67" s="144" t="s">
        <v>102</v>
      </c>
      <c r="J67" s="144" t="s">
        <v>102</v>
      </c>
      <c r="K67" s="144" t="s">
        <v>102</v>
      </c>
      <c r="L67" s="144" t="s">
        <v>102</v>
      </c>
    </row>
    <row r="68" spans="1:12">
      <c r="A68" s="133">
        <v>1181</v>
      </c>
      <c r="B68" s="37" t="s">
        <v>858</v>
      </c>
      <c r="C68" s="144" t="s">
        <v>102</v>
      </c>
      <c r="D68" s="144" t="s">
        <v>102</v>
      </c>
      <c r="E68" s="144" t="s">
        <v>102</v>
      </c>
      <c r="F68" s="144" t="s">
        <v>102</v>
      </c>
      <c r="G68" s="144" t="s">
        <v>102</v>
      </c>
      <c r="H68" s="144" t="s">
        <v>102</v>
      </c>
      <c r="I68" s="144" t="s">
        <v>102</v>
      </c>
      <c r="J68" s="144" t="s">
        <v>102</v>
      </c>
      <c r="K68" s="144" t="s">
        <v>102</v>
      </c>
      <c r="L68" s="144" t="s">
        <v>102</v>
      </c>
    </row>
    <row r="69" spans="1:12">
      <c r="A69" s="124">
        <v>118101</v>
      </c>
      <c r="B69" s="104" t="s">
        <v>859</v>
      </c>
      <c r="C69" s="94" t="s">
        <v>102</v>
      </c>
      <c r="D69" s="94" t="s">
        <v>102</v>
      </c>
      <c r="E69" s="94" t="s">
        <v>102</v>
      </c>
      <c r="F69" s="94" t="s">
        <v>102</v>
      </c>
      <c r="G69" s="94" t="s">
        <v>102</v>
      </c>
      <c r="H69" s="94" t="s">
        <v>102</v>
      </c>
      <c r="I69" s="94" t="s">
        <v>102</v>
      </c>
      <c r="J69" s="94" t="s">
        <v>102</v>
      </c>
      <c r="K69" s="94" t="s">
        <v>102</v>
      </c>
      <c r="L69" s="94" t="s">
        <v>102</v>
      </c>
    </row>
    <row r="70" spans="1:12">
      <c r="A70" s="133">
        <v>118102</v>
      </c>
      <c r="B70" s="37" t="s">
        <v>860</v>
      </c>
      <c r="C70" s="144" t="s">
        <v>102</v>
      </c>
      <c r="D70" s="144" t="s">
        <v>102</v>
      </c>
      <c r="E70" s="144" t="s">
        <v>102</v>
      </c>
      <c r="F70" s="144" t="s">
        <v>102</v>
      </c>
      <c r="G70" s="144" t="s">
        <v>102</v>
      </c>
      <c r="H70" s="144" t="s">
        <v>102</v>
      </c>
      <c r="I70" s="144" t="s">
        <v>102</v>
      </c>
      <c r="J70" s="144" t="s">
        <v>102</v>
      </c>
      <c r="K70" s="144" t="s">
        <v>102</v>
      </c>
      <c r="L70" s="144" t="s">
        <v>102</v>
      </c>
    </row>
    <row r="71" spans="1:12">
      <c r="A71" s="133">
        <v>1182</v>
      </c>
      <c r="B71" s="37" t="s">
        <v>861</v>
      </c>
      <c r="C71" s="144" t="s">
        <v>102</v>
      </c>
      <c r="D71" s="144" t="s">
        <v>102</v>
      </c>
      <c r="E71" s="144" t="s">
        <v>102</v>
      </c>
      <c r="F71" s="144" t="s">
        <v>102</v>
      </c>
      <c r="G71" s="144" t="s">
        <v>102</v>
      </c>
      <c r="H71" s="144" t="s">
        <v>102</v>
      </c>
      <c r="I71" s="144" t="s">
        <v>102</v>
      </c>
      <c r="J71" s="144" t="s">
        <v>102</v>
      </c>
      <c r="K71" s="144" t="s">
        <v>102</v>
      </c>
      <c r="L71" s="144" t="s">
        <v>102</v>
      </c>
    </row>
    <row r="72" spans="1:12">
      <c r="A72" s="124">
        <v>118201</v>
      </c>
      <c r="B72" s="104" t="s">
        <v>862</v>
      </c>
      <c r="C72" s="94" t="s">
        <v>102</v>
      </c>
      <c r="D72" s="94" t="s">
        <v>102</v>
      </c>
      <c r="E72" s="94" t="s">
        <v>102</v>
      </c>
      <c r="F72" s="94" t="s">
        <v>102</v>
      </c>
      <c r="G72" s="94" t="s">
        <v>102</v>
      </c>
      <c r="H72" s="94" t="s">
        <v>102</v>
      </c>
      <c r="I72" s="94" t="s">
        <v>102</v>
      </c>
      <c r="J72" s="94" t="s">
        <v>102</v>
      </c>
      <c r="K72" s="94" t="s">
        <v>102</v>
      </c>
      <c r="L72" s="94" t="s">
        <v>102</v>
      </c>
    </row>
    <row r="73" spans="1:12">
      <c r="A73" s="133">
        <v>118202</v>
      </c>
      <c r="B73" s="37" t="s">
        <v>863</v>
      </c>
      <c r="C73" s="144" t="s">
        <v>102</v>
      </c>
      <c r="D73" s="144" t="s">
        <v>102</v>
      </c>
      <c r="E73" s="144" t="s">
        <v>102</v>
      </c>
      <c r="F73" s="144" t="s">
        <v>102</v>
      </c>
      <c r="G73" s="144" t="s">
        <v>102</v>
      </c>
      <c r="H73" s="144" t="s">
        <v>102</v>
      </c>
      <c r="I73" s="144" t="s">
        <v>102</v>
      </c>
      <c r="J73" s="144" t="s">
        <v>102</v>
      </c>
      <c r="K73" s="144" t="s">
        <v>102</v>
      </c>
      <c r="L73" s="144" t="s">
        <v>102</v>
      </c>
    </row>
    <row r="74" spans="1:12">
      <c r="A74" s="133">
        <v>118203</v>
      </c>
      <c r="B74" s="37" t="s">
        <v>864</v>
      </c>
      <c r="C74" s="144" t="s">
        <v>102</v>
      </c>
      <c r="D74" s="144" t="s">
        <v>102</v>
      </c>
      <c r="E74" s="144" t="s">
        <v>102</v>
      </c>
      <c r="F74" s="144" t="s">
        <v>102</v>
      </c>
      <c r="G74" s="144" t="s">
        <v>102</v>
      </c>
      <c r="H74" s="144" t="s">
        <v>102</v>
      </c>
      <c r="I74" s="144" t="s">
        <v>102</v>
      </c>
      <c r="J74" s="144" t="s">
        <v>102</v>
      </c>
      <c r="K74" s="144" t="s">
        <v>102</v>
      </c>
      <c r="L74" s="144" t="s">
        <v>102</v>
      </c>
    </row>
    <row r="75" spans="1:12">
      <c r="A75" s="133">
        <v>118204</v>
      </c>
      <c r="B75" s="37" t="s">
        <v>865</v>
      </c>
      <c r="C75" s="144" t="s">
        <v>102</v>
      </c>
      <c r="D75" s="144" t="s">
        <v>102</v>
      </c>
      <c r="E75" s="144" t="s">
        <v>102</v>
      </c>
      <c r="F75" s="144" t="s">
        <v>102</v>
      </c>
      <c r="G75" s="144" t="s">
        <v>102</v>
      </c>
      <c r="H75" s="144" t="s">
        <v>102</v>
      </c>
      <c r="I75" s="144" t="s">
        <v>102</v>
      </c>
      <c r="J75" s="144" t="s">
        <v>102</v>
      </c>
      <c r="K75" s="144" t="s">
        <v>102</v>
      </c>
      <c r="L75" s="144" t="s">
        <v>102</v>
      </c>
    </row>
    <row r="76" spans="1:12">
      <c r="A76" s="133">
        <v>1183</v>
      </c>
      <c r="B76" s="37" t="s">
        <v>866</v>
      </c>
      <c r="C76" s="144" t="s">
        <v>102</v>
      </c>
      <c r="D76" s="144" t="s">
        <v>102</v>
      </c>
      <c r="E76" s="144" t="s">
        <v>102</v>
      </c>
      <c r="F76" s="144" t="s">
        <v>102</v>
      </c>
      <c r="G76" s="144" t="s">
        <v>102</v>
      </c>
      <c r="H76" s="144" t="s">
        <v>102</v>
      </c>
      <c r="I76" s="144" t="s">
        <v>102</v>
      </c>
      <c r="J76" s="144" t="s">
        <v>102</v>
      </c>
      <c r="K76" s="144" t="s">
        <v>102</v>
      </c>
      <c r="L76" s="144" t="s">
        <v>102</v>
      </c>
    </row>
    <row r="77" spans="1:12">
      <c r="A77" s="124">
        <v>118301</v>
      </c>
      <c r="B77" s="104" t="s">
        <v>857</v>
      </c>
      <c r="C77" s="94" t="s">
        <v>102</v>
      </c>
      <c r="D77" s="94" t="s">
        <v>102</v>
      </c>
      <c r="E77" s="94" t="s">
        <v>102</v>
      </c>
      <c r="F77" s="94" t="s">
        <v>102</v>
      </c>
      <c r="G77" s="94" t="s">
        <v>102</v>
      </c>
      <c r="H77" s="94" t="s">
        <v>102</v>
      </c>
      <c r="I77" s="94" t="s">
        <v>102</v>
      </c>
      <c r="J77" s="94" t="s">
        <v>102</v>
      </c>
      <c r="K77" s="94" t="s">
        <v>102</v>
      </c>
      <c r="L77" s="94" t="s">
        <v>102</v>
      </c>
    </row>
    <row r="78" spans="1:12">
      <c r="A78" s="133">
        <v>118302</v>
      </c>
      <c r="B78" s="37" t="s">
        <v>867</v>
      </c>
      <c r="C78" s="144" t="s">
        <v>102</v>
      </c>
      <c r="D78" s="144" t="s">
        <v>102</v>
      </c>
      <c r="E78" s="144" t="s">
        <v>102</v>
      </c>
      <c r="F78" s="144" t="s">
        <v>102</v>
      </c>
      <c r="G78" s="144" t="s">
        <v>102</v>
      </c>
      <c r="H78" s="144" t="s">
        <v>102</v>
      </c>
      <c r="I78" s="144" t="s">
        <v>102</v>
      </c>
      <c r="J78" s="144" t="s">
        <v>102</v>
      </c>
      <c r="K78" s="144" t="s">
        <v>102</v>
      </c>
      <c r="L78" s="144" t="s">
        <v>102</v>
      </c>
    </row>
    <row r="79" spans="1:12">
      <c r="A79" s="133">
        <v>118303</v>
      </c>
      <c r="B79" s="37" t="s">
        <v>868</v>
      </c>
      <c r="C79" s="144" t="s">
        <v>102</v>
      </c>
      <c r="D79" s="144" t="s">
        <v>102</v>
      </c>
      <c r="E79" s="144" t="s">
        <v>102</v>
      </c>
      <c r="F79" s="144" t="s">
        <v>102</v>
      </c>
      <c r="G79" s="144" t="s">
        <v>102</v>
      </c>
      <c r="H79" s="144" t="s">
        <v>102</v>
      </c>
      <c r="I79" s="144" t="s">
        <v>102</v>
      </c>
      <c r="J79" s="144" t="s">
        <v>102</v>
      </c>
      <c r="K79" s="144" t="s">
        <v>102</v>
      </c>
      <c r="L79" s="144" t="s">
        <v>102</v>
      </c>
    </row>
    <row r="80" spans="1:12">
      <c r="A80" s="133">
        <v>118304</v>
      </c>
      <c r="B80" s="37" t="s">
        <v>869</v>
      </c>
      <c r="C80" s="144" t="s">
        <v>102</v>
      </c>
      <c r="D80" s="144" t="s">
        <v>102</v>
      </c>
      <c r="E80" s="144" t="s">
        <v>102</v>
      </c>
      <c r="F80" s="144" t="s">
        <v>102</v>
      </c>
      <c r="G80" s="144" t="s">
        <v>102</v>
      </c>
      <c r="H80" s="144" t="s">
        <v>102</v>
      </c>
      <c r="I80" s="144" t="s">
        <v>102</v>
      </c>
      <c r="J80" s="144" t="s">
        <v>102</v>
      </c>
      <c r="K80" s="144" t="s">
        <v>102</v>
      </c>
      <c r="L80" s="144" t="s">
        <v>102</v>
      </c>
    </row>
    <row r="81" spans="1:12">
      <c r="A81" s="133">
        <v>12</v>
      </c>
      <c r="B81" s="37" t="s">
        <v>870</v>
      </c>
      <c r="C81" s="144" t="s">
        <v>102</v>
      </c>
      <c r="D81" s="144" t="s">
        <v>102</v>
      </c>
      <c r="E81" s="144" t="s">
        <v>102</v>
      </c>
      <c r="F81" s="144" t="s">
        <v>102</v>
      </c>
      <c r="G81" s="144" t="s">
        <v>102</v>
      </c>
      <c r="H81" s="144" t="s">
        <v>102</v>
      </c>
      <c r="I81" s="144" t="s">
        <v>102</v>
      </c>
      <c r="J81" s="144" t="s">
        <v>102</v>
      </c>
      <c r="K81" s="144" t="s">
        <v>102</v>
      </c>
      <c r="L81" s="144" t="s">
        <v>102</v>
      </c>
    </row>
    <row r="82" spans="1:12">
      <c r="A82" s="124">
        <v>120</v>
      </c>
      <c r="B82" s="104" t="s">
        <v>871</v>
      </c>
      <c r="C82" s="94" t="s">
        <v>102</v>
      </c>
      <c r="D82" s="94" t="s">
        <v>102</v>
      </c>
      <c r="E82" s="94" t="s">
        <v>102</v>
      </c>
      <c r="F82" s="94" t="s">
        <v>102</v>
      </c>
      <c r="G82" s="94" t="s">
        <v>102</v>
      </c>
      <c r="H82" s="94" t="s">
        <v>102</v>
      </c>
      <c r="I82" s="94" t="s">
        <v>102</v>
      </c>
      <c r="J82" s="94" t="s">
        <v>102</v>
      </c>
      <c r="K82" s="94" t="s">
        <v>102</v>
      </c>
      <c r="L82" s="94" t="s">
        <v>102</v>
      </c>
    </row>
    <row r="83" spans="1:12">
      <c r="A83" s="124">
        <v>120001</v>
      </c>
      <c r="B83" s="104" t="s">
        <v>872</v>
      </c>
      <c r="C83" s="94" t="s">
        <v>102</v>
      </c>
      <c r="D83" s="94" t="s">
        <v>102</v>
      </c>
      <c r="E83" s="94" t="s">
        <v>102</v>
      </c>
      <c r="F83" s="94" t="s">
        <v>102</v>
      </c>
      <c r="G83" s="94" t="s">
        <v>102</v>
      </c>
      <c r="H83" s="94" t="s">
        <v>102</v>
      </c>
      <c r="I83" s="94" t="s">
        <v>102</v>
      </c>
      <c r="J83" s="94" t="s">
        <v>102</v>
      </c>
      <c r="K83" s="94" t="s">
        <v>102</v>
      </c>
      <c r="L83" s="94" t="s">
        <v>102</v>
      </c>
    </row>
    <row r="84" spans="1:12">
      <c r="A84" s="133">
        <v>120002</v>
      </c>
      <c r="B84" s="37" t="s">
        <v>873</v>
      </c>
      <c r="C84" s="144" t="s">
        <v>102</v>
      </c>
      <c r="D84" s="144" t="s">
        <v>102</v>
      </c>
      <c r="E84" s="144" t="s">
        <v>102</v>
      </c>
      <c r="F84" s="144" t="s">
        <v>102</v>
      </c>
      <c r="G84" s="144" t="s">
        <v>102</v>
      </c>
      <c r="H84" s="144" t="s">
        <v>102</v>
      </c>
      <c r="I84" s="144" t="s">
        <v>102</v>
      </c>
      <c r="J84" s="144" t="s">
        <v>102</v>
      </c>
      <c r="K84" s="144" t="s">
        <v>102</v>
      </c>
      <c r="L84" s="144" t="s">
        <v>102</v>
      </c>
    </row>
    <row r="85" spans="1:12">
      <c r="A85" s="133">
        <v>120003</v>
      </c>
      <c r="B85" s="37" t="s">
        <v>874</v>
      </c>
      <c r="C85" s="144" t="s">
        <v>102</v>
      </c>
      <c r="D85" s="144" t="s">
        <v>102</v>
      </c>
      <c r="E85" s="144" t="s">
        <v>102</v>
      </c>
      <c r="F85" s="144" t="s">
        <v>102</v>
      </c>
      <c r="G85" s="144" t="s">
        <v>102</v>
      </c>
      <c r="H85" s="144" t="s">
        <v>102</v>
      </c>
      <c r="I85" s="144" t="s">
        <v>102</v>
      </c>
      <c r="J85" s="144" t="s">
        <v>102</v>
      </c>
      <c r="K85" s="144" t="s">
        <v>102</v>
      </c>
      <c r="L85" s="144" t="s">
        <v>102</v>
      </c>
    </row>
    <row r="86" spans="1:12">
      <c r="A86" s="133">
        <v>120004</v>
      </c>
      <c r="B86" s="37" t="s">
        <v>1288</v>
      </c>
      <c r="C86" s="144" t="s">
        <v>102</v>
      </c>
      <c r="D86" s="144" t="s">
        <v>102</v>
      </c>
      <c r="E86" s="144" t="s">
        <v>102</v>
      </c>
      <c r="F86" s="144" t="s">
        <v>102</v>
      </c>
      <c r="G86" s="144" t="s">
        <v>102</v>
      </c>
      <c r="H86" s="144" t="s">
        <v>102</v>
      </c>
      <c r="I86" s="144" t="s">
        <v>102</v>
      </c>
      <c r="J86" s="144" t="s">
        <v>102</v>
      </c>
      <c r="K86" s="144" t="s">
        <v>102</v>
      </c>
      <c r="L86" s="144" t="s">
        <v>102</v>
      </c>
    </row>
    <row r="87" spans="1:12">
      <c r="A87" s="125">
        <v>1200041</v>
      </c>
      <c r="B87" s="109" t="s">
        <v>875</v>
      </c>
      <c r="C87" s="94" t="s">
        <v>102</v>
      </c>
      <c r="D87" s="94" t="s">
        <v>102</v>
      </c>
      <c r="E87" s="94" t="s">
        <v>102</v>
      </c>
      <c r="F87" s="94" t="s">
        <v>102</v>
      </c>
      <c r="G87" s="94" t="s">
        <v>102</v>
      </c>
      <c r="H87" s="94" t="s">
        <v>102</v>
      </c>
      <c r="I87" s="94" t="s">
        <v>102</v>
      </c>
      <c r="J87" s="94" t="s">
        <v>102</v>
      </c>
      <c r="K87" s="94" t="s">
        <v>102</v>
      </c>
      <c r="L87" s="94" t="s">
        <v>102</v>
      </c>
    </row>
    <row r="88" spans="1:12">
      <c r="A88" s="133">
        <v>1200042</v>
      </c>
      <c r="B88" s="37" t="s">
        <v>876</v>
      </c>
      <c r="C88" s="144" t="s">
        <v>102</v>
      </c>
      <c r="D88" s="144" t="s">
        <v>102</v>
      </c>
      <c r="E88" s="144" t="s">
        <v>102</v>
      </c>
      <c r="F88" s="144" t="s">
        <v>102</v>
      </c>
      <c r="G88" s="144" t="s">
        <v>102</v>
      </c>
      <c r="H88" s="144" t="s">
        <v>102</v>
      </c>
      <c r="I88" s="144" t="s">
        <v>102</v>
      </c>
      <c r="J88" s="144" t="s">
        <v>102</v>
      </c>
      <c r="K88" s="144" t="s">
        <v>102</v>
      </c>
      <c r="L88" s="144" t="s">
        <v>102</v>
      </c>
    </row>
    <row r="89" spans="1:12">
      <c r="A89" s="133">
        <v>1200043</v>
      </c>
      <c r="B89" s="37" t="s">
        <v>877</v>
      </c>
      <c r="C89" s="144" t="s">
        <v>102</v>
      </c>
      <c r="D89" s="144" t="s">
        <v>102</v>
      </c>
      <c r="E89" s="144" t="s">
        <v>102</v>
      </c>
      <c r="F89" s="144" t="s">
        <v>102</v>
      </c>
      <c r="G89" s="144" t="s">
        <v>102</v>
      </c>
      <c r="H89" s="144" t="s">
        <v>102</v>
      </c>
      <c r="I89" s="144" t="s">
        <v>102</v>
      </c>
      <c r="J89" s="144" t="s">
        <v>102</v>
      </c>
      <c r="K89" s="144" t="s">
        <v>102</v>
      </c>
      <c r="L89" s="144" t="s">
        <v>102</v>
      </c>
    </row>
    <row r="90" spans="1:12">
      <c r="A90" s="36">
        <v>1200044</v>
      </c>
      <c r="B90" s="145" t="s">
        <v>878</v>
      </c>
      <c r="C90" s="144" t="s">
        <v>102</v>
      </c>
      <c r="D90" s="144" t="s">
        <v>102</v>
      </c>
      <c r="E90" s="144" t="s">
        <v>102</v>
      </c>
      <c r="F90" s="144" t="s">
        <v>102</v>
      </c>
      <c r="G90" s="144" t="s">
        <v>102</v>
      </c>
      <c r="H90" s="144" t="s">
        <v>102</v>
      </c>
      <c r="I90" s="144" t="s">
        <v>102</v>
      </c>
      <c r="J90" s="144" t="s">
        <v>102</v>
      </c>
      <c r="K90" s="144" t="s">
        <v>102</v>
      </c>
      <c r="L90" s="144" t="s">
        <v>102</v>
      </c>
    </row>
    <row r="91" spans="1:12">
      <c r="A91" s="133">
        <v>1200045</v>
      </c>
      <c r="B91" s="37" t="s">
        <v>879</v>
      </c>
      <c r="C91" s="144" t="s">
        <v>102</v>
      </c>
      <c r="D91" s="144" t="s">
        <v>102</v>
      </c>
      <c r="E91" s="144" t="s">
        <v>102</v>
      </c>
      <c r="F91" s="144" t="s">
        <v>102</v>
      </c>
      <c r="G91" s="144" t="s">
        <v>102</v>
      </c>
      <c r="H91" s="144" t="s">
        <v>102</v>
      </c>
      <c r="I91" s="144" t="s">
        <v>102</v>
      </c>
      <c r="J91" s="144" t="s">
        <v>102</v>
      </c>
      <c r="K91" s="144" t="s">
        <v>102</v>
      </c>
      <c r="L91" s="144" t="s">
        <v>102</v>
      </c>
    </row>
    <row r="92" spans="1:12">
      <c r="A92" s="84">
        <v>120005</v>
      </c>
      <c r="B92" s="37" t="s">
        <v>880</v>
      </c>
      <c r="C92" s="144" t="s">
        <v>102</v>
      </c>
      <c r="D92" s="144" t="s">
        <v>102</v>
      </c>
      <c r="E92" s="144" t="s">
        <v>102</v>
      </c>
      <c r="F92" s="144" t="s">
        <v>102</v>
      </c>
      <c r="G92" s="144" t="s">
        <v>102</v>
      </c>
      <c r="H92" s="144" t="s">
        <v>102</v>
      </c>
      <c r="I92" s="144" t="s">
        <v>102</v>
      </c>
      <c r="J92" s="144" t="s">
        <v>102</v>
      </c>
      <c r="K92" s="144" t="s">
        <v>102</v>
      </c>
      <c r="L92" s="144" t="s">
        <v>102</v>
      </c>
    </row>
    <row r="93" spans="1:12">
      <c r="A93" s="133">
        <v>120006</v>
      </c>
      <c r="B93" s="37" t="s">
        <v>881</v>
      </c>
      <c r="C93" s="144" t="s">
        <v>102</v>
      </c>
      <c r="D93" s="144" t="s">
        <v>102</v>
      </c>
      <c r="E93" s="144" t="s">
        <v>102</v>
      </c>
      <c r="F93" s="144" t="s">
        <v>102</v>
      </c>
      <c r="G93" s="144" t="s">
        <v>102</v>
      </c>
      <c r="H93" s="144" t="s">
        <v>102</v>
      </c>
      <c r="I93" s="144" t="s">
        <v>102</v>
      </c>
      <c r="J93" s="144" t="s">
        <v>102</v>
      </c>
      <c r="K93" s="144" t="s">
        <v>102</v>
      </c>
      <c r="L93" s="144" t="s">
        <v>102</v>
      </c>
    </row>
    <row r="94" spans="1:12">
      <c r="A94" s="133">
        <v>120007</v>
      </c>
      <c r="B94" s="37" t="s">
        <v>882</v>
      </c>
      <c r="C94" s="144" t="s">
        <v>102</v>
      </c>
      <c r="D94" s="144" t="s">
        <v>102</v>
      </c>
      <c r="E94" s="144" t="s">
        <v>102</v>
      </c>
      <c r="F94" s="144" t="s">
        <v>102</v>
      </c>
      <c r="G94" s="144" t="s">
        <v>102</v>
      </c>
      <c r="H94" s="144" t="s">
        <v>102</v>
      </c>
      <c r="I94" s="144" t="s">
        <v>102</v>
      </c>
      <c r="J94" s="144" t="s">
        <v>102</v>
      </c>
      <c r="K94" s="144" t="s">
        <v>102</v>
      </c>
      <c r="L94" s="144" t="s">
        <v>102</v>
      </c>
    </row>
    <row r="95" spans="1:12">
      <c r="A95" s="133">
        <v>120008</v>
      </c>
      <c r="B95" s="37" t="s">
        <v>883</v>
      </c>
      <c r="C95" s="144" t="s">
        <v>102</v>
      </c>
      <c r="D95" s="144" t="s">
        <v>102</v>
      </c>
      <c r="E95" s="144" t="s">
        <v>102</v>
      </c>
      <c r="F95" s="144" t="s">
        <v>102</v>
      </c>
      <c r="G95" s="144" t="s">
        <v>102</v>
      </c>
      <c r="H95" s="144" t="s">
        <v>102</v>
      </c>
      <c r="I95" s="144" t="s">
        <v>102</v>
      </c>
      <c r="J95" s="144" t="s">
        <v>102</v>
      </c>
      <c r="K95" s="144" t="s">
        <v>102</v>
      </c>
      <c r="L95" s="144" t="s">
        <v>102</v>
      </c>
    </row>
    <row r="96" spans="1:12">
      <c r="A96" s="133">
        <v>120009</v>
      </c>
      <c r="B96" s="37" t="s">
        <v>884</v>
      </c>
      <c r="C96" s="144" t="s">
        <v>102</v>
      </c>
      <c r="D96" s="144" t="s">
        <v>102</v>
      </c>
      <c r="E96" s="144" t="s">
        <v>102</v>
      </c>
      <c r="F96" s="144" t="s">
        <v>102</v>
      </c>
      <c r="G96" s="144" t="s">
        <v>102</v>
      </c>
      <c r="H96" s="144" t="s">
        <v>102</v>
      </c>
      <c r="I96" s="144" t="s">
        <v>102</v>
      </c>
      <c r="J96" s="144" t="s">
        <v>102</v>
      </c>
      <c r="K96" s="144" t="s">
        <v>102</v>
      </c>
      <c r="L96" s="144" t="s">
        <v>102</v>
      </c>
    </row>
    <row r="97" spans="1:12">
      <c r="A97" s="133">
        <v>120010</v>
      </c>
      <c r="B97" s="37" t="s">
        <v>1036</v>
      </c>
      <c r="C97" s="144" t="s">
        <v>102</v>
      </c>
      <c r="D97" s="144" t="s">
        <v>102</v>
      </c>
      <c r="E97" s="144" t="s">
        <v>102</v>
      </c>
      <c r="F97" s="144" t="s">
        <v>102</v>
      </c>
      <c r="G97" s="144" t="s">
        <v>102</v>
      </c>
      <c r="H97" s="144" t="s">
        <v>102</v>
      </c>
      <c r="I97" s="144" t="s">
        <v>102</v>
      </c>
      <c r="J97" s="144" t="s">
        <v>102</v>
      </c>
      <c r="K97" s="144" t="s">
        <v>102</v>
      </c>
      <c r="L97" s="144" t="s">
        <v>102</v>
      </c>
    </row>
    <row r="98" spans="1:12">
      <c r="A98" s="34">
        <v>120011</v>
      </c>
      <c r="B98" s="29" t="s">
        <v>1037</v>
      </c>
      <c r="C98" s="144" t="s">
        <v>102</v>
      </c>
      <c r="D98" s="144" t="s">
        <v>102</v>
      </c>
      <c r="E98" s="144" t="s">
        <v>102</v>
      </c>
      <c r="F98" s="144" t="s">
        <v>102</v>
      </c>
      <c r="G98" s="144" t="s">
        <v>102</v>
      </c>
      <c r="H98" s="144" t="s">
        <v>102</v>
      </c>
      <c r="I98" s="144" t="s">
        <v>102</v>
      </c>
      <c r="J98" s="144" t="s">
        <v>102</v>
      </c>
      <c r="K98" s="144" t="s">
        <v>102</v>
      </c>
      <c r="L98" s="144" t="s">
        <v>102</v>
      </c>
    </row>
    <row r="99" spans="1:12">
      <c r="A99" s="35">
        <v>120012</v>
      </c>
      <c r="B99" s="29" t="s">
        <v>1038</v>
      </c>
      <c r="C99" s="144" t="s">
        <v>102</v>
      </c>
      <c r="D99" s="144" t="s">
        <v>102</v>
      </c>
      <c r="E99" s="144" t="s">
        <v>102</v>
      </c>
      <c r="F99" s="144" t="s">
        <v>102</v>
      </c>
      <c r="G99" s="144" t="s">
        <v>102</v>
      </c>
      <c r="H99" s="144" t="s">
        <v>102</v>
      </c>
      <c r="I99" s="144" t="s">
        <v>102</v>
      </c>
      <c r="J99" s="144" t="s">
        <v>102</v>
      </c>
      <c r="K99" s="144" t="s">
        <v>102</v>
      </c>
      <c r="L99" s="144" t="s">
        <v>102</v>
      </c>
    </row>
    <row r="100" spans="1:12">
      <c r="A100" s="35">
        <v>121</v>
      </c>
      <c r="B100" s="29" t="s">
        <v>885</v>
      </c>
      <c r="C100" s="144" t="s">
        <v>102</v>
      </c>
      <c r="D100" s="144" t="s">
        <v>102</v>
      </c>
      <c r="E100" s="144" t="s">
        <v>102</v>
      </c>
      <c r="F100" s="144" t="s">
        <v>102</v>
      </c>
      <c r="G100" s="144" t="s">
        <v>102</v>
      </c>
      <c r="H100" s="144" t="s">
        <v>102</v>
      </c>
      <c r="I100" s="144" t="s">
        <v>102</v>
      </c>
      <c r="J100" s="144" t="s">
        <v>102</v>
      </c>
      <c r="K100" s="144" t="s">
        <v>102</v>
      </c>
      <c r="L100" s="144" t="s">
        <v>102</v>
      </c>
    </row>
    <row ht="25.5" r="101" spans="1:12">
      <c r="A101" s="124">
        <v>121001</v>
      </c>
      <c r="B101" s="104" t="s">
        <v>886</v>
      </c>
      <c r="C101" s="94" t="s">
        <v>102</v>
      </c>
      <c r="D101" s="94" t="s">
        <v>102</v>
      </c>
      <c r="E101" s="94" t="s">
        <v>102</v>
      </c>
      <c r="F101" s="94" t="s">
        <v>102</v>
      </c>
      <c r="G101" s="94" t="s">
        <v>102</v>
      </c>
      <c r="H101" s="94" t="s">
        <v>102</v>
      </c>
      <c r="I101" s="94" t="s">
        <v>102</v>
      </c>
      <c r="J101" s="94" t="s">
        <v>102</v>
      </c>
      <c r="K101" s="94" t="s">
        <v>102</v>
      </c>
      <c r="L101" s="94" t="s">
        <v>102</v>
      </c>
    </row>
    <row r="102" spans="1:12">
      <c r="A102" s="133">
        <v>121002</v>
      </c>
      <c r="B102" s="37" t="s">
        <v>887</v>
      </c>
      <c r="C102" s="144" t="s">
        <v>102</v>
      </c>
      <c r="D102" s="144" t="s">
        <v>102</v>
      </c>
      <c r="E102" s="144" t="s">
        <v>102</v>
      </c>
      <c r="F102" s="144" t="s">
        <v>102</v>
      </c>
      <c r="G102" s="144" t="s">
        <v>102</v>
      </c>
      <c r="H102" s="144" t="s">
        <v>102</v>
      </c>
      <c r="I102" s="144" t="s">
        <v>102</v>
      </c>
      <c r="J102" s="144" t="s">
        <v>102</v>
      </c>
      <c r="K102" s="144" t="s">
        <v>102</v>
      </c>
      <c r="L102" s="144" t="s">
        <v>102</v>
      </c>
    </row>
    <row r="103" spans="1:12">
      <c r="A103" s="133">
        <v>122</v>
      </c>
      <c r="B103" s="37" t="s">
        <v>302</v>
      </c>
      <c r="C103" s="144" t="s">
        <v>102</v>
      </c>
      <c r="D103" s="144" t="s">
        <v>102</v>
      </c>
      <c r="E103" s="144" t="s">
        <v>102</v>
      </c>
      <c r="F103" s="144" t="s">
        <v>102</v>
      </c>
      <c r="G103" s="144" t="s">
        <v>102</v>
      </c>
      <c r="H103" s="144" t="s">
        <v>102</v>
      </c>
      <c r="I103" s="144" t="s">
        <v>102</v>
      </c>
      <c r="J103" s="144" t="s">
        <v>102</v>
      </c>
      <c r="K103" s="144" t="s">
        <v>102</v>
      </c>
      <c r="L103" s="144" t="s">
        <v>102</v>
      </c>
    </row>
    <row r="104" spans="1:12">
      <c r="A104" s="124">
        <v>122001</v>
      </c>
      <c r="B104" s="104" t="s">
        <v>303</v>
      </c>
      <c r="C104" s="94" t="s">
        <v>102</v>
      </c>
      <c r="D104" s="94" t="s">
        <v>102</v>
      </c>
      <c r="E104" s="94" t="s">
        <v>102</v>
      </c>
      <c r="F104" s="94" t="s">
        <v>102</v>
      </c>
      <c r="G104" s="94" t="s">
        <v>102</v>
      </c>
      <c r="H104" s="94" t="s">
        <v>102</v>
      </c>
      <c r="I104" s="94" t="s">
        <v>102</v>
      </c>
      <c r="J104" s="94" t="s">
        <v>102</v>
      </c>
      <c r="K104" s="94" t="s">
        <v>102</v>
      </c>
      <c r="L104" s="94" t="s">
        <v>102</v>
      </c>
    </row>
    <row r="105" spans="1:12">
      <c r="A105" s="133">
        <v>122002</v>
      </c>
      <c r="B105" s="37" t="s">
        <v>304</v>
      </c>
      <c r="C105" s="144" t="s">
        <v>102</v>
      </c>
      <c r="D105" s="144" t="s">
        <v>102</v>
      </c>
      <c r="E105" s="144" t="s">
        <v>102</v>
      </c>
      <c r="F105" s="144" t="s">
        <v>102</v>
      </c>
      <c r="G105" s="144" t="s">
        <v>102</v>
      </c>
      <c r="H105" s="144" t="s">
        <v>102</v>
      </c>
      <c r="I105" s="144" t="s">
        <v>102</v>
      </c>
      <c r="J105" s="144" t="s">
        <v>102</v>
      </c>
      <c r="K105" s="144" t="s">
        <v>102</v>
      </c>
      <c r="L105" s="144" t="s">
        <v>102</v>
      </c>
    </row>
    <row r="106" spans="1:12">
      <c r="A106" s="133">
        <v>123</v>
      </c>
      <c r="B106" s="37" t="s">
        <v>305</v>
      </c>
      <c r="C106" s="144" t="s">
        <v>102</v>
      </c>
      <c r="D106" s="144" t="s">
        <v>102</v>
      </c>
      <c r="E106" s="144" t="s">
        <v>102</v>
      </c>
      <c r="F106" s="144" t="s">
        <v>102</v>
      </c>
      <c r="G106" s="144" t="s">
        <v>102</v>
      </c>
      <c r="H106" s="144" t="s">
        <v>102</v>
      </c>
      <c r="I106" s="144" t="s">
        <v>102</v>
      </c>
      <c r="J106" s="144" t="s">
        <v>102</v>
      </c>
      <c r="K106" s="144" t="s">
        <v>102</v>
      </c>
      <c r="L106" s="144" t="s">
        <v>102</v>
      </c>
    </row>
    <row r="107" spans="1:12">
      <c r="A107" s="124">
        <v>123001</v>
      </c>
      <c r="B107" s="104" t="s">
        <v>306</v>
      </c>
      <c r="C107" s="94" t="s">
        <v>102</v>
      </c>
      <c r="D107" s="94" t="s">
        <v>102</v>
      </c>
      <c r="E107" s="94" t="s">
        <v>102</v>
      </c>
      <c r="F107" s="94" t="s">
        <v>102</v>
      </c>
      <c r="G107" s="94" t="s">
        <v>102</v>
      </c>
      <c r="H107" s="94" t="s">
        <v>102</v>
      </c>
      <c r="I107" s="94" t="s">
        <v>102</v>
      </c>
      <c r="J107" s="94" t="s">
        <v>102</v>
      </c>
      <c r="K107" s="94" t="s">
        <v>102</v>
      </c>
      <c r="L107" s="94" t="s">
        <v>102</v>
      </c>
    </row>
    <row ht="25.5" r="108" spans="1:12">
      <c r="A108" s="133">
        <v>123002</v>
      </c>
      <c r="B108" s="37" t="s">
        <v>307</v>
      </c>
      <c r="C108" s="144" t="s">
        <v>102</v>
      </c>
      <c r="D108" s="144" t="s">
        <v>102</v>
      </c>
      <c r="E108" s="144" t="s">
        <v>102</v>
      </c>
      <c r="F108" s="144" t="s">
        <v>102</v>
      </c>
      <c r="G108" s="144" t="s">
        <v>102</v>
      </c>
      <c r="H108" s="144" t="s">
        <v>102</v>
      </c>
      <c r="I108" s="144" t="s">
        <v>102</v>
      </c>
      <c r="J108" s="144" t="s">
        <v>102</v>
      </c>
      <c r="K108" s="144" t="s">
        <v>102</v>
      </c>
      <c r="L108" s="144" t="s">
        <v>102</v>
      </c>
    </row>
    <row ht="25.5" r="109" spans="1:12">
      <c r="A109" s="133">
        <v>123003</v>
      </c>
      <c r="B109" s="37" t="s">
        <v>308</v>
      </c>
      <c r="C109" s="144" t="s">
        <v>102</v>
      </c>
      <c r="D109" s="144" t="s">
        <v>102</v>
      </c>
      <c r="E109" s="144" t="s">
        <v>102</v>
      </c>
      <c r="F109" s="144" t="s">
        <v>102</v>
      </c>
      <c r="G109" s="144" t="s">
        <v>102</v>
      </c>
      <c r="H109" s="144" t="s">
        <v>102</v>
      </c>
      <c r="I109" s="144" t="s">
        <v>102</v>
      </c>
      <c r="J109" s="144" t="s">
        <v>102</v>
      </c>
      <c r="K109" s="144" t="s">
        <v>102</v>
      </c>
      <c r="L109" s="144" t="s">
        <v>102</v>
      </c>
    </row>
    <row ht="25.5" r="110" spans="1:12">
      <c r="A110" s="133">
        <v>123004</v>
      </c>
      <c r="B110" s="37" t="s">
        <v>309</v>
      </c>
      <c r="C110" s="144" t="s">
        <v>102</v>
      </c>
      <c r="D110" s="144" t="s">
        <v>102</v>
      </c>
      <c r="E110" s="144" t="s">
        <v>102</v>
      </c>
      <c r="F110" s="144" t="s">
        <v>102</v>
      </c>
      <c r="G110" s="144" t="s">
        <v>102</v>
      </c>
      <c r="H110" s="144" t="s">
        <v>102</v>
      </c>
      <c r="I110" s="144" t="s">
        <v>102</v>
      </c>
      <c r="J110" s="144" t="s">
        <v>102</v>
      </c>
      <c r="K110" s="144" t="s">
        <v>102</v>
      </c>
      <c r="L110" s="144" t="s">
        <v>102</v>
      </c>
    </row>
    <row r="111" spans="1:12">
      <c r="A111" s="133">
        <v>124</v>
      </c>
      <c r="B111" s="37" t="s">
        <v>799</v>
      </c>
      <c r="C111" s="144" t="s">
        <v>102</v>
      </c>
      <c r="D111" s="144" t="s">
        <v>102</v>
      </c>
      <c r="E111" s="144" t="s">
        <v>102</v>
      </c>
      <c r="F111" s="144" t="s">
        <v>102</v>
      </c>
      <c r="G111" s="144" t="s">
        <v>102</v>
      </c>
      <c r="H111" s="144" t="s">
        <v>102</v>
      </c>
      <c r="I111" s="144" t="s">
        <v>102</v>
      </c>
      <c r="J111" s="144" t="s">
        <v>102</v>
      </c>
      <c r="K111" s="144" t="s">
        <v>102</v>
      </c>
      <c r="L111" s="144" t="s">
        <v>102</v>
      </c>
    </row>
    <row r="112" spans="1:12">
      <c r="A112" s="62">
        <v>140002</v>
      </c>
      <c r="B112" s="61" t="s">
        <v>463</v>
      </c>
      <c r="C112" s="94" t="s">
        <v>102</v>
      </c>
      <c r="D112" s="94" t="s">
        <v>102</v>
      </c>
      <c r="E112" s="94" t="s">
        <v>102</v>
      </c>
      <c r="F112" s="94" t="s">
        <v>102</v>
      </c>
      <c r="G112" s="94" t="s">
        <v>102</v>
      </c>
      <c r="H112" s="94" t="s">
        <v>102</v>
      </c>
      <c r="I112" s="94" t="s">
        <v>102</v>
      </c>
      <c r="J112" s="94" t="s">
        <v>102</v>
      </c>
      <c r="K112" s="94" t="s">
        <v>102</v>
      </c>
      <c r="L112" s="94" t="s">
        <v>102</v>
      </c>
    </row>
    <row r="113" spans="1:12">
      <c r="A113" s="34">
        <v>140003</v>
      </c>
      <c r="B113" s="29" t="s">
        <v>464</v>
      </c>
      <c r="C113" s="144" t="s">
        <v>102</v>
      </c>
      <c r="D113" s="144" t="s">
        <v>102</v>
      </c>
      <c r="E113" s="144" t="s">
        <v>102</v>
      </c>
      <c r="F113" s="144" t="s">
        <v>102</v>
      </c>
      <c r="G113" s="144" t="s">
        <v>102</v>
      </c>
      <c r="H113" s="144" t="s">
        <v>102</v>
      </c>
      <c r="I113" s="144" t="s">
        <v>102</v>
      </c>
      <c r="J113" s="144" t="s">
        <v>102</v>
      </c>
      <c r="K113" s="144" t="s">
        <v>102</v>
      </c>
      <c r="L113" s="144" t="s">
        <v>102</v>
      </c>
    </row>
    <row r="114" spans="1:12">
      <c r="A114" s="34">
        <v>141001</v>
      </c>
      <c r="B114" s="29" t="s">
        <v>798</v>
      </c>
      <c r="C114" s="144" t="s">
        <v>102</v>
      </c>
      <c r="D114" s="144" t="s">
        <v>102</v>
      </c>
      <c r="E114" s="144" t="s">
        <v>102</v>
      </c>
      <c r="F114" s="144" t="s">
        <v>102</v>
      </c>
      <c r="G114" s="144" t="s">
        <v>102</v>
      </c>
      <c r="H114" s="144" t="s">
        <v>102</v>
      </c>
      <c r="I114" s="144" t="s">
        <v>102</v>
      </c>
      <c r="J114" s="144" t="s">
        <v>102</v>
      </c>
      <c r="K114" s="144" t="s">
        <v>102</v>
      </c>
      <c r="L114" s="144" t="s">
        <v>102</v>
      </c>
    </row>
    <row r="115" spans="1:12">
      <c r="A115" s="34">
        <v>13</v>
      </c>
      <c r="B115" s="29" t="s">
        <v>888</v>
      </c>
      <c r="C115" s="144" t="s">
        <v>102</v>
      </c>
      <c r="D115" s="144" t="s">
        <v>102</v>
      </c>
      <c r="E115" s="144" t="s">
        <v>102</v>
      </c>
      <c r="F115" s="144" t="s">
        <v>102</v>
      </c>
      <c r="G115" s="144" t="s">
        <v>102</v>
      </c>
      <c r="H115" s="144" t="s">
        <v>102</v>
      </c>
      <c r="I115" s="144" t="s">
        <v>102</v>
      </c>
      <c r="J115" s="144" t="s">
        <v>102</v>
      </c>
      <c r="K115" s="144" t="s">
        <v>102</v>
      </c>
      <c r="L115" s="144" t="s">
        <v>102</v>
      </c>
    </row>
    <row r="116" spans="1:12">
      <c r="A116" s="124">
        <v>1310</v>
      </c>
      <c r="B116" s="104" t="s">
        <v>889</v>
      </c>
      <c r="C116" s="94" t="s">
        <v>102</v>
      </c>
      <c r="D116" s="94" t="s">
        <v>102</v>
      </c>
      <c r="E116" s="94" t="s">
        <v>102</v>
      </c>
      <c r="F116" s="94" t="s">
        <v>102</v>
      </c>
      <c r="G116" s="94" t="s">
        <v>102</v>
      </c>
      <c r="H116" s="94" t="s">
        <v>102</v>
      </c>
      <c r="I116" s="94" t="s">
        <v>102</v>
      </c>
      <c r="J116" s="94" t="s">
        <v>102</v>
      </c>
      <c r="K116" s="94" t="s">
        <v>102</v>
      </c>
      <c r="L116" s="94" t="s">
        <v>102</v>
      </c>
    </row>
    <row r="117" spans="1:12">
      <c r="A117" s="124">
        <v>131001</v>
      </c>
      <c r="B117" s="104" t="s">
        <v>890</v>
      </c>
      <c r="C117" s="94" t="s">
        <v>102</v>
      </c>
      <c r="D117" s="94" t="s">
        <v>102</v>
      </c>
      <c r="E117" s="94" t="s">
        <v>102</v>
      </c>
      <c r="F117" s="94" t="s">
        <v>102</v>
      </c>
      <c r="G117" s="94" t="s">
        <v>102</v>
      </c>
      <c r="H117" s="94" t="s">
        <v>102</v>
      </c>
      <c r="I117" s="94" t="s">
        <v>102</v>
      </c>
      <c r="J117" s="94" t="s">
        <v>102</v>
      </c>
      <c r="K117" s="94" t="s">
        <v>102</v>
      </c>
      <c r="L117" s="94" t="s">
        <v>102</v>
      </c>
    </row>
    <row r="118" spans="1:12">
      <c r="A118" s="133">
        <v>131002</v>
      </c>
      <c r="B118" s="37" t="s">
        <v>891</v>
      </c>
      <c r="C118" s="144" t="s">
        <v>102</v>
      </c>
      <c r="D118" s="144" t="s">
        <v>102</v>
      </c>
      <c r="E118" s="144" t="s">
        <v>102</v>
      </c>
      <c r="F118" s="144" t="s">
        <v>102</v>
      </c>
      <c r="G118" s="144" t="s">
        <v>102</v>
      </c>
      <c r="H118" s="144" t="s">
        <v>102</v>
      </c>
      <c r="I118" s="144" t="s">
        <v>102</v>
      </c>
      <c r="J118" s="144" t="s">
        <v>102</v>
      </c>
      <c r="K118" s="144" t="s">
        <v>102</v>
      </c>
      <c r="L118" s="144" t="s">
        <v>102</v>
      </c>
    </row>
    <row r="119" spans="1:12">
      <c r="A119" s="133">
        <v>131003</v>
      </c>
      <c r="B119" s="37" t="s">
        <v>892</v>
      </c>
      <c r="C119" s="144" t="s">
        <v>102</v>
      </c>
      <c r="D119" s="144" t="s">
        <v>102</v>
      </c>
      <c r="E119" s="144" t="s">
        <v>102</v>
      </c>
      <c r="F119" s="144" t="s">
        <v>102</v>
      </c>
      <c r="G119" s="144" t="s">
        <v>102</v>
      </c>
      <c r="H119" s="144" t="s">
        <v>102</v>
      </c>
      <c r="I119" s="144" t="s">
        <v>102</v>
      </c>
      <c r="J119" s="144" t="s">
        <v>102</v>
      </c>
      <c r="K119" s="144" t="s">
        <v>102</v>
      </c>
      <c r="L119" s="144" t="s">
        <v>102</v>
      </c>
    </row>
    <row r="120" spans="1:12">
      <c r="A120" s="133">
        <v>131004</v>
      </c>
      <c r="B120" s="37" t="s">
        <v>893</v>
      </c>
      <c r="C120" s="144" t="s">
        <v>102</v>
      </c>
      <c r="D120" s="144" t="s">
        <v>102</v>
      </c>
      <c r="E120" s="144" t="s">
        <v>102</v>
      </c>
      <c r="F120" s="144" t="s">
        <v>102</v>
      </c>
      <c r="G120" s="144" t="s">
        <v>102</v>
      </c>
      <c r="H120" s="144" t="s">
        <v>102</v>
      </c>
      <c r="I120" s="144" t="s">
        <v>102</v>
      </c>
      <c r="J120" s="144" t="s">
        <v>102</v>
      </c>
      <c r="K120" s="144" t="s">
        <v>102</v>
      </c>
      <c r="L120" s="144" t="s">
        <v>102</v>
      </c>
    </row>
    <row r="121" spans="1:12">
      <c r="A121" s="133">
        <v>131005</v>
      </c>
      <c r="B121" s="37" t="s">
        <v>894</v>
      </c>
      <c r="C121" s="144" t="s">
        <v>102</v>
      </c>
      <c r="D121" s="144" t="s">
        <v>102</v>
      </c>
      <c r="E121" s="144" t="s">
        <v>102</v>
      </c>
      <c r="F121" s="144" t="s">
        <v>102</v>
      </c>
      <c r="G121" s="144" t="s">
        <v>102</v>
      </c>
      <c r="H121" s="144" t="s">
        <v>102</v>
      </c>
      <c r="I121" s="144" t="s">
        <v>102</v>
      </c>
      <c r="J121" s="144" t="s">
        <v>102</v>
      </c>
      <c r="K121" s="144" t="s">
        <v>102</v>
      </c>
      <c r="L121" s="144" t="s">
        <v>102</v>
      </c>
    </row>
    <row r="122" spans="1:12">
      <c r="A122" s="133">
        <v>131006</v>
      </c>
      <c r="B122" s="37" t="s">
        <v>895</v>
      </c>
      <c r="C122" s="144" t="s">
        <v>102</v>
      </c>
      <c r="D122" s="144" t="s">
        <v>102</v>
      </c>
      <c r="E122" s="144" t="s">
        <v>102</v>
      </c>
      <c r="F122" s="144" t="s">
        <v>102</v>
      </c>
      <c r="G122" s="144" t="s">
        <v>102</v>
      </c>
      <c r="H122" s="144" t="s">
        <v>102</v>
      </c>
      <c r="I122" s="144" t="s">
        <v>102</v>
      </c>
      <c r="J122" s="144" t="s">
        <v>102</v>
      </c>
      <c r="K122" s="144" t="s">
        <v>102</v>
      </c>
      <c r="L122" s="144" t="s">
        <v>102</v>
      </c>
    </row>
    <row r="123" spans="1:12">
      <c r="A123" s="133">
        <v>131007</v>
      </c>
      <c r="B123" s="37" t="s">
        <v>898</v>
      </c>
      <c r="C123" s="144" t="s">
        <v>102</v>
      </c>
      <c r="D123" s="144" t="s">
        <v>102</v>
      </c>
      <c r="E123" s="144" t="s">
        <v>102</v>
      </c>
      <c r="F123" s="144" t="s">
        <v>102</v>
      </c>
      <c r="G123" s="144" t="s">
        <v>102</v>
      </c>
      <c r="H123" s="144" t="s">
        <v>102</v>
      </c>
      <c r="I123" s="144" t="s">
        <v>102</v>
      </c>
      <c r="J123" s="144" t="s">
        <v>102</v>
      </c>
      <c r="K123" s="144" t="s">
        <v>102</v>
      </c>
      <c r="L123" s="144" t="s">
        <v>102</v>
      </c>
    </row>
    <row r="124" spans="1:12">
      <c r="A124" s="133">
        <v>131008</v>
      </c>
      <c r="B124" s="37" t="s">
        <v>896</v>
      </c>
      <c r="C124" s="144" t="s">
        <v>102</v>
      </c>
      <c r="D124" s="144" t="s">
        <v>102</v>
      </c>
      <c r="E124" s="144" t="s">
        <v>102</v>
      </c>
      <c r="F124" s="144" t="s">
        <v>102</v>
      </c>
      <c r="G124" s="144" t="s">
        <v>102</v>
      </c>
      <c r="H124" s="144" t="s">
        <v>102</v>
      </c>
      <c r="I124" s="144" t="s">
        <v>102</v>
      </c>
      <c r="J124" s="144" t="s">
        <v>102</v>
      </c>
      <c r="K124" s="144" t="s">
        <v>102</v>
      </c>
      <c r="L124" s="144" t="s">
        <v>102</v>
      </c>
    </row>
    <row r="125" spans="1:12">
      <c r="A125" s="133">
        <v>131009</v>
      </c>
      <c r="B125" s="37" t="s">
        <v>897</v>
      </c>
      <c r="C125" s="144" t="s">
        <v>102</v>
      </c>
      <c r="D125" s="144" t="s">
        <v>102</v>
      </c>
      <c r="E125" s="144" t="s">
        <v>102</v>
      </c>
      <c r="F125" s="144" t="s">
        <v>102</v>
      </c>
      <c r="G125" s="144" t="s">
        <v>102</v>
      </c>
      <c r="H125" s="144" t="s">
        <v>102</v>
      </c>
      <c r="I125" s="144" t="s">
        <v>102</v>
      </c>
      <c r="J125" s="144" t="s">
        <v>102</v>
      </c>
      <c r="K125" s="144" t="s">
        <v>102</v>
      </c>
      <c r="L125" s="144" t="s">
        <v>102</v>
      </c>
    </row>
    <row r="126" spans="1:12">
      <c r="A126" s="133">
        <v>1311</v>
      </c>
      <c r="B126" s="37" t="s">
        <v>899</v>
      </c>
      <c r="C126" s="144" t="s">
        <v>102</v>
      </c>
      <c r="D126" s="144" t="s">
        <v>102</v>
      </c>
      <c r="E126" s="144" t="s">
        <v>102</v>
      </c>
      <c r="F126" s="144" t="s">
        <v>102</v>
      </c>
      <c r="G126" s="144" t="s">
        <v>102</v>
      </c>
      <c r="H126" s="144" t="s">
        <v>102</v>
      </c>
      <c r="I126" s="144" t="s">
        <v>102</v>
      </c>
      <c r="J126" s="144" t="s">
        <v>102</v>
      </c>
      <c r="K126" s="144" t="s">
        <v>102</v>
      </c>
      <c r="L126" s="144" t="s">
        <v>102</v>
      </c>
    </row>
    <row ht="25.5" r="127" spans="1:12">
      <c r="A127" s="124">
        <v>131101</v>
      </c>
      <c r="B127" s="104" t="s">
        <v>900</v>
      </c>
      <c r="C127" s="94" t="s">
        <v>102</v>
      </c>
      <c r="D127" s="94" t="s">
        <v>102</v>
      </c>
      <c r="E127" s="94" t="s">
        <v>102</v>
      </c>
      <c r="F127" s="94" t="s">
        <v>102</v>
      </c>
      <c r="G127" s="94" t="s">
        <v>102</v>
      </c>
      <c r="H127" s="94" t="s">
        <v>102</v>
      </c>
      <c r="I127" s="94" t="s">
        <v>102</v>
      </c>
      <c r="J127" s="94" t="s">
        <v>102</v>
      </c>
      <c r="K127" s="94" t="s">
        <v>102</v>
      </c>
      <c r="L127" s="94" t="s">
        <v>102</v>
      </c>
    </row>
    <row ht="25.5" r="128" spans="1:12">
      <c r="A128" s="133">
        <v>131102</v>
      </c>
      <c r="B128" s="37" t="s">
        <v>901</v>
      </c>
      <c r="C128" s="144" t="s">
        <v>102</v>
      </c>
      <c r="D128" s="144" t="s">
        <v>102</v>
      </c>
      <c r="E128" s="144" t="s">
        <v>102</v>
      </c>
      <c r="F128" s="144" t="s">
        <v>102</v>
      </c>
      <c r="G128" s="144" t="s">
        <v>102</v>
      </c>
      <c r="H128" s="144" t="s">
        <v>102</v>
      </c>
      <c r="I128" s="144" t="s">
        <v>102</v>
      </c>
      <c r="J128" s="144" t="s">
        <v>102</v>
      </c>
      <c r="K128" s="144" t="s">
        <v>102</v>
      </c>
      <c r="L128" s="144" t="s">
        <v>102</v>
      </c>
    </row>
    <row ht="25.5" r="129" spans="1:12">
      <c r="A129" s="133">
        <v>131103</v>
      </c>
      <c r="B129" s="37" t="s">
        <v>902</v>
      </c>
      <c r="C129" s="144" t="s">
        <v>102</v>
      </c>
      <c r="D129" s="144" t="s">
        <v>102</v>
      </c>
      <c r="E129" s="144" t="s">
        <v>102</v>
      </c>
      <c r="F129" s="144" t="s">
        <v>102</v>
      </c>
      <c r="G129" s="144" t="s">
        <v>102</v>
      </c>
      <c r="H129" s="144" t="s">
        <v>102</v>
      </c>
      <c r="I129" s="144" t="s">
        <v>102</v>
      </c>
      <c r="J129" s="144" t="s">
        <v>102</v>
      </c>
      <c r="K129" s="144" t="s">
        <v>102</v>
      </c>
      <c r="L129" s="144" t="s">
        <v>102</v>
      </c>
    </row>
    <row ht="25.5" r="130" spans="1:12">
      <c r="A130" s="133">
        <v>131104</v>
      </c>
      <c r="B130" s="37" t="s">
        <v>903</v>
      </c>
      <c r="C130" s="144" t="s">
        <v>102</v>
      </c>
      <c r="D130" s="144" t="s">
        <v>102</v>
      </c>
      <c r="E130" s="144" t="s">
        <v>102</v>
      </c>
      <c r="F130" s="144" t="s">
        <v>102</v>
      </c>
      <c r="G130" s="144" t="s">
        <v>102</v>
      </c>
      <c r="H130" s="144" t="s">
        <v>102</v>
      </c>
      <c r="I130" s="144" t="s">
        <v>102</v>
      </c>
      <c r="J130" s="144" t="s">
        <v>102</v>
      </c>
      <c r="K130" s="144" t="s">
        <v>102</v>
      </c>
      <c r="L130" s="144" t="s">
        <v>102</v>
      </c>
    </row>
    <row ht="25.5" r="131" spans="1:12">
      <c r="A131" s="133">
        <v>131105</v>
      </c>
      <c r="B131" s="37" t="s">
        <v>904</v>
      </c>
      <c r="C131" s="144" t="s">
        <v>102</v>
      </c>
      <c r="D131" s="144" t="s">
        <v>102</v>
      </c>
      <c r="E131" s="144" t="s">
        <v>102</v>
      </c>
      <c r="F131" s="144" t="s">
        <v>102</v>
      </c>
      <c r="G131" s="144" t="s">
        <v>102</v>
      </c>
      <c r="H131" s="144" t="s">
        <v>102</v>
      </c>
      <c r="I131" s="144" t="s">
        <v>102</v>
      </c>
      <c r="J131" s="144" t="s">
        <v>102</v>
      </c>
      <c r="K131" s="144" t="s">
        <v>102</v>
      </c>
      <c r="L131" s="144" t="s">
        <v>102</v>
      </c>
    </row>
    <row r="132" spans="1:12">
      <c r="A132" s="133">
        <v>131106</v>
      </c>
      <c r="B132" s="37" t="s">
        <v>905</v>
      </c>
      <c r="C132" s="144" t="s">
        <v>102</v>
      </c>
      <c r="D132" s="144" t="s">
        <v>102</v>
      </c>
      <c r="E132" s="144" t="s">
        <v>102</v>
      </c>
      <c r="F132" s="144" t="s">
        <v>102</v>
      </c>
      <c r="G132" s="144" t="s">
        <v>102</v>
      </c>
      <c r="H132" s="144" t="s">
        <v>102</v>
      </c>
      <c r="I132" s="144" t="s">
        <v>102</v>
      </c>
      <c r="J132" s="144" t="s">
        <v>102</v>
      </c>
      <c r="K132" s="144" t="s">
        <v>102</v>
      </c>
      <c r="L132" s="144" t="s">
        <v>102</v>
      </c>
    </row>
    <row r="133" spans="1:12">
      <c r="A133" s="133">
        <v>1320</v>
      </c>
      <c r="B133" s="37" t="s">
        <v>906</v>
      </c>
      <c r="C133" s="144" t="s">
        <v>102</v>
      </c>
      <c r="D133" s="144" t="s">
        <v>102</v>
      </c>
      <c r="E133" s="144" t="s">
        <v>102</v>
      </c>
      <c r="F133" s="144" t="s">
        <v>102</v>
      </c>
      <c r="G133" s="144" t="s">
        <v>102</v>
      </c>
      <c r="H133" s="144" t="s">
        <v>102</v>
      </c>
      <c r="I133" s="144" t="s">
        <v>102</v>
      </c>
      <c r="J133" s="144" t="s">
        <v>102</v>
      </c>
      <c r="K133" s="144" t="s">
        <v>102</v>
      </c>
      <c r="L133" s="144" t="s">
        <v>102</v>
      </c>
    </row>
    <row ht="25.5" r="134" spans="1:12">
      <c r="A134" s="124">
        <v>132001</v>
      </c>
      <c r="B134" s="104" t="s">
        <v>907</v>
      </c>
      <c r="C134" s="94" t="s">
        <v>102</v>
      </c>
      <c r="D134" s="94" t="s">
        <v>102</v>
      </c>
      <c r="E134" s="94" t="s">
        <v>102</v>
      </c>
      <c r="F134" s="94" t="s">
        <v>102</v>
      </c>
      <c r="G134" s="94" t="s">
        <v>102</v>
      </c>
      <c r="H134" s="94" t="s">
        <v>102</v>
      </c>
      <c r="I134" s="94" t="s">
        <v>102</v>
      </c>
      <c r="J134" s="94" t="s">
        <v>102</v>
      </c>
      <c r="K134" s="94" t="s">
        <v>102</v>
      </c>
      <c r="L134" s="94" t="s">
        <v>102</v>
      </c>
    </row>
    <row r="135" spans="1:12">
      <c r="A135" s="133">
        <v>132002</v>
      </c>
      <c r="B135" s="37" t="s">
        <v>891</v>
      </c>
      <c r="C135" s="144" t="s">
        <v>102</v>
      </c>
      <c r="D135" s="144" t="s">
        <v>102</v>
      </c>
      <c r="E135" s="144" t="s">
        <v>102</v>
      </c>
      <c r="F135" s="144" t="s">
        <v>102</v>
      </c>
      <c r="G135" s="144" t="s">
        <v>102</v>
      </c>
      <c r="H135" s="144" t="s">
        <v>102</v>
      </c>
      <c r="I135" s="144" t="s">
        <v>102</v>
      </c>
      <c r="J135" s="144" t="s">
        <v>102</v>
      </c>
      <c r="K135" s="144" t="s">
        <v>102</v>
      </c>
      <c r="L135" s="144" t="s">
        <v>102</v>
      </c>
    </row>
    <row ht="25.5" r="136" spans="1:12">
      <c r="A136" s="133">
        <v>132003</v>
      </c>
      <c r="B136" s="37" t="s">
        <v>908</v>
      </c>
      <c r="C136" s="144" t="s">
        <v>102</v>
      </c>
      <c r="D136" s="144" t="s">
        <v>102</v>
      </c>
      <c r="E136" s="144" t="s">
        <v>102</v>
      </c>
      <c r="F136" s="144" t="s">
        <v>102</v>
      </c>
      <c r="G136" s="144" t="s">
        <v>102</v>
      </c>
      <c r="H136" s="144" t="s">
        <v>102</v>
      </c>
      <c r="I136" s="144" t="s">
        <v>102</v>
      </c>
      <c r="J136" s="144" t="s">
        <v>102</v>
      </c>
      <c r="K136" s="144" t="s">
        <v>102</v>
      </c>
      <c r="L136" s="144" t="s">
        <v>102</v>
      </c>
    </row>
    <row r="137" spans="1:12">
      <c r="A137" s="133">
        <v>132004</v>
      </c>
      <c r="B137" s="37" t="s">
        <v>909</v>
      </c>
      <c r="C137" s="144" t="s">
        <v>102</v>
      </c>
      <c r="D137" s="144" t="s">
        <v>102</v>
      </c>
      <c r="E137" s="144" t="s">
        <v>102</v>
      </c>
      <c r="F137" s="144" t="s">
        <v>102</v>
      </c>
      <c r="G137" s="144" t="s">
        <v>102</v>
      </c>
      <c r="H137" s="144" t="s">
        <v>102</v>
      </c>
      <c r="I137" s="144" t="s">
        <v>102</v>
      </c>
      <c r="J137" s="144" t="s">
        <v>102</v>
      </c>
      <c r="K137" s="144" t="s">
        <v>102</v>
      </c>
      <c r="L137" s="144" t="s">
        <v>102</v>
      </c>
    </row>
    <row r="138" spans="1:12">
      <c r="A138" s="133">
        <v>132005</v>
      </c>
      <c r="B138" s="37" t="s">
        <v>910</v>
      </c>
      <c r="C138" s="144" t="s">
        <v>102</v>
      </c>
      <c r="D138" s="144" t="s">
        <v>102</v>
      </c>
      <c r="E138" s="144" t="s">
        <v>102</v>
      </c>
      <c r="F138" s="144" t="s">
        <v>102</v>
      </c>
      <c r="G138" s="144" t="s">
        <v>102</v>
      </c>
      <c r="H138" s="144" t="s">
        <v>102</v>
      </c>
      <c r="I138" s="144" t="s">
        <v>102</v>
      </c>
      <c r="J138" s="144" t="s">
        <v>102</v>
      </c>
      <c r="K138" s="144" t="s">
        <v>102</v>
      </c>
      <c r="L138" s="144" t="s">
        <v>102</v>
      </c>
    </row>
    <row ht="25.5" r="139" spans="1:12">
      <c r="A139" s="133">
        <v>132006</v>
      </c>
      <c r="B139" s="37" t="s">
        <v>911</v>
      </c>
      <c r="C139" s="144" t="s">
        <v>102</v>
      </c>
      <c r="D139" s="144" t="s">
        <v>102</v>
      </c>
      <c r="E139" s="144" t="s">
        <v>102</v>
      </c>
      <c r="F139" s="144" t="s">
        <v>102</v>
      </c>
      <c r="G139" s="144" t="s">
        <v>102</v>
      </c>
      <c r="H139" s="144" t="s">
        <v>102</v>
      </c>
      <c r="I139" s="144" t="s">
        <v>102</v>
      </c>
      <c r="J139" s="144" t="s">
        <v>102</v>
      </c>
      <c r="K139" s="144" t="s">
        <v>102</v>
      </c>
      <c r="L139" s="144" t="s">
        <v>102</v>
      </c>
    </row>
    <row r="140" spans="1:12">
      <c r="A140" s="133">
        <v>132007</v>
      </c>
      <c r="B140" s="37" t="s">
        <v>912</v>
      </c>
      <c r="C140" s="144" t="s">
        <v>102</v>
      </c>
      <c r="D140" s="144" t="s">
        <v>102</v>
      </c>
      <c r="E140" s="144" t="s">
        <v>102</v>
      </c>
      <c r="F140" s="144" t="s">
        <v>102</v>
      </c>
      <c r="G140" s="144" t="s">
        <v>102</v>
      </c>
      <c r="H140" s="144" t="s">
        <v>102</v>
      </c>
      <c r="I140" s="144" t="s">
        <v>102</v>
      </c>
      <c r="J140" s="144" t="s">
        <v>102</v>
      </c>
      <c r="K140" s="144" t="s">
        <v>102</v>
      </c>
      <c r="L140" s="144" t="s">
        <v>102</v>
      </c>
    </row>
    <row r="141" spans="1:12">
      <c r="A141" s="133">
        <v>1330</v>
      </c>
      <c r="B141" s="37" t="s">
        <v>913</v>
      </c>
      <c r="C141" s="144" t="s">
        <v>102</v>
      </c>
      <c r="D141" s="144" t="s">
        <v>102</v>
      </c>
      <c r="E141" s="144" t="s">
        <v>102</v>
      </c>
      <c r="F141" s="144" t="s">
        <v>102</v>
      </c>
      <c r="G141" s="144" t="s">
        <v>102</v>
      </c>
      <c r="H141" s="144" t="s">
        <v>102</v>
      </c>
      <c r="I141" s="144" t="s">
        <v>102</v>
      </c>
      <c r="J141" s="144" t="s">
        <v>102</v>
      </c>
      <c r="K141" s="144" t="s">
        <v>102</v>
      </c>
      <c r="L141" s="144" t="s">
        <v>102</v>
      </c>
    </row>
    <row r="142" spans="1:12">
      <c r="A142" s="124">
        <v>133001</v>
      </c>
      <c r="B142" s="104" t="s">
        <v>890</v>
      </c>
      <c r="C142" s="94" t="s">
        <v>102</v>
      </c>
      <c r="D142" s="94" t="s">
        <v>102</v>
      </c>
      <c r="E142" s="94" t="s">
        <v>102</v>
      </c>
      <c r="F142" s="94" t="s">
        <v>102</v>
      </c>
      <c r="G142" s="94" t="s">
        <v>102</v>
      </c>
      <c r="H142" s="94" t="s">
        <v>102</v>
      </c>
      <c r="I142" s="94" t="s">
        <v>102</v>
      </c>
      <c r="J142" s="94" t="s">
        <v>102</v>
      </c>
      <c r="K142" s="94" t="s">
        <v>102</v>
      </c>
      <c r="L142" s="94" t="s">
        <v>102</v>
      </c>
    </row>
    <row r="143" spans="1:12">
      <c r="A143" s="133">
        <v>133002</v>
      </c>
      <c r="B143" s="37" t="s">
        <v>892</v>
      </c>
      <c r="C143" s="144" t="s">
        <v>102</v>
      </c>
      <c r="D143" s="144" t="s">
        <v>102</v>
      </c>
      <c r="E143" s="144" t="s">
        <v>102</v>
      </c>
      <c r="F143" s="144" t="s">
        <v>102</v>
      </c>
      <c r="G143" s="144" t="s">
        <v>102</v>
      </c>
      <c r="H143" s="144" t="s">
        <v>102</v>
      </c>
      <c r="I143" s="144" t="s">
        <v>102</v>
      </c>
      <c r="J143" s="144" t="s">
        <v>102</v>
      </c>
      <c r="K143" s="144" t="s">
        <v>102</v>
      </c>
      <c r="L143" s="144" t="s">
        <v>102</v>
      </c>
    </row>
    <row r="144" spans="1:12">
      <c r="A144" s="133">
        <v>133003</v>
      </c>
      <c r="B144" s="37" t="s">
        <v>914</v>
      </c>
      <c r="C144" s="144" t="s">
        <v>102</v>
      </c>
      <c r="D144" s="144" t="s">
        <v>102</v>
      </c>
      <c r="E144" s="144" t="s">
        <v>102</v>
      </c>
      <c r="F144" s="144" t="s">
        <v>102</v>
      </c>
      <c r="G144" s="144" t="s">
        <v>102</v>
      </c>
      <c r="H144" s="144" t="s">
        <v>102</v>
      </c>
      <c r="I144" s="144" t="s">
        <v>102</v>
      </c>
      <c r="J144" s="144" t="s">
        <v>102</v>
      </c>
      <c r="K144" s="144" t="s">
        <v>102</v>
      </c>
      <c r="L144" s="144" t="s">
        <v>102</v>
      </c>
    </row>
    <row r="145" spans="1:12">
      <c r="A145" s="133">
        <v>133004</v>
      </c>
      <c r="B145" s="37" t="s">
        <v>915</v>
      </c>
      <c r="C145" s="144" t="s">
        <v>102</v>
      </c>
      <c r="D145" s="144" t="s">
        <v>102</v>
      </c>
      <c r="E145" s="144" t="s">
        <v>102</v>
      </c>
      <c r="F145" s="144" t="s">
        <v>102</v>
      </c>
      <c r="G145" s="144" t="s">
        <v>102</v>
      </c>
      <c r="H145" s="144" t="s">
        <v>102</v>
      </c>
      <c r="I145" s="144" t="s">
        <v>102</v>
      </c>
      <c r="J145" s="144" t="s">
        <v>102</v>
      </c>
      <c r="K145" s="144" t="s">
        <v>102</v>
      </c>
      <c r="L145" s="144" t="s">
        <v>102</v>
      </c>
    </row>
    <row r="146" spans="1:12">
      <c r="A146" s="133">
        <v>133005</v>
      </c>
      <c r="B146" s="37" t="s">
        <v>916</v>
      </c>
      <c r="C146" s="144" t="s">
        <v>102</v>
      </c>
      <c r="D146" s="144" t="s">
        <v>102</v>
      </c>
      <c r="E146" s="144" t="s">
        <v>102</v>
      </c>
      <c r="F146" s="144" t="s">
        <v>102</v>
      </c>
      <c r="G146" s="144" t="s">
        <v>102</v>
      </c>
      <c r="H146" s="144" t="s">
        <v>102</v>
      </c>
      <c r="I146" s="144" t="s">
        <v>102</v>
      </c>
      <c r="J146" s="144" t="s">
        <v>102</v>
      </c>
      <c r="K146" s="144" t="s">
        <v>102</v>
      </c>
      <c r="L146" s="144" t="s">
        <v>102</v>
      </c>
    </row>
    <row r="147" spans="1:12">
      <c r="A147" s="133">
        <v>1340</v>
      </c>
      <c r="B147" s="37" t="s">
        <v>917</v>
      </c>
      <c r="C147" s="144" t="s">
        <v>102</v>
      </c>
      <c r="D147" s="144" t="s">
        <v>102</v>
      </c>
      <c r="E147" s="144" t="s">
        <v>102</v>
      </c>
      <c r="F147" s="144" t="s">
        <v>102</v>
      </c>
      <c r="G147" s="144" t="s">
        <v>102</v>
      </c>
      <c r="H147" s="144" t="s">
        <v>102</v>
      </c>
      <c r="I147" s="144" t="s">
        <v>102</v>
      </c>
      <c r="J147" s="144" t="s">
        <v>102</v>
      </c>
      <c r="K147" s="144" t="s">
        <v>102</v>
      </c>
      <c r="L147" s="144" t="s">
        <v>102</v>
      </c>
    </row>
    <row r="148" spans="1:12">
      <c r="A148" s="124">
        <v>134001</v>
      </c>
      <c r="B148" s="104" t="s">
        <v>918</v>
      </c>
      <c r="C148" s="94" t="s">
        <v>102</v>
      </c>
      <c r="D148" s="94" t="s">
        <v>102</v>
      </c>
      <c r="E148" s="94" t="s">
        <v>102</v>
      </c>
      <c r="F148" s="94" t="s">
        <v>102</v>
      </c>
      <c r="G148" s="94" t="s">
        <v>102</v>
      </c>
      <c r="H148" s="94" t="s">
        <v>102</v>
      </c>
      <c r="I148" s="94" t="s">
        <v>102</v>
      </c>
      <c r="J148" s="94" t="s">
        <v>102</v>
      </c>
      <c r="K148" s="94" t="s">
        <v>102</v>
      </c>
      <c r="L148" s="94" t="s">
        <v>102</v>
      </c>
    </row>
    <row r="149" spans="1:12">
      <c r="A149" s="133">
        <v>134002</v>
      </c>
      <c r="B149" s="37" t="s">
        <v>919</v>
      </c>
      <c r="C149" s="144" t="s">
        <v>102</v>
      </c>
      <c r="D149" s="144" t="s">
        <v>102</v>
      </c>
      <c r="E149" s="144" t="s">
        <v>102</v>
      </c>
      <c r="F149" s="144" t="s">
        <v>102</v>
      </c>
      <c r="G149" s="144" t="s">
        <v>102</v>
      </c>
      <c r="H149" s="144" t="s">
        <v>102</v>
      </c>
      <c r="I149" s="144" t="s">
        <v>102</v>
      </c>
      <c r="J149" s="144" t="s">
        <v>102</v>
      </c>
      <c r="K149" s="144" t="s">
        <v>102</v>
      </c>
      <c r="L149" s="144" t="s">
        <v>102</v>
      </c>
    </row>
    <row r="150" spans="1:12">
      <c r="A150" s="133">
        <v>134003</v>
      </c>
      <c r="B150" s="37" t="s">
        <v>920</v>
      </c>
      <c r="C150" s="144" t="s">
        <v>102</v>
      </c>
      <c r="D150" s="144" t="s">
        <v>102</v>
      </c>
      <c r="E150" s="144" t="s">
        <v>102</v>
      </c>
      <c r="F150" s="144" t="s">
        <v>102</v>
      </c>
      <c r="G150" s="144" t="s">
        <v>102</v>
      </c>
      <c r="H150" s="144" t="s">
        <v>102</v>
      </c>
      <c r="I150" s="144" t="s">
        <v>102</v>
      </c>
      <c r="J150" s="144" t="s">
        <v>102</v>
      </c>
      <c r="K150" s="144" t="s">
        <v>102</v>
      </c>
      <c r="L150" s="144" t="s">
        <v>102</v>
      </c>
    </row>
    <row r="151" spans="1:12">
      <c r="A151" s="133">
        <v>14</v>
      </c>
      <c r="B151" s="37" t="s">
        <v>626</v>
      </c>
      <c r="C151" s="144" t="s">
        <v>102</v>
      </c>
      <c r="D151" s="144" t="s">
        <v>102</v>
      </c>
      <c r="E151" s="144" t="s">
        <v>102</v>
      </c>
      <c r="F151" s="144" t="s">
        <v>102</v>
      </c>
      <c r="G151" s="144" t="s">
        <v>102</v>
      </c>
      <c r="H151" s="144" t="s">
        <v>102</v>
      </c>
      <c r="I151" s="144" t="s">
        <v>102</v>
      </c>
      <c r="J151" s="144" t="s">
        <v>102</v>
      </c>
      <c r="K151" s="144" t="s">
        <v>102</v>
      </c>
      <c r="L151" s="144" t="s">
        <v>102</v>
      </c>
    </row>
    <row r="152" spans="1:12">
      <c r="A152" s="146">
        <v>140001</v>
      </c>
      <c r="B152" s="102" t="s">
        <v>1176</v>
      </c>
      <c r="C152" s="94" t="s">
        <v>102</v>
      </c>
      <c r="D152" s="94" t="s">
        <v>102</v>
      </c>
      <c r="E152" s="94" t="s">
        <v>102</v>
      </c>
      <c r="F152" s="94" t="s">
        <v>102</v>
      </c>
      <c r="G152" s="94" t="s">
        <v>102</v>
      </c>
      <c r="H152" s="94" t="s">
        <v>102</v>
      </c>
      <c r="I152" s="94" t="s">
        <v>102</v>
      </c>
      <c r="J152" s="94" t="s">
        <v>102</v>
      </c>
      <c r="K152" s="94" t="s">
        <v>102</v>
      </c>
      <c r="L152" s="94" t="s">
        <v>102</v>
      </c>
    </row>
    <row r="153" spans="1:12">
      <c r="A153" s="35">
        <v>140002</v>
      </c>
      <c r="B153" s="29" t="s">
        <v>1177</v>
      </c>
      <c r="C153" s="144" t="s">
        <v>102</v>
      </c>
      <c r="D153" s="144" t="s">
        <v>102</v>
      </c>
      <c r="E153" s="144" t="s">
        <v>102</v>
      </c>
      <c r="F153" s="144" t="s">
        <v>102</v>
      </c>
      <c r="G153" s="144" t="s">
        <v>102</v>
      </c>
      <c r="H153" s="144" t="s">
        <v>102</v>
      </c>
      <c r="I153" s="144" t="s">
        <v>102</v>
      </c>
      <c r="J153" s="144" t="s">
        <v>102</v>
      </c>
      <c r="K153" s="144" t="s">
        <v>102</v>
      </c>
      <c r="L153" s="144" t="s">
        <v>102</v>
      </c>
    </row>
    <row r="154" spans="1:12">
      <c r="A154" s="35">
        <v>140003</v>
      </c>
      <c r="B154" s="29" t="s">
        <v>1178</v>
      </c>
      <c r="C154" s="144" t="s">
        <v>102</v>
      </c>
      <c r="D154" s="144" t="s">
        <v>102</v>
      </c>
      <c r="E154" s="144" t="s">
        <v>102</v>
      </c>
      <c r="F154" s="144" t="s">
        <v>102</v>
      </c>
      <c r="G154" s="144" t="s">
        <v>102</v>
      </c>
      <c r="H154" s="144" t="s">
        <v>102</v>
      </c>
      <c r="I154" s="144" t="s">
        <v>102</v>
      </c>
      <c r="J154" s="144" t="s">
        <v>102</v>
      </c>
      <c r="K154" s="144" t="s">
        <v>102</v>
      </c>
      <c r="L154" s="144" t="s">
        <v>102</v>
      </c>
    </row>
    <row r="155" spans="1:12">
      <c r="A155" s="35">
        <v>140004</v>
      </c>
      <c r="B155" s="29" t="s">
        <v>1179</v>
      </c>
      <c r="C155" s="144" t="s">
        <v>102</v>
      </c>
      <c r="D155" s="144" t="s">
        <v>102</v>
      </c>
      <c r="E155" s="144" t="s">
        <v>102</v>
      </c>
      <c r="F155" s="144" t="s">
        <v>102</v>
      </c>
      <c r="G155" s="144" t="s">
        <v>102</v>
      </c>
      <c r="H155" s="144" t="s">
        <v>102</v>
      </c>
      <c r="I155" s="144" t="s">
        <v>102</v>
      </c>
      <c r="J155" s="144" t="s">
        <v>102</v>
      </c>
      <c r="K155" s="144" t="s">
        <v>102</v>
      </c>
      <c r="L155" s="144" t="s">
        <v>102</v>
      </c>
    </row>
    <row r="156" spans="1:12">
      <c r="A156" s="35">
        <v>140005</v>
      </c>
      <c r="B156" s="29" t="s">
        <v>1180</v>
      </c>
      <c r="C156" s="144" t="s">
        <v>102</v>
      </c>
      <c r="D156" s="144" t="s">
        <v>102</v>
      </c>
      <c r="E156" s="144" t="s">
        <v>102</v>
      </c>
      <c r="F156" s="144" t="s">
        <v>102</v>
      </c>
      <c r="G156" s="144" t="s">
        <v>102</v>
      </c>
      <c r="H156" s="144" t="s">
        <v>102</v>
      </c>
      <c r="I156" s="144" t="s">
        <v>102</v>
      </c>
      <c r="J156" s="144" t="s">
        <v>102</v>
      </c>
      <c r="K156" s="144" t="s">
        <v>102</v>
      </c>
      <c r="L156" s="144" t="s">
        <v>102</v>
      </c>
    </row>
    <row r="157" spans="1:12">
      <c r="A157" s="35">
        <v>140006</v>
      </c>
      <c r="B157" s="29" t="s">
        <v>1181</v>
      </c>
      <c r="C157" s="144" t="s">
        <v>102</v>
      </c>
      <c r="D157" s="144" t="s">
        <v>102</v>
      </c>
      <c r="E157" s="144" t="s">
        <v>102</v>
      </c>
      <c r="F157" s="144" t="s">
        <v>102</v>
      </c>
      <c r="G157" s="144" t="s">
        <v>102</v>
      </c>
      <c r="H157" s="144" t="s">
        <v>102</v>
      </c>
      <c r="I157" s="144" t="s">
        <v>102</v>
      </c>
      <c r="J157" s="144" t="s">
        <v>102</v>
      </c>
      <c r="K157" s="144" t="s">
        <v>102</v>
      </c>
      <c r="L157" s="144" t="s">
        <v>102</v>
      </c>
    </row>
    <row r="158" spans="1:12">
      <c r="A158" s="35">
        <v>140007</v>
      </c>
      <c r="B158" s="29" t="s">
        <v>1182</v>
      </c>
      <c r="C158" s="144" t="s">
        <v>102</v>
      </c>
      <c r="D158" s="144" t="s">
        <v>102</v>
      </c>
      <c r="E158" s="144" t="s">
        <v>102</v>
      </c>
      <c r="F158" s="144" t="s">
        <v>102</v>
      </c>
      <c r="G158" s="144" t="s">
        <v>102</v>
      </c>
      <c r="H158" s="144" t="s">
        <v>102</v>
      </c>
      <c r="I158" s="144" t="s">
        <v>102</v>
      </c>
      <c r="J158" s="144" t="s">
        <v>102</v>
      </c>
      <c r="K158" s="144" t="s">
        <v>102</v>
      </c>
      <c r="L158" s="144" t="s">
        <v>102</v>
      </c>
    </row>
    <row r="159" spans="1:12">
      <c r="A159" s="34">
        <v>140008</v>
      </c>
      <c r="B159" s="29" t="s">
        <v>1183</v>
      </c>
      <c r="C159" s="144" t="s">
        <v>102</v>
      </c>
      <c r="D159" s="144" t="s">
        <v>102</v>
      </c>
      <c r="E159" s="144" t="s">
        <v>102</v>
      </c>
      <c r="F159" s="144" t="s">
        <v>102</v>
      </c>
      <c r="G159" s="144" t="s">
        <v>102</v>
      </c>
      <c r="H159" s="144" t="s">
        <v>102</v>
      </c>
      <c r="I159" s="144" t="s">
        <v>102</v>
      </c>
      <c r="J159" s="144" t="s">
        <v>102</v>
      </c>
      <c r="K159" s="144" t="s">
        <v>102</v>
      </c>
      <c r="L159" s="144" t="s">
        <v>102</v>
      </c>
    </row>
    <row r="160" spans="1:12">
      <c r="A160" s="34">
        <v>141001</v>
      </c>
      <c r="B160" s="29" t="s">
        <v>1184</v>
      </c>
      <c r="C160" s="144" t="s">
        <v>102</v>
      </c>
      <c r="D160" s="144" t="s">
        <v>102</v>
      </c>
      <c r="E160" s="144" t="s">
        <v>102</v>
      </c>
      <c r="F160" s="144" t="s">
        <v>102</v>
      </c>
      <c r="G160" s="144" t="s">
        <v>102</v>
      </c>
      <c r="H160" s="144" t="s">
        <v>102</v>
      </c>
      <c r="I160" s="144" t="s">
        <v>102</v>
      </c>
      <c r="J160" s="144" t="s">
        <v>102</v>
      </c>
      <c r="K160" s="144" t="s">
        <v>102</v>
      </c>
      <c r="L160" s="144" t="s">
        <v>102</v>
      </c>
    </row>
    <row r="161" spans="1:12">
      <c r="A161" s="34">
        <v>145</v>
      </c>
      <c r="B161" s="29" t="s">
        <v>445</v>
      </c>
      <c r="C161" s="144" t="s">
        <v>102</v>
      </c>
      <c r="D161" s="144" t="s">
        <v>102</v>
      </c>
      <c r="E161" s="144" t="s">
        <v>102</v>
      </c>
      <c r="F161" s="144" t="s">
        <v>102</v>
      </c>
      <c r="G161" s="144" t="s">
        <v>102</v>
      </c>
      <c r="H161" s="144" t="s">
        <v>102</v>
      </c>
      <c r="I161" s="144" t="s">
        <v>102</v>
      </c>
      <c r="J161" s="144" t="s">
        <v>102</v>
      </c>
      <c r="K161" s="144" t="s">
        <v>102</v>
      </c>
      <c r="L161" s="144" t="s">
        <v>102</v>
      </c>
    </row>
    <row r="162" spans="1:12">
      <c r="A162" s="121">
        <v>145001</v>
      </c>
      <c r="B162" s="104" t="s">
        <v>1024</v>
      </c>
      <c r="C162" s="94" t="s">
        <v>102</v>
      </c>
      <c r="D162" s="94" t="s">
        <v>102</v>
      </c>
      <c r="E162" s="94" t="s">
        <v>102</v>
      </c>
      <c r="F162" s="94" t="s">
        <v>102</v>
      </c>
      <c r="G162" s="94" t="s">
        <v>102</v>
      </c>
      <c r="H162" s="94" t="s">
        <v>102</v>
      </c>
      <c r="I162" s="94" t="s">
        <v>102</v>
      </c>
      <c r="J162" s="94" t="s">
        <v>102</v>
      </c>
      <c r="K162" s="94" t="s">
        <v>102</v>
      </c>
      <c r="L162" s="94" t="s">
        <v>102</v>
      </c>
    </row>
    <row r="163" spans="1:12">
      <c r="A163" s="133">
        <v>145002</v>
      </c>
      <c r="B163" s="37" t="s">
        <v>1025</v>
      </c>
      <c r="C163" s="144" t="s">
        <v>102</v>
      </c>
      <c r="D163" s="144" t="s">
        <v>102</v>
      </c>
      <c r="E163" s="144" t="s">
        <v>102</v>
      </c>
      <c r="F163" s="144" t="s">
        <v>102</v>
      </c>
      <c r="G163" s="144" t="s">
        <v>102</v>
      </c>
      <c r="H163" s="144" t="s">
        <v>102</v>
      </c>
      <c r="I163" s="144" t="s">
        <v>102</v>
      </c>
      <c r="J163" s="144" t="s">
        <v>102</v>
      </c>
      <c r="K163" s="144" t="s">
        <v>102</v>
      </c>
      <c r="L163" s="144" t="s">
        <v>102</v>
      </c>
    </row>
    <row r="164" spans="1:12">
      <c r="A164" s="133">
        <v>145003</v>
      </c>
      <c r="B164" s="37" t="s">
        <v>1026</v>
      </c>
      <c r="C164" s="144" t="s">
        <v>102</v>
      </c>
      <c r="D164" s="144" t="s">
        <v>102</v>
      </c>
      <c r="E164" s="144" t="s">
        <v>102</v>
      </c>
      <c r="F164" s="144" t="s">
        <v>102</v>
      </c>
      <c r="G164" s="144" t="s">
        <v>102</v>
      </c>
      <c r="H164" s="144" t="s">
        <v>102</v>
      </c>
      <c r="I164" s="144" t="s">
        <v>102</v>
      </c>
      <c r="J164" s="144" t="s">
        <v>102</v>
      </c>
      <c r="K164" s="144" t="s">
        <v>102</v>
      </c>
      <c r="L164" s="144" t="s">
        <v>102</v>
      </c>
    </row>
    <row r="165" spans="1:12">
      <c r="A165" s="133">
        <v>145004</v>
      </c>
      <c r="B165" s="37" t="s">
        <v>1065</v>
      </c>
      <c r="C165" s="144" t="s">
        <v>102</v>
      </c>
      <c r="D165" s="144" t="s">
        <v>102</v>
      </c>
      <c r="E165" s="144" t="s">
        <v>102</v>
      </c>
      <c r="F165" s="144" t="s">
        <v>102</v>
      </c>
      <c r="G165" s="144" t="s">
        <v>102</v>
      </c>
      <c r="H165" s="144" t="s">
        <v>102</v>
      </c>
      <c r="I165" s="144" t="s">
        <v>102</v>
      </c>
      <c r="J165" s="144" t="s">
        <v>102</v>
      </c>
      <c r="K165" s="144" t="s">
        <v>102</v>
      </c>
      <c r="L165" s="144" t="s">
        <v>102</v>
      </c>
    </row>
    <row r="166" spans="1:12">
      <c r="A166" s="34">
        <v>145005</v>
      </c>
      <c r="B166" s="29" t="s">
        <v>1066</v>
      </c>
      <c r="C166" s="144" t="s">
        <v>102</v>
      </c>
      <c r="D166" s="144" t="s">
        <v>102</v>
      </c>
      <c r="E166" s="144" t="s">
        <v>102</v>
      </c>
      <c r="F166" s="144" t="s">
        <v>102</v>
      </c>
      <c r="G166" s="144" t="s">
        <v>102</v>
      </c>
      <c r="H166" s="144" t="s">
        <v>102</v>
      </c>
      <c r="I166" s="144" t="s">
        <v>102</v>
      </c>
      <c r="J166" s="144" t="s">
        <v>102</v>
      </c>
      <c r="K166" s="144" t="s">
        <v>102</v>
      </c>
      <c r="L166" s="144" t="s">
        <v>102</v>
      </c>
    </row>
    <row r="167" spans="1:12">
      <c r="A167" s="35">
        <v>145006</v>
      </c>
      <c r="B167" s="29" t="s">
        <v>1067</v>
      </c>
      <c r="C167" s="144" t="s">
        <v>102</v>
      </c>
      <c r="D167" s="144" t="s">
        <v>102</v>
      </c>
      <c r="E167" s="144" t="s">
        <v>102</v>
      </c>
      <c r="F167" s="144" t="s">
        <v>102</v>
      </c>
      <c r="G167" s="144" t="s">
        <v>102</v>
      </c>
      <c r="H167" s="144" t="s">
        <v>102</v>
      </c>
      <c r="I167" s="144" t="s">
        <v>102</v>
      </c>
      <c r="J167" s="144" t="s">
        <v>102</v>
      </c>
      <c r="K167" s="144" t="s">
        <v>102</v>
      </c>
      <c r="L167" s="144" t="s">
        <v>102</v>
      </c>
    </row>
    <row r="168" spans="1:12">
      <c r="A168" s="35">
        <v>145007</v>
      </c>
      <c r="B168" s="29" t="s">
        <v>1068</v>
      </c>
      <c r="C168" s="144" t="s">
        <v>102</v>
      </c>
      <c r="D168" s="144" t="s">
        <v>102</v>
      </c>
      <c r="E168" s="144" t="s">
        <v>102</v>
      </c>
      <c r="F168" s="144" t="s">
        <v>102</v>
      </c>
      <c r="G168" s="144" t="s">
        <v>102</v>
      </c>
      <c r="H168" s="144" t="s">
        <v>102</v>
      </c>
      <c r="I168" s="144" t="s">
        <v>102</v>
      </c>
      <c r="J168" s="144" t="s">
        <v>102</v>
      </c>
      <c r="K168" s="144" t="s">
        <v>102</v>
      </c>
      <c r="L168" s="144" t="s">
        <v>102</v>
      </c>
    </row>
    <row r="169" spans="1:12">
      <c r="A169" s="34">
        <v>145008</v>
      </c>
      <c r="B169" s="29" t="s">
        <v>1069</v>
      </c>
      <c r="C169" s="144" t="s">
        <v>102</v>
      </c>
      <c r="D169" s="144" t="s">
        <v>102</v>
      </c>
      <c r="E169" s="144" t="s">
        <v>102</v>
      </c>
      <c r="F169" s="144" t="s">
        <v>102</v>
      </c>
      <c r="G169" s="144" t="s">
        <v>102</v>
      </c>
      <c r="H169" s="144" t="s">
        <v>102</v>
      </c>
      <c r="I169" s="144" t="s">
        <v>102</v>
      </c>
      <c r="J169" s="144" t="s">
        <v>102</v>
      </c>
      <c r="K169" s="144" t="s">
        <v>102</v>
      </c>
      <c r="L169" s="144" t="s">
        <v>102</v>
      </c>
    </row>
    <row r="170" spans="1:12">
      <c r="A170" s="35">
        <v>145009</v>
      </c>
      <c r="B170" s="29" t="s">
        <v>1070</v>
      </c>
      <c r="C170" s="144" t="s">
        <v>102</v>
      </c>
      <c r="D170" s="144" t="s">
        <v>102</v>
      </c>
      <c r="E170" s="144" t="s">
        <v>102</v>
      </c>
      <c r="F170" s="144" t="s">
        <v>102</v>
      </c>
      <c r="G170" s="144" t="s">
        <v>102</v>
      </c>
      <c r="H170" s="144" t="s">
        <v>102</v>
      </c>
      <c r="I170" s="144" t="s">
        <v>102</v>
      </c>
      <c r="J170" s="144" t="s">
        <v>102</v>
      </c>
      <c r="K170" s="144" t="s">
        <v>102</v>
      </c>
      <c r="L170" s="144" t="s">
        <v>102</v>
      </c>
    </row>
    <row r="171" spans="1:12">
      <c r="A171" s="35">
        <v>2</v>
      </c>
      <c r="B171" s="29" t="s">
        <v>328</v>
      </c>
      <c r="C171" s="144" t="s">
        <v>102</v>
      </c>
      <c r="D171" s="144" t="s">
        <v>102</v>
      </c>
      <c r="E171" s="144" t="s">
        <v>102</v>
      </c>
      <c r="F171" s="144" t="s">
        <v>102</v>
      </c>
      <c r="G171" s="144" t="s">
        <v>102</v>
      </c>
      <c r="H171" s="144" t="s">
        <v>102</v>
      </c>
      <c r="I171" s="144" t="s">
        <v>102</v>
      </c>
      <c r="J171" s="144" t="s">
        <v>102</v>
      </c>
      <c r="K171" s="144" t="s">
        <v>102</v>
      </c>
      <c r="L171" s="144" t="s">
        <v>102</v>
      </c>
    </row>
    <row r="172" spans="1:12">
      <c r="A172" s="121">
        <v>21</v>
      </c>
      <c r="B172" s="104" t="s">
        <v>921</v>
      </c>
      <c r="C172" s="94" t="s">
        <v>102</v>
      </c>
      <c r="D172" s="94" t="s">
        <v>102</v>
      </c>
      <c r="E172" s="94" t="s">
        <v>102</v>
      </c>
      <c r="F172" s="94" t="s">
        <v>102</v>
      </c>
      <c r="G172" s="94" t="s">
        <v>102</v>
      </c>
      <c r="H172" s="94" t="s">
        <v>102</v>
      </c>
      <c r="I172" s="94" t="s">
        <v>102</v>
      </c>
      <c r="J172" s="94" t="s">
        <v>102</v>
      </c>
      <c r="K172" s="94" t="s">
        <v>102</v>
      </c>
      <c r="L172" s="94" t="s">
        <v>102</v>
      </c>
    </row>
    <row r="173" spans="1:12">
      <c r="A173" s="124">
        <v>210</v>
      </c>
      <c r="B173" s="104" t="s">
        <v>922</v>
      </c>
      <c r="C173" s="94" t="s">
        <v>102</v>
      </c>
      <c r="D173" s="94" t="s">
        <v>102</v>
      </c>
      <c r="E173" s="94" t="s">
        <v>102</v>
      </c>
      <c r="F173" s="94" t="s">
        <v>102</v>
      </c>
      <c r="G173" s="94" t="s">
        <v>102</v>
      </c>
      <c r="H173" s="94" t="s">
        <v>102</v>
      </c>
      <c r="I173" s="94" t="s">
        <v>102</v>
      </c>
      <c r="J173" s="94" t="s">
        <v>102</v>
      </c>
      <c r="K173" s="94" t="s">
        <v>102</v>
      </c>
      <c r="L173" s="94" t="s">
        <v>102</v>
      </c>
    </row>
    <row r="174" spans="1:12">
      <c r="A174" s="124">
        <v>2101</v>
      </c>
      <c r="B174" s="104" t="s">
        <v>923</v>
      </c>
      <c r="C174" s="94" t="s">
        <v>102</v>
      </c>
      <c r="D174" s="94" t="s">
        <v>102</v>
      </c>
      <c r="E174" s="94" t="s">
        <v>102</v>
      </c>
      <c r="F174" s="94" t="s">
        <v>102</v>
      </c>
      <c r="G174" s="94" t="s">
        <v>102</v>
      </c>
      <c r="H174" s="94" t="s">
        <v>102</v>
      </c>
      <c r="I174" s="94" t="s">
        <v>102</v>
      </c>
      <c r="J174" s="94" t="s">
        <v>102</v>
      </c>
      <c r="K174" s="94" t="s">
        <v>102</v>
      </c>
      <c r="L174" s="94" t="s">
        <v>102</v>
      </c>
    </row>
    <row r="175" spans="1:12">
      <c r="A175" s="124">
        <v>210101</v>
      </c>
      <c r="B175" s="104" t="s">
        <v>924</v>
      </c>
      <c r="C175" s="94" t="s">
        <v>102</v>
      </c>
      <c r="D175" s="94" t="s">
        <v>102</v>
      </c>
      <c r="E175" s="94" t="s">
        <v>102</v>
      </c>
      <c r="F175" s="94" t="s">
        <v>102</v>
      </c>
      <c r="G175" s="94" t="s">
        <v>102</v>
      </c>
      <c r="H175" s="94" t="s">
        <v>102</v>
      </c>
      <c r="I175" s="94" t="s">
        <v>102</v>
      </c>
      <c r="J175" s="94" t="s">
        <v>102</v>
      </c>
      <c r="K175" s="94" t="s">
        <v>102</v>
      </c>
      <c r="L175" s="94" t="s">
        <v>102</v>
      </c>
    </row>
    <row r="176" spans="1:12">
      <c r="A176" s="133">
        <v>210102</v>
      </c>
      <c r="B176" s="37" t="s">
        <v>925</v>
      </c>
      <c r="C176" s="144" t="s">
        <v>102</v>
      </c>
      <c r="D176" s="144" t="s">
        <v>102</v>
      </c>
      <c r="E176" s="144" t="s">
        <v>102</v>
      </c>
      <c r="F176" s="144" t="s">
        <v>102</v>
      </c>
      <c r="G176" s="144" t="s">
        <v>102</v>
      </c>
      <c r="H176" s="144" t="s">
        <v>102</v>
      </c>
      <c r="I176" s="144" t="s">
        <v>102</v>
      </c>
      <c r="J176" s="144" t="s">
        <v>102</v>
      </c>
      <c r="K176" s="144" t="s">
        <v>102</v>
      </c>
      <c r="L176" s="144" t="s">
        <v>102</v>
      </c>
    </row>
    <row r="177" spans="1:12">
      <c r="A177" s="133">
        <v>210103</v>
      </c>
      <c r="B177" s="37" t="s">
        <v>926</v>
      </c>
      <c r="C177" s="144" t="s">
        <v>102</v>
      </c>
      <c r="D177" s="144" t="s">
        <v>102</v>
      </c>
      <c r="E177" s="144" t="s">
        <v>102</v>
      </c>
      <c r="F177" s="144" t="s">
        <v>102</v>
      </c>
      <c r="G177" s="144" t="s">
        <v>102</v>
      </c>
      <c r="H177" s="144" t="s">
        <v>102</v>
      </c>
      <c r="I177" s="144" t="s">
        <v>102</v>
      </c>
      <c r="J177" s="144" t="s">
        <v>102</v>
      </c>
      <c r="K177" s="144" t="s">
        <v>102</v>
      </c>
      <c r="L177" s="144" t="s">
        <v>102</v>
      </c>
    </row>
    <row r="178" spans="1:12">
      <c r="A178" s="133">
        <v>210104</v>
      </c>
      <c r="B178" s="37" t="s">
        <v>927</v>
      </c>
      <c r="C178" s="144" t="s">
        <v>102</v>
      </c>
      <c r="D178" s="144" t="s">
        <v>102</v>
      </c>
      <c r="E178" s="144" t="s">
        <v>102</v>
      </c>
      <c r="F178" s="144" t="s">
        <v>102</v>
      </c>
      <c r="G178" s="144" t="s">
        <v>102</v>
      </c>
      <c r="H178" s="144" t="s">
        <v>102</v>
      </c>
      <c r="I178" s="144" t="s">
        <v>102</v>
      </c>
      <c r="J178" s="144" t="s">
        <v>102</v>
      </c>
      <c r="K178" s="144" t="s">
        <v>102</v>
      </c>
      <c r="L178" s="144" t="s">
        <v>102</v>
      </c>
    </row>
    <row r="179" spans="1:12">
      <c r="A179" s="133">
        <v>210105</v>
      </c>
      <c r="B179" s="37" t="s">
        <v>928</v>
      </c>
      <c r="C179" s="144" t="s">
        <v>102</v>
      </c>
      <c r="D179" s="144" t="s">
        <v>102</v>
      </c>
      <c r="E179" s="144" t="s">
        <v>102</v>
      </c>
      <c r="F179" s="144" t="s">
        <v>102</v>
      </c>
      <c r="G179" s="144" t="s">
        <v>102</v>
      </c>
      <c r="H179" s="144" t="s">
        <v>102</v>
      </c>
      <c r="I179" s="144" t="s">
        <v>102</v>
      </c>
      <c r="J179" s="144" t="s">
        <v>102</v>
      </c>
      <c r="K179" s="144" t="s">
        <v>102</v>
      </c>
      <c r="L179" s="144" t="s">
        <v>102</v>
      </c>
    </row>
    <row r="180" spans="1:12">
      <c r="A180" s="133">
        <v>210106</v>
      </c>
      <c r="B180" s="37" t="s">
        <v>1056</v>
      </c>
      <c r="C180" s="144" t="s">
        <v>102</v>
      </c>
      <c r="D180" s="144" t="s">
        <v>102</v>
      </c>
      <c r="E180" s="144" t="s">
        <v>102</v>
      </c>
      <c r="F180" s="144" t="s">
        <v>102</v>
      </c>
      <c r="G180" s="144" t="s">
        <v>102</v>
      </c>
      <c r="H180" s="144" t="s">
        <v>102</v>
      </c>
      <c r="I180" s="144" t="s">
        <v>102</v>
      </c>
      <c r="J180" s="144" t="s">
        <v>102</v>
      </c>
      <c r="K180" s="144" t="s">
        <v>102</v>
      </c>
      <c r="L180" s="144" t="s">
        <v>102</v>
      </c>
    </row>
    <row r="181" spans="1:12">
      <c r="A181" s="133">
        <v>2102</v>
      </c>
      <c r="B181" s="37" t="s">
        <v>929</v>
      </c>
      <c r="C181" s="144" t="s">
        <v>102</v>
      </c>
      <c r="D181" s="144" t="s">
        <v>102</v>
      </c>
      <c r="E181" s="144" t="s">
        <v>102</v>
      </c>
      <c r="F181" s="144" t="s">
        <v>102</v>
      </c>
      <c r="G181" s="144" t="s">
        <v>102</v>
      </c>
      <c r="H181" s="144" t="s">
        <v>102</v>
      </c>
      <c r="I181" s="144" t="s">
        <v>102</v>
      </c>
      <c r="J181" s="144" t="s">
        <v>102</v>
      </c>
      <c r="K181" s="144" t="s">
        <v>102</v>
      </c>
      <c r="L181" s="144" t="s">
        <v>102</v>
      </c>
    </row>
    <row r="182" spans="1:12">
      <c r="A182" s="124">
        <v>210201</v>
      </c>
      <c r="B182" s="104" t="s">
        <v>932</v>
      </c>
      <c r="C182" s="94" t="s">
        <v>102</v>
      </c>
      <c r="D182" s="94" t="s">
        <v>102</v>
      </c>
      <c r="E182" s="94" t="s">
        <v>102</v>
      </c>
      <c r="F182" s="94" t="s">
        <v>102</v>
      </c>
      <c r="G182" s="94" t="s">
        <v>102</v>
      </c>
      <c r="H182" s="94" t="s">
        <v>102</v>
      </c>
      <c r="I182" s="94" t="s">
        <v>102</v>
      </c>
      <c r="J182" s="94" t="s">
        <v>102</v>
      </c>
      <c r="K182" s="94" t="s">
        <v>102</v>
      </c>
      <c r="L182" s="94" t="s">
        <v>102</v>
      </c>
    </row>
    <row r="183" spans="1:12">
      <c r="A183" s="133">
        <v>210202</v>
      </c>
      <c r="B183" s="37" t="s">
        <v>933</v>
      </c>
      <c r="C183" s="144" t="s">
        <v>102</v>
      </c>
      <c r="D183" s="144" t="s">
        <v>102</v>
      </c>
      <c r="E183" s="144" t="s">
        <v>102</v>
      </c>
      <c r="F183" s="144" t="s">
        <v>102</v>
      </c>
      <c r="G183" s="144" t="s">
        <v>102</v>
      </c>
      <c r="H183" s="144" t="s">
        <v>102</v>
      </c>
      <c r="I183" s="144" t="s">
        <v>102</v>
      </c>
      <c r="J183" s="144" t="s">
        <v>102</v>
      </c>
      <c r="K183" s="144" t="s">
        <v>102</v>
      </c>
      <c r="L183" s="144" t="s">
        <v>102</v>
      </c>
    </row>
    <row r="184" spans="1:12">
      <c r="A184" s="133">
        <v>210203</v>
      </c>
      <c r="B184" s="37" t="s">
        <v>934</v>
      </c>
      <c r="C184" s="144" t="s">
        <v>102</v>
      </c>
      <c r="D184" s="144" t="s">
        <v>102</v>
      </c>
      <c r="E184" s="144" t="s">
        <v>102</v>
      </c>
      <c r="F184" s="144" t="s">
        <v>102</v>
      </c>
      <c r="G184" s="144" t="s">
        <v>102</v>
      </c>
      <c r="H184" s="144" t="s">
        <v>102</v>
      </c>
      <c r="I184" s="144" t="s">
        <v>102</v>
      </c>
      <c r="J184" s="144" t="s">
        <v>102</v>
      </c>
      <c r="K184" s="144" t="s">
        <v>102</v>
      </c>
      <c r="L184" s="144" t="s">
        <v>102</v>
      </c>
    </row>
    <row r="185" spans="1:12">
      <c r="A185" s="133">
        <v>210204</v>
      </c>
      <c r="B185" s="37" t="s">
        <v>935</v>
      </c>
      <c r="C185" s="144" t="s">
        <v>102</v>
      </c>
      <c r="D185" s="144" t="s">
        <v>102</v>
      </c>
      <c r="E185" s="144" t="s">
        <v>102</v>
      </c>
      <c r="F185" s="144" t="s">
        <v>102</v>
      </c>
      <c r="G185" s="144" t="s">
        <v>102</v>
      </c>
      <c r="H185" s="144" t="s">
        <v>102</v>
      </c>
      <c r="I185" s="144" t="s">
        <v>102</v>
      </c>
      <c r="J185" s="144" t="s">
        <v>102</v>
      </c>
      <c r="K185" s="144" t="s">
        <v>102</v>
      </c>
      <c r="L185" s="144" t="s">
        <v>102</v>
      </c>
    </row>
    <row r="186" spans="1:12">
      <c r="A186" s="133">
        <v>210205</v>
      </c>
      <c r="B186" s="37" t="s">
        <v>936</v>
      </c>
      <c r="C186" s="144" t="s">
        <v>102</v>
      </c>
      <c r="D186" s="144" t="s">
        <v>102</v>
      </c>
      <c r="E186" s="144" t="s">
        <v>102</v>
      </c>
      <c r="F186" s="144" t="s">
        <v>102</v>
      </c>
      <c r="G186" s="144" t="s">
        <v>102</v>
      </c>
      <c r="H186" s="144" t="s">
        <v>102</v>
      </c>
      <c r="I186" s="144" t="s">
        <v>102</v>
      </c>
      <c r="J186" s="144" t="s">
        <v>102</v>
      </c>
      <c r="K186" s="144" t="s">
        <v>102</v>
      </c>
      <c r="L186" s="144" t="s">
        <v>102</v>
      </c>
    </row>
    <row r="187" spans="1:12">
      <c r="A187" s="133">
        <v>210206</v>
      </c>
      <c r="B187" s="37" t="s">
        <v>1057</v>
      </c>
      <c r="C187" s="144" t="s">
        <v>102</v>
      </c>
      <c r="D187" s="144" t="s">
        <v>102</v>
      </c>
      <c r="E187" s="144" t="s">
        <v>102</v>
      </c>
      <c r="F187" s="144" t="s">
        <v>102</v>
      </c>
      <c r="G187" s="144" t="s">
        <v>102</v>
      </c>
      <c r="H187" s="144" t="s">
        <v>102</v>
      </c>
      <c r="I187" s="144" t="s">
        <v>102</v>
      </c>
      <c r="J187" s="144" t="s">
        <v>102</v>
      </c>
      <c r="K187" s="144" t="s">
        <v>102</v>
      </c>
      <c r="L187" s="144" t="s">
        <v>102</v>
      </c>
    </row>
    <row r="188" spans="1:12">
      <c r="A188" s="35">
        <v>2103</v>
      </c>
      <c r="B188" s="29" t="s">
        <v>930</v>
      </c>
      <c r="C188" s="144" t="s">
        <v>102</v>
      </c>
      <c r="D188" s="144" t="s">
        <v>102</v>
      </c>
      <c r="E188" s="144" t="s">
        <v>102</v>
      </c>
      <c r="F188" s="144" t="s">
        <v>102</v>
      </c>
      <c r="G188" s="144" t="s">
        <v>102</v>
      </c>
      <c r="H188" s="144" t="s">
        <v>102</v>
      </c>
      <c r="I188" s="144" t="s">
        <v>102</v>
      </c>
      <c r="J188" s="144" t="s">
        <v>102</v>
      </c>
      <c r="K188" s="144" t="s">
        <v>102</v>
      </c>
      <c r="L188" s="144" t="s">
        <v>102</v>
      </c>
    </row>
    <row r="189" spans="1:12">
      <c r="A189" s="124">
        <v>210301</v>
      </c>
      <c r="B189" s="104" t="s">
        <v>940</v>
      </c>
      <c r="C189" s="94" t="s">
        <v>102</v>
      </c>
      <c r="D189" s="94" t="s">
        <v>102</v>
      </c>
      <c r="E189" s="94" t="s">
        <v>102</v>
      </c>
      <c r="F189" s="94" t="s">
        <v>102</v>
      </c>
      <c r="G189" s="94" t="s">
        <v>102</v>
      </c>
      <c r="H189" s="94" t="s">
        <v>102</v>
      </c>
      <c r="I189" s="94" t="s">
        <v>102</v>
      </c>
      <c r="J189" s="94" t="s">
        <v>102</v>
      </c>
      <c r="K189" s="94" t="s">
        <v>102</v>
      </c>
      <c r="L189" s="94" t="s">
        <v>102</v>
      </c>
    </row>
    <row r="190" spans="1:12">
      <c r="A190" s="133">
        <v>210302</v>
      </c>
      <c r="B190" s="37" t="s">
        <v>939</v>
      </c>
      <c r="C190" s="144" t="s">
        <v>102</v>
      </c>
      <c r="D190" s="144" t="s">
        <v>102</v>
      </c>
      <c r="E190" s="144" t="s">
        <v>102</v>
      </c>
      <c r="F190" s="144" t="s">
        <v>102</v>
      </c>
      <c r="G190" s="144" t="s">
        <v>102</v>
      </c>
      <c r="H190" s="144" t="s">
        <v>102</v>
      </c>
      <c r="I190" s="144" t="s">
        <v>102</v>
      </c>
      <c r="J190" s="144" t="s">
        <v>102</v>
      </c>
      <c r="K190" s="144" t="s">
        <v>102</v>
      </c>
      <c r="L190" s="144" t="s">
        <v>102</v>
      </c>
    </row>
    <row r="191" spans="1:12">
      <c r="A191" s="133">
        <v>210303</v>
      </c>
      <c r="B191" s="37" t="s">
        <v>937</v>
      </c>
      <c r="C191" s="144" t="s">
        <v>102</v>
      </c>
      <c r="D191" s="144" t="s">
        <v>102</v>
      </c>
      <c r="E191" s="144" t="s">
        <v>102</v>
      </c>
      <c r="F191" s="144" t="s">
        <v>102</v>
      </c>
      <c r="G191" s="144" t="s">
        <v>102</v>
      </c>
      <c r="H191" s="144" t="s">
        <v>102</v>
      </c>
      <c r="I191" s="144" t="s">
        <v>102</v>
      </c>
      <c r="J191" s="144" t="s">
        <v>102</v>
      </c>
      <c r="K191" s="144" t="s">
        <v>102</v>
      </c>
      <c r="L191" s="144" t="s">
        <v>102</v>
      </c>
    </row>
    <row r="192" spans="1:12">
      <c r="A192" s="133">
        <v>210304</v>
      </c>
      <c r="B192" s="37" t="s">
        <v>938</v>
      </c>
      <c r="C192" s="144" t="s">
        <v>102</v>
      </c>
      <c r="D192" s="144" t="s">
        <v>102</v>
      </c>
      <c r="E192" s="144" t="s">
        <v>102</v>
      </c>
      <c r="F192" s="144" t="s">
        <v>102</v>
      </c>
      <c r="G192" s="144" t="s">
        <v>102</v>
      </c>
      <c r="H192" s="144" t="s">
        <v>102</v>
      </c>
      <c r="I192" s="144" t="s">
        <v>102</v>
      </c>
      <c r="J192" s="144" t="s">
        <v>102</v>
      </c>
      <c r="K192" s="144" t="s">
        <v>102</v>
      </c>
      <c r="L192" s="144" t="s">
        <v>102</v>
      </c>
    </row>
    <row r="193" spans="1:12">
      <c r="A193" s="133">
        <v>210305</v>
      </c>
      <c r="B193" s="37" t="s">
        <v>1058</v>
      </c>
      <c r="C193" s="144" t="s">
        <v>102</v>
      </c>
      <c r="D193" s="144" t="s">
        <v>102</v>
      </c>
      <c r="E193" s="144" t="s">
        <v>102</v>
      </c>
      <c r="F193" s="144" t="s">
        <v>102</v>
      </c>
      <c r="G193" s="144" t="s">
        <v>102</v>
      </c>
      <c r="H193" s="144" t="s">
        <v>102</v>
      </c>
      <c r="I193" s="144" t="s">
        <v>102</v>
      </c>
      <c r="J193" s="144" t="s">
        <v>102</v>
      </c>
      <c r="K193" s="144" t="s">
        <v>102</v>
      </c>
      <c r="L193" s="144" t="s">
        <v>102</v>
      </c>
    </row>
    <row r="194" spans="1:12">
      <c r="A194" s="133">
        <v>2104</v>
      </c>
      <c r="B194" s="37" t="s">
        <v>931</v>
      </c>
      <c r="C194" s="144" t="s">
        <v>102</v>
      </c>
      <c r="D194" s="144" t="s">
        <v>102</v>
      </c>
      <c r="E194" s="144" t="s">
        <v>102</v>
      </c>
      <c r="F194" s="144" t="s">
        <v>102</v>
      </c>
      <c r="G194" s="144" t="s">
        <v>102</v>
      </c>
      <c r="H194" s="144" t="s">
        <v>102</v>
      </c>
      <c r="I194" s="144" t="s">
        <v>102</v>
      </c>
      <c r="J194" s="144" t="s">
        <v>102</v>
      </c>
      <c r="K194" s="144" t="s">
        <v>102</v>
      </c>
      <c r="L194" s="144" t="s">
        <v>102</v>
      </c>
    </row>
    <row r="195" spans="1:12">
      <c r="A195" s="124">
        <v>210401</v>
      </c>
      <c r="B195" s="104" t="s">
        <v>941</v>
      </c>
      <c r="C195" s="94" t="s">
        <v>102</v>
      </c>
      <c r="D195" s="94" t="s">
        <v>102</v>
      </c>
      <c r="E195" s="94" t="s">
        <v>102</v>
      </c>
      <c r="F195" s="94" t="s">
        <v>102</v>
      </c>
      <c r="G195" s="94" t="s">
        <v>102</v>
      </c>
      <c r="H195" s="94" t="s">
        <v>102</v>
      </c>
      <c r="I195" s="94" t="s">
        <v>102</v>
      </c>
      <c r="J195" s="94" t="s">
        <v>102</v>
      </c>
      <c r="K195" s="94" t="s">
        <v>102</v>
      </c>
      <c r="L195" s="94" t="s">
        <v>102</v>
      </c>
    </row>
    <row r="196" spans="1:12">
      <c r="A196" s="133">
        <v>210402</v>
      </c>
      <c r="B196" s="37" t="s">
        <v>942</v>
      </c>
      <c r="C196" s="144" t="s">
        <v>102</v>
      </c>
      <c r="D196" s="144" t="s">
        <v>102</v>
      </c>
      <c r="E196" s="144" t="s">
        <v>102</v>
      </c>
      <c r="F196" s="144" t="s">
        <v>102</v>
      </c>
      <c r="G196" s="144" t="s">
        <v>102</v>
      </c>
      <c r="H196" s="144" t="s">
        <v>102</v>
      </c>
      <c r="I196" s="144" t="s">
        <v>102</v>
      </c>
      <c r="J196" s="144" t="s">
        <v>102</v>
      </c>
      <c r="K196" s="144" t="s">
        <v>102</v>
      </c>
      <c r="L196" s="144" t="s">
        <v>102</v>
      </c>
    </row>
    <row r="197" spans="1:12">
      <c r="A197" s="133">
        <v>210403</v>
      </c>
      <c r="B197" s="37" t="s">
        <v>943</v>
      </c>
      <c r="C197" s="144" t="s">
        <v>102</v>
      </c>
      <c r="D197" s="144" t="s">
        <v>102</v>
      </c>
      <c r="E197" s="144" t="s">
        <v>102</v>
      </c>
      <c r="F197" s="144" t="s">
        <v>102</v>
      </c>
      <c r="G197" s="144" t="s">
        <v>102</v>
      </c>
      <c r="H197" s="144" t="s">
        <v>102</v>
      </c>
      <c r="I197" s="144" t="s">
        <v>102</v>
      </c>
      <c r="J197" s="144" t="s">
        <v>102</v>
      </c>
      <c r="K197" s="144" t="s">
        <v>102</v>
      </c>
      <c r="L197" s="144" t="s">
        <v>102</v>
      </c>
    </row>
    <row r="198" spans="1:12">
      <c r="A198" s="133">
        <v>210404</v>
      </c>
      <c r="B198" s="37" t="s">
        <v>944</v>
      </c>
      <c r="C198" s="144" t="s">
        <v>102</v>
      </c>
      <c r="D198" s="144" t="s">
        <v>102</v>
      </c>
      <c r="E198" s="144" t="s">
        <v>102</v>
      </c>
      <c r="F198" s="144" t="s">
        <v>102</v>
      </c>
      <c r="G198" s="144" t="s">
        <v>102</v>
      </c>
      <c r="H198" s="144" t="s">
        <v>102</v>
      </c>
      <c r="I198" s="144" t="s">
        <v>102</v>
      </c>
      <c r="J198" s="144" t="s">
        <v>102</v>
      </c>
      <c r="K198" s="144" t="s">
        <v>102</v>
      </c>
      <c r="L198" s="144" t="s">
        <v>102</v>
      </c>
    </row>
    <row r="199" spans="1:12">
      <c r="A199" s="133">
        <v>210405</v>
      </c>
      <c r="B199" s="37" t="s">
        <v>948</v>
      </c>
      <c r="C199" s="144" t="s">
        <v>102</v>
      </c>
      <c r="D199" s="144" t="s">
        <v>102</v>
      </c>
      <c r="E199" s="144" t="s">
        <v>102</v>
      </c>
      <c r="F199" s="144" t="s">
        <v>102</v>
      </c>
      <c r="G199" s="144" t="s">
        <v>102</v>
      </c>
      <c r="H199" s="144" t="s">
        <v>102</v>
      </c>
      <c r="I199" s="144" t="s">
        <v>102</v>
      </c>
      <c r="J199" s="144" t="s">
        <v>102</v>
      </c>
      <c r="K199" s="144" t="s">
        <v>102</v>
      </c>
      <c r="L199" s="144" t="s">
        <v>102</v>
      </c>
    </row>
    <row r="200" spans="1:12">
      <c r="A200" s="133">
        <v>210406</v>
      </c>
      <c r="B200" s="37" t="s">
        <v>945</v>
      </c>
      <c r="C200" s="144" t="s">
        <v>102</v>
      </c>
      <c r="D200" s="144" t="s">
        <v>102</v>
      </c>
      <c r="E200" s="144" t="s">
        <v>102</v>
      </c>
      <c r="F200" s="144" t="s">
        <v>102</v>
      </c>
      <c r="G200" s="144" t="s">
        <v>102</v>
      </c>
      <c r="H200" s="144" t="s">
        <v>102</v>
      </c>
      <c r="I200" s="144" t="s">
        <v>102</v>
      </c>
      <c r="J200" s="144" t="s">
        <v>102</v>
      </c>
      <c r="K200" s="144" t="s">
        <v>102</v>
      </c>
      <c r="L200" s="144" t="s">
        <v>102</v>
      </c>
    </row>
    <row r="201" spans="1:12">
      <c r="A201" s="133">
        <v>210407</v>
      </c>
      <c r="B201" s="37" t="s">
        <v>946</v>
      </c>
      <c r="C201" s="144" t="s">
        <v>102</v>
      </c>
      <c r="D201" s="144" t="s">
        <v>102</v>
      </c>
      <c r="E201" s="144" t="s">
        <v>102</v>
      </c>
      <c r="F201" s="144" t="s">
        <v>102</v>
      </c>
      <c r="G201" s="144" t="s">
        <v>102</v>
      </c>
      <c r="H201" s="144" t="s">
        <v>102</v>
      </c>
      <c r="I201" s="144" t="s">
        <v>102</v>
      </c>
      <c r="J201" s="144" t="s">
        <v>102</v>
      </c>
      <c r="K201" s="144" t="s">
        <v>102</v>
      </c>
      <c r="L201" s="144" t="s">
        <v>102</v>
      </c>
    </row>
    <row r="202" spans="1:12">
      <c r="A202" s="133">
        <v>210408</v>
      </c>
      <c r="B202" s="37" t="s">
        <v>947</v>
      </c>
      <c r="C202" s="144" t="s">
        <v>102</v>
      </c>
      <c r="D202" s="144" t="s">
        <v>102</v>
      </c>
      <c r="E202" s="144" t="s">
        <v>102</v>
      </c>
      <c r="F202" s="144" t="s">
        <v>102</v>
      </c>
      <c r="G202" s="144" t="s">
        <v>102</v>
      </c>
      <c r="H202" s="144" t="s">
        <v>102</v>
      </c>
      <c r="I202" s="144" t="s">
        <v>102</v>
      </c>
      <c r="J202" s="144" t="s">
        <v>102</v>
      </c>
      <c r="K202" s="144" t="s">
        <v>102</v>
      </c>
      <c r="L202" s="144" t="s">
        <v>102</v>
      </c>
    </row>
    <row ht="25.5" r="203" spans="1:12">
      <c r="A203" s="133">
        <v>210409</v>
      </c>
      <c r="B203" s="37" t="s">
        <v>1059</v>
      </c>
      <c r="C203" s="144" t="s">
        <v>102</v>
      </c>
      <c r="D203" s="144" t="s">
        <v>102</v>
      </c>
      <c r="E203" s="144" t="s">
        <v>102</v>
      </c>
      <c r="F203" s="144" t="s">
        <v>102</v>
      </c>
      <c r="G203" s="144" t="s">
        <v>102</v>
      </c>
      <c r="H203" s="144" t="s">
        <v>102</v>
      </c>
      <c r="I203" s="144" t="s">
        <v>102</v>
      </c>
      <c r="J203" s="144" t="s">
        <v>102</v>
      </c>
      <c r="K203" s="144" t="s">
        <v>102</v>
      </c>
      <c r="L203" s="144" t="s">
        <v>102</v>
      </c>
    </row>
    <row r="204" spans="1:12">
      <c r="A204" s="36">
        <v>210410</v>
      </c>
      <c r="B204" s="37" t="s">
        <v>1060</v>
      </c>
      <c r="C204" s="144" t="s">
        <v>102</v>
      </c>
      <c r="D204" s="144" t="s">
        <v>102</v>
      </c>
      <c r="E204" s="144" t="s">
        <v>102</v>
      </c>
      <c r="F204" s="144" t="s">
        <v>102</v>
      </c>
      <c r="G204" s="144" t="s">
        <v>102</v>
      </c>
      <c r="H204" s="144" t="s">
        <v>102</v>
      </c>
      <c r="I204" s="144" t="s">
        <v>102</v>
      </c>
      <c r="J204" s="144" t="s">
        <v>102</v>
      </c>
      <c r="K204" s="144" t="s">
        <v>102</v>
      </c>
      <c r="L204" s="144" t="s">
        <v>102</v>
      </c>
    </row>
    <row r="205" spans="1:12">
      <c r="A205" s="36">
        <v>2105</v>
      </c>
      <c r="B205" s="37" t="s">
        <v>949</v>
      </c>
      <c r="C205" s="144" t="s">
        <v>102</v>
      </c>
      <c r="D205" s="144" t="s">
        <v>102</v>
      </c>
      <c r="E205" s="144" t="s">
        <v>102</v>
      </c>
      <c r="F205" s="144" t="s">
        <v>102</v>
      </c>
      <c r="G205" s="144" t="s">
        <v>102</v>
      </c>
      <c r="H205" s="144" t="s">
        <v>102</v>
      </c>
      <c r="I205" s="144" t="s">
        <v>102</v>
      </c>
      <c r="J205" s="144" t="s">
        <v>102</v>
      </c>
      <c r="K205" s="144" t="s">
        <v>102</v>
      </c>
      <c r="L205" s="144" t="s">
        <v>102</v>
      </c>
    </row>
    <row r="206" spans="1:12">
      <c r="A206" s="124">
        <v>210501</v>
      </c>
      <c r="B206" s="104" t="s">
        <v>950</v>
      </c>
      <c r="C206" s="94" t="s">
        <v>102</v>
      </c>
      <c r="D206" s="94" t="s">
        <v>102</v>
      </c>
      <c r="E206" s="94" t="s">
        <v>102</v>
      </c>
      <c r="F206" s="94" t="s">
        <v>102</v>
      </c>
      <c r="G206" s="94" t="s">
        <v>102</v>
      </c>
      <c r="H206" s="94" t="s">
        <v>102</v>
      </c>
      <c r="I206" s="94" t="s">
        <v>102</v>
      </c>
      <c r="J206" s="94" t="s">
        <v>102</v>
      </c>
      <c r="K206" s="94" t="s">
        <v>102</v>
      </c>
      <c r="L206" s="94" t="s">
        <v>102</v>
      </c>
    </row>
    <row r="207" spans="1:12">
      <c r="A207" s="133">
        <v>210502</v>
      </c>
      <c r="B207" s="37" t="s">
        <v>951</v>
      </c>
      <c r="C207" s="144" t="s">
        <v>102</v>
      </c>
      <c r="D207" s="144" t="s">
        <v>102</v>
      </c>
      <c r="E207" s="144" t="s">
        <v>102</v>
      </c>
      <c r="F207" s="144" t="s">
        <v>102</v>
      </c>
      <c r="G207" s="144" t="s">
        <v>102</v>
      </c>
      <c r="H207" s="144" t="s">
        <v>102</v>
      </c>
      <c r="I207" s="144" t="s">
        <v>102</v>
      </c>
      <c r="J207" s="144" t="s">
        <v>102</v>
      </c>
      <c r="K207" s="144" t="s">
        <v>102</v>
      </c>
      <c r="L207" s="144" t="s">
        <v>102</v>
      </c>
    </row>
    <row r="208" spans="1:12">
      <c r="A208" s="133">
        <v>210503</v>
      </c>
      <c r="B208" s="37" t="s">
        <v>952</v>
      </c>
      <c r="C208" s="144" t="s">
        <v>102</v>
      </c>
      <c r="D208" s="144" t="s">
        <v>102</v>
      </c>
      <c r="E208" s="144" t="s">
        <v>102</v>
      </c>
      <c r="F208" s="144" t="s">
        <v>102</v>
      </c>
      <c r="G208" s="144" t="s">
        <v>102</v>
      </c>
      <c r="H208" s="144" t="s">
        <v>102</v>
      </c>
      <c r="I208" s="144" t="s">
        <v>102</v>
      </c>
      <c r="J208" s="144" t="s">
        <v>102</v>
      </c>
      <c r="K208" s="144" t="s">
        <v>102</v>
      </c>
      <c r="L208" s="144" t="s">
        <v>102</v>
      </c>
    </row>
    <row r="209" spans="1:12">
      <c r="A209" s="133">
        <v>2106</v>
      </c>
      <c r="B209" s="37" t="s">
        <v>953</v>
      </c>
      <c r="C209" s="144" t="s">
        <v>102</v>
      </c>
      <c r="D209" s="144" t="s">
        <v>102</v>
      </c>
      <c r="E209" s="144" t="s">
        <v>102</v>
      </c>
      <c r="F209" s="144" t="s">
        <v>102</v>
      </c>
      <c r="G209" s="144" t="s">
        <v>102</v>
      </c>
      <c r="H209" s="144" t="s">
        <v>102</v>
      </c>
      <c r="I209" s="144" t="s">
        <v>102</v>
      </c>
      <c r="J209" s="144" t="s">
        <v>102</v>
      </c>
      <c r="K209" s="144" t="s">
        <v>102</v>
      </c>
      <c r="L209" s="144" t="s">
        <v>102</v>
      </c>
    </row>
    <row r="210" spans="1:12">
      <c r="A210" s="124">
        <v>210601</v>
      </c>
      <c r="B210" s="104" t="s">
        <v>954</v>
      </c>
      <c r="C210" s="94" t="s">
        <v>102</v>
      </c>
      <c r="D210" s="94" t="s">
        <v>102</v>
      </c>
      <c r="E210" s="94" t="s">
        <v>102</v>
      </c>
      <c r="F210" s="94" t="s">
        <v>102</v>
      </c>
      <c r="G210" s="94" t="s">
        <v>102</v>
      </c>
      <c r="H210" s="94" t="s">
        <v>102</v>
      </c>
      <c r="I210" s="94" t="s">
        <v>102</v>
      </c>
      <c r="J210" s="94" t="s">
        <v>102</v>
      </c>
      <c r="K210" s="94" t="s">
        <v>102</v>
      </c>
      <c r="L210" s="94" t="s">
        <v>102</v>
      </c>
    </row>
    <row r="211" spans="1:12">
      <c r="A211" s="133">
        <v>210602</v>
      </c>
      <c r="B211" s="37" t="s">
        <v>955</v>
      </c>
      <c r="C211" s="144" t="s">
        <v>102</v>
      </c>
      <c r="D211" s="144" t="s">
        <v>102</v>
      </c>
      <c r="E211" s="144" t="s">
        <v>102</v>
      </c>
      <c r="F211" s="144" t="s">
        <v>102</v>
      </c>
      <c r="G211" s="144" t="s">
        <v>102</v>
      </c>
      <c r="H211" s="144" t="s">
        <v>102</v>
      </c>
      <c r="I211" s="144" t="s">
        <v>102</v>
      </c>
      <c r="J211" s="144" t="s">
        <v>102</v>
      </c>
      <c r="K211" s="144" t="s">
        <v>102</v>
      </c>
      <c r="L211" s="144" t="s">
        <v>102</v>
      </c>
    </row>
    <row r="212" spans="1:12">
      <c r="A212" s="133">
        <v>210603</v>
      </c>
      <c r="B212" s="37" t="s">
        <v>956</v>
      </c>
      <c r="C212" s="144" t="s">
        <v>102</v>
      </c>
      <c r="D212" s="144" t="s">
        <v>102</v>
      </c>
      <c r="E212" s="144" t="s">
        <v>102</v>
      </c>
      <c r="F212" s="144" t="s">
        <v>102</v>
      </c>
      <c r="G212" s="144" t="s">
        <v>102</v>
      </c>
      <c r="H212" s="144" t="s">
        <v>102</v>
      </c>
      <c r="I212" s="144" t="s">
        <v>102</v>
      </c>
      <c r="J212" s="144" t="s">
        <v>102</v>
      </c>
      <c r="K212" s="144" t="s">
        <v>102</v>
      </c>
      <c r="L212" s="144" t="s">
        <v>102</v>
      </c>
    </row>
    <row r="213" spans="1:12">
      <c r="A213" s="133">
        <v>210604</v>
      </c>
      <c r="B213" s="37" t="s">
        <v>957</v>
      </c>
      <c r="C213" s="144" t="s">
        <v>102</v>
      </c>
      <c r="D213" s="144" t="s">
        <v>102</v>
      </c>
      <c r="E213" s="144" t="s">
        <v>102</v>
      </c>
      <c r="F213" s="144" t="s">
        <v>102</v>
      </c>
      <c r="G213" s="144" t="s">
        <v>102</v>
      </c>
      <c r="H213" s="144" t="s">
        <v>102</v>
      </c>
      <c r="I213" s="144" t="s">
        <v>102</v>
      </c>
      <c r="J213" s="144" t="s">
        <v>102</v>
      </c>
      <c r="K213" s="144" t="s">
        <v>102</v>
      </c>
      <c r="L213" s="144" t="s">
        <v>102</v>
      </c>
    </row>
    <row r="214" spans="1:12">
      <c r="A214" s="133">
        <v>2107</v>
      </c>
      <c r="B214" s="37" t="s">
        <v>958</v>
      </c>
      <c r="C214" s="144" t="s">
        <v>102</v>
      </c>
      <c r="D214" s="144" t="s">
        <v>102</v>
      </c>
      <c r="E214" s="144" t="s">
        <v>102</v>
      </c>
      <c r="F214" s="144" t="s">
        <v>102</v>
      </c>
      <c r="G214" s="144" t="s">
        <v>102</v>
      </c>
      <c r="H214" s="144" t="s">
        <v>102</v>
      </c>
      <c r="I214" s="144" t="s">
        <v>102</v>
      </c>
      <c r="J214" s="144" t="s">
        <v>102</v>
      </c>
      <c r="K214" s="144" t="s">
        <v>102</v>
      </c>
      <c r="L214" s="144" t="s">
        <v>102</v>
      </c>
    </row>
    <row r="215" spans="1:12">
      <c r="A215" s="121">
        <v>210701</v>
      </c>
      <c r="B215" s="104" t="s">
        <v>959</v>
      </c>
      <c r="C215" s="94" t="s">
        <v>102</v>
      </c>
      <c r="D215" s="94" t="s">
        <v>102</v>
      </c>
      <c r="E215" s="94" t="s">
        <v>102</v>
      </c>
      <c r="F215" s="94" t="s">
        <v>102</v>
      </c>
      <c r="G215" s="94" t="s">
        <v>102</v>
      </c>
      <c r="H215" s="94" t="s">
        <v>102</v>
      </c>
      <c r="I215" s="94" t="s">
        <v>102</v>
      </c>
      <c r="J215" s="94" t="s">
        <v>102</v>
      </c>
      <c r="K215" s="94" t="s">
        <v>102</v>
      </c>
      <c r="L215" s="94" t="s">
        <v>102</v>
      </c>
    </row>
    <row r="216" spans="1:12">
      <c r="A216" s="133">
        <v>210702</v>
      </c>
      <c r="B216" s="37" t="s">
        <v>960</v>
      </c>
      <c r="C216" s="144" t="s">
        <v>102</v>
      </c>
      <c r="D216" s="144" t="s">
        <v>102</v>
      </c>
      <c r="E216" s="144" t="s">
        <v>102</v>
      </c>
      <c r="F216" s="144" t="s">
        <v>102</v>
      </c>
      <c r="G216" s="144" t="s">
        <v>102</v>
      </c>
      <c r="H216" s="144" t="s">
        <v>102</v>
      </c>
      <c r="I216" s="144" t="s">
        <v>102</v>
      </c>
      <c r="J216" s="144" t="s">
        <v>102</v>
      </c>
      <c r="K216" s="144" t="s">
        <v>102</v>
      </c>
      <c r="L216" s="144" t="s">
        <v>102</v>
      </c>
    </row>
    <row r="217" spans="1:12">
      <c r="A217" s="133">
        <v>210703</v>
      </c>
      <c r="B217" s="37" t="s">
        <v>961</v>
      </c>
      <c r="C217" s="144" t="s">
        <v>102</v>
      </c>
      <c r="D217" s="144" t="s">
        <v>102</v>
      </c>
      <c r="E217" s="144" t="s">
        <v>102</v>
      </c>
      <c r="F217" s="144" t="s">
        <v>102</v>
      </c>
      <c r="G217" s="144" t="s">
        <v>102</v>
      </c>
      <c r="H217" s="144" t="s">
        <v>102</v>
      </c>
      <c r="I217" s="144" t="s">
        <v>102</v>
      </c>
      <c r="J217" s="144" t="s">
        <v>102</v>
      </c>
      <c r="K217" s="144" t="s">
        <v>102</v>
      </c>
      <c r="L217" s="144" t="s">
        <v>102</v>
      </c>
    </row>
    <row r="218" spans="1:12">
      <c r="A218" s="133">
        <v>2108</v>
      </c>
      <c r="B218" s="37" t="s">
        <v>962</v>
      </c>
      <c r="C218" s="144" t="s">
        <v>102</v>
      </c>
      <c r="D218" s="144" t="s">
        <v>102</v>
      </c>
      <c r="E218" s="144" t="s">
        <v>102</v>
      </c>
      <c r="F218" s="144" t="s">
        <v>102</v>
      </c>
      <c r="G218" s="144" t="s">
        <v>102</v>
      </c>
      <c r="H218" s="144" t="s">
        <v>102</v>
      </c>
      <c r="I218" s="144" t="s">
        <v>102</v>
      </c>
      <c r="J218" s="144" t="s">
        <v>102</v>
      </c>
      <c r="K218" s="144" t="s">
        <v>102</v>
      </c>
      <c r="L218" s="144" t="s">
        <v>102</v>
      </c>
    </row>
    <row ht="25.5" r="219" spans="1:12">
      <c r="A219" s="124">
        <v>210801</v>
      </c>
      <c r="B219" s="104" t="s">
        <v>963</v>
      </c>
      <c r="C219" s="94" t="s">
        <v>102</v>
      </c>
      <c r="D219" s="94" t="s">
        <v>102</v>
      </c>
      <c r="E219" s="94" t="s">
        <v>102</v>
      </c>
      <c r="F219" s="94" t="s">
        <v>102</v>
      </c>
      <c r="G219" s="94" t="s">
        <v>102</v>
      </c>
      <c r="H219" s="94" t="s">
        <v>102</v>
      </c>
      <c r="I219" s="94" t="s">
        <v>102</v>
      </c>
      <c r="J219" s="94" t="s">
        <v>102</v>
      </c>
      <c r="K219" s="94" t="s">
        <v>102</v>
      </c>
      <c r="L219" s="94" t="s">
        <v>102</v>
      </c>
    </row>
    <row r="220" spans="1:12">
      <c r="A220" s="133">
        <v>210802</v>
      </c>
      <c r="B220" s="37" t="s">
        <v>964</v>
      </c>
      <c r="C220" s="144" t="s">
        <v>102</v>
      </c>
      <c r="D220" s="144" t="s">
        <v>102</v>
      </c>
      <c r="E220" s="144" t="s">
        <v>102</v>
      </c>
      <c r="F220" s="144" t="s">
        <v>102</v>
      </c>
      <c r="G220" s="144" t="s">
        <v>102</v>
      </c>
      <c r="H220" s="144" t="s">
        <v>102</v>
      </c>
      <c r="I220" s="144" t="s">
        <v>102</v>
      </c>
      <c r="J220" s="144" t="s">
        <v>102</v>
      </c>
      <c r="K220" s="144" t="s">
        <v>102</v>
      </c>
      <c r="L220" s="144" t="s">
        <v>102</v>
      </c>
    </row>
    <row r="221" spans="1:12">
      <c r="A221" s="133">
        <v>210803</v>
      </c>
      <c r="B221" s="37" t="s">
        <v>965</v>
      </c>
      <c r="C221" s="144" t="s">
        <v>102</v>
      </c>
      <c r="D221" s="144" t="s">
        <v>102</v>
      </c>
      <c r="E221" s="144" t="s">
        <v>102</v>
      </c>
      <c r="F221" s="144" t="s">
        <v>102</v>
      </c>
      <c r="G221" s="144" t="s">
        <v>102</v>
      </c>
      <c r="H221" s="144" t="s">
        <v>102</v>
      </c>
      <c r="I221" s="144" t="s">
        <v>102</v>
      </c>
      <c r="J221" s="144" t="s">
        <v>102</v>
      </c>
      <c r="K221" s="144" t="s">
        <v>102</v>
      </c>
      <c r="L221" s="144" t="s">
        <v>102</v>
      </c>
    </row>
    <row r="222" spans="1:12">
      <c r="A222" s="133">
        <v>210804</v>
      </c>
      <c r="B222" s="37" t="s">
        <v>966</v>
      </c>
      <c r="C222" s="144" t="s">
        <v>102</v>
      </c>
      <c r="D222" s="144" t="s">
        <v>102</v>
      </c>
      <c r="E222" s="144" t="s">
        <v>102</v>
      </c>
      <c r="F222" s="144" t="s">
        <v>102</v>
      </c>
      <c r="G222" s="144" t="s">
        <v>102</v>
      </c>
      <c r="H222" s="144" t="s">
        <v>102</v>
      </c>
      <c r="I222" s="144" t="s">
        <v>102</v>
      </c>
      <c r="J222" s="144" t="s">
        <v>102</v>
      </c>
      <c r="K222" s="144" t="s">
        <v>102</v>
      </c>
      <c r="L222" s="144" t="s">
        <v>102</v>
      </c>
    </row>
    <row r="223" spans="1:12">
      <c r="A223" s="133">
        <v>210805</v>
      </c>
      <c r="B223" s="37" t="s">
        <v>967</v>
      </c>
      <c r="C223" s="144" t="s">
        <v>102</v>
      </c>
      <c r="D223" s="144" t="s">
        <v>102</v>
      </c>
      <c r="E223" s="144" t="s">
        <v>102</v>
      </c>
      <c r="F223" s="144" t="s">
        <v>102</v>
      </c>
      <c r="G223" s="144" t="s">
        <v>102</v>
      </c>
      <c r="H223" s="144" t="s">
        <v>102</v>
      </c>
      <c r="I223" s="144" t="s">
        <v>102</v>
      </c>
      <c r="J223" s="144" t="s">
        <v>102</v>
      </c>
      <c r="K223" s="144" t="s">
        <v>102</v>
      </c>
      <c r="L223" s="144" t="s">
        <v>102</v>
      </c>
    </row>
    <row r="224" spans="1:12">
      <c r="A224" s="133">
        <v>210806</v>
      </c>
      <c r="B224" s="37" t="s">
        <v>968</v>
      </c>
      <c r="C224" s="144" t="s">
        <v>102</v>
      </c>
      <c r="D224" s="144" t="s">
        <v>102</v>
      </c>
      <c r="E224" s="144" t="s">
        <v>102</v>
      </c>
      <c r="F224" s="144" t="s">
        <v>102</v>
      </c>
      <c r="G224" s="144" t="s">
        <v>102</v>
      </c>
      <c r="H224" s="144" t="s">
        <v>102</v>
      </c>
      <c r="I224" s="144" t="s">
        <v>102</v>
      </c>
      <c r="J224" s="144" t="s">
        <v>102</v>
      </c>
      <c r="K224" s="144" t="s">
        <v>102</v>
      </c>
      <c r="L224" s="144" t="s">
        <v>102</v>
      </c>
    </row>
    <row r="225" spans="1:12">
      <c r="A225" s="133">
        <v>210807</v>
      </c>
      <c r="B225" s="37" t="s">
        <v>296</v>
      </c>
      <c r="C225" s="144" t="s">
        <v>102</v>
      </c>
      <c r="D225" s="144" t="s">
        <v>102</v>
      </c>
      <c r="E225" s="144" t="s">
        <v>102</v>
      </c>
      <c r="F225" s="144" t="s">
        <v>102</v>
      </c>
      <c r="G225" s="144" t="s">
        <v>102</v>
      </c>
      <c r="H225" s="144" t="s">
        <v>102</v>
      </c>
      <c r="I225" s="144" t="s">
        <v>102</v>
      </c>
      <c r="J225" s="144" t="s">
        <v>102</v>
      </c>
      <c r="K225" s="144" t="s">
        <v>102</v>
      </c>
      <c r="L225" s="144" t="s">
        <v>102</v>
      </c>
    </row>
    <row r="226" spans="1:12">
      <c r="A226" s="133">
        <v>210808</v>
      </c>
      <c r="B226" s="37" t="s">
        <v>969</v>
      </c>
      <c r="C226" s="144" t="s">
        <v>102</v>
      </c>
      <c r="D226" s="144" t="s">
        <v>102</v>
      </c>
      <c r="E226" s="144" t="s">
        <v>102</v>
      </c>
      <c r="F226" s="144" t="s">
        <v>102</v>
      </c>
      <c r="G226" s="144" t="s">
        <v>102</v>
      </c>
      <c r="H226" s="144" t="s">
        <v>102</v>
      </c>
      <c r="I226" s="144" t="s">
        <v>102</v>
      </c>
      <c r="J226" s="144" t="s">
        <v>102</v>
      </c>
      <c r="K226" s="144" t="s">
        <v>102</v>
      </c>
      <c r="L226" s="144" t="s">
        <v>102</v>
      </c>
    </row>
    <row r="227" spans="1:12">
      <c r="A227" s="133">
        <v>210809</v>
      </c>
      <c r="B227" s="37" t="s">
        <v>970</v>
      </c>
      <c r="C227" s="144" t="s">
        <v>102</v>
      </c>
      <c r="D227" s="144" t="s">
        <v>102</v>
      </c>
      <c r="E227" s="144" t="s">
        <v>102</v>
      </c>
      <c r="F227" s="144" t="s">
        <v>102</v>
      </c>
      <c r="G227" s="144" t="s">
        <v>102</v>
      </c>
      <c r="H227" s="144" t="s">
        <v>102</v>
      </c>
      <c r="I227" s="144" t="s">
        <v>102</v>
      </c>
      <c r="J227" s="144" t="s">
        <v>102</v>
      </c>
      <c r="K227" s="144" t="s">
        <v>102</v>
      </c>
      <c r="L227" s="144" t="s">
        <v>102</v>
      </c>
    </row>
    <row r="228" spans="1:12">
      <c r="A228" s="133">
        <v>210810</v>
      </c>
      <c r="B228" s="37" t="s">
        <v>971</v>
      </c>
      <c r="C228" s="144" t="s">
        <v>102</v>
      </c>
      <c r="D228" s="144" t="s">
        <v>102</v>
      </c>
      <c r="E228" s="144" t="s">
        <v>102</v>
      </c>
      <c r="F228" s="144" t="s">
        <v>102</v>
      </c>
      <c r="G228" s="144" t="s">
        <v>102</v>
      </c>
      <c r="H228" s="144" t="s">
        <v>102</v>
      </c>
      <c r="I228" s="144" t="s">
        <v>102</v>
      </c>
      <c r="J228" s="144" t="s">
        <v>102</v>
      </c>
      <c r="K228" s="144" t="s">
        <v>102</v>
      </c>
      <c r="L228" s="144" t="s">
        <v>102</v>
      </c>
    </row>
    <row r="229" spans="1:12">
      <c r="A229" s="133">
        <v>210811</v>
      </c>
      <c r="B229" s="37" t="s">
        <v>972</v>
      </c>
      <c r="C229" s="144" t="s">
        <v>102</v>
      </c>
      <c r="D229" s="144" t="s">
        <v>102</v>
      </c>
      <c r="E229" s="144" t="s">
        <v>102</v>
      </c>
      <c r="F229" s="144" t="s">
        <v>102</v>
      </c>
      <c r="G229" s="144" t="s">
        <v>102</v>
      </c>
      <c r="H229" s="144" t="s">
        <v>102</v>
      </c>
      <c r="I229" s="144" t="s">
        <v>102</v>
      </c>
      <c r="J229" s="144" t="s">
        <v>102</v>
      </c>
      <c r="K229" s="144" t="s">
        <v>102</v>
      </c>
      <c r="L229" s="144" t="s">
        <v>102</v>
      </c>
    </row>
    <row r="230" spans="1:12">
      <c r="A230" s="133">
        <v>210812</v>
      </c>
      <c r="B230" s="37" t="s">
        <v>973</v>
      </c>
      <c r="C230" s="144" t="s">
        <v>102</v>
      </c>
      <c r="D230" s="144" t="s">
        <v>102</v>
      </c>
      <c r="E230" s="144" t="s">
        <v>102</v>
      </c>
      <c r="F230" s="144" t="s">
        <v>102</v>
      </c>
      <c r="G230" s="144" t="s">
        <v>102</v>
      </c>
      <c r="H230" s="144" t="s">
        <v>102</v>
      </c>
      <c r="I230" s="144" t="s">
        <v>102</v>
      </c>
      <c r="J230" s="144" t="s">
        <v>102</v>
      </c>
      <c r="K230" s="144" t="s">
        <v>102</v>
      </c>
      <c r="L230" s="144" t="s">
        <v>102</v>
      </c>
    </row>
    <row r="231" spans="1:12">
      <c r="A231" s="133">
        <v>210813</v>
      </c>
      <c r="B231" s="37" t="s">
        <v>974</v>
      </c>
      <c r="C231" s="144" t="s">
        <v>102</v>
      </c>
      <c r="D231" s="144" t="s">
        <v>102</v>
      </c>
      <c r="E231" s="144" t="s">
        <v>102</v>
      </c>
      <c r="F231" s="144" t="s">
        <v>102</v>
      </c>
      <c r="G231" s="144" t="s">
        <v>102</v>
      </c>
      <c r="H231" s="144" t="s">
        <v>102</v>
      </c>
      <c r="I231" s="144" t="s">
        <v>102</v>
      </c>
      <c r="J231" s="144" t="s">
        <v>102</v>
      </c>
      <c r="K231" s="144" t="s">
        <v>102</v>
      </c>
      <c r="L231" s="144" t="s">
        <v>102</v>
      </c>
    </row>
    <row r="232" spans="1:12">
      <c r="A232" s="133">
        <v>210814</v>
      </c>
      <c r="B232" s="37" t="s">
        <v>975</v>
      </c>
      <c r="C232" s="144" t="s">
        <v>102</v>
      </c>
      <c r="D232" s="144" t="s">
        <v>102</v>
      </c>
      <c r="E232" s="144" t="s">
        <v>102</v>
      </c>
      <c r="F232" s="144" t="s">
        <v>102</v>
      </c>
      <c r="G232" s="144" t="s">
        <v>102</v>
      </c>
      <c r="H232" s="144" t="s">
        <v>102</v>
      </c>
      <c r="I232" s="144" t="s">
        <v>102</v>
      </c>
      <c r="J232" s="144" t="s">
        <v>102</v>
      </c>
      <c r="K232" s="144" t="s">
        <v>102</v>
      </c>
      <c r="L232" s="144" t="s">
        <v>102</v>
      </c>
    </row>
    <row r="233" spans="1:12">
      <c r="A233" s="133">
        <v>210815</v>
      </c>
      <c r="B233" s="37" t="s">
        <v>1061</v>
      </c>
      <c r="C233" s="144" t="s">
        <v>102</v>
      </c>
      <c r="D233" s="144" t="s">
        <v>102</v>
      </c>
      <c r="E233" s="144" t="s">
        <v>102</v>
      </c>
      <c r="F233" s="144" t="s">
        <v>102</v>
      </c>
      <c r="G233" s="144" t="s">
        <v>102</v>
      </c>
      <c r="H233" s="144" t="s">
        <v>102</v>
      </c>
      <c r="I233" s="144" t="s">
        <v>102</v>
      </c>
      <c r="J233" s="144" t="s">
        <v>102</v>
      </c>
      <c r="K233" s="144" t="s">
        <v>102</v>
      </c>
      <c r="L233" s="144" t="s">
        <v>102</v>
      </c>
    </row>
    <row r="234" spans="1:12">
      <c r="A234" s="36">
        <v>210816</v>
      </c>
      <c r="B234" s="37" t="s">
        <v>1062</v>
      </c>
      <c r="C234" s="144" t="s">
        <v>102</v>
      </c>
      <c r="D234" s="144" t="s">
        <v>102</v>
      </c>
      <c r="E234" s="144" t="s">
        <v>102</v>
      </c>
      <c r="F234" s="144" t="s">
        <v>102</v>
      </c>
      <c r="G234" s="144" t="s">
        <v>102</v>
      </c>
      <c r="H234" s="144" t="s">
        <v>102</v>
      </c>
      <c r="I234" s="144" t="s">
        <v>102</v>
      </c>
      <c r="J234" s="144" t="s">
        <v>102</v>
      </c>
      <c r="K234" s="144" t="s">
        <v>102</v>
      </c>
      <c r="L234" s="144" t="s">
        <v>102</v>
      </c>
    </row>
    <row r="235" spans="1:12">
      <c r="A235" s="36">
        <v>210817</v>
      </c>
      <c r="B235" s="37" t="s">
        <v>1063</v>
      </c>
      <c r="C235" s="144" t="s">
        <v>102</v>
      </c>
      <c r="D235" s="144" t="s">
        <v>102</v>
      </c>
      <c r="E235" s="144" t="s">
        <v>102</v>
      </c>
      <c r="F235" s="144" t="s">
        <v>102</v>
      </c>
      <c r="G235" s="144" t="s">
        <v>102</v>
      </c>
      <c r="H235" s="144" t="s">
        <v>102</v>
      </c>
      <c r="I235" s="144" t="s">
        <v>102</v>
      </c>
      <c r="J235" s="144" t="s">
        <v>102</v>
      </c>
      <c r="K235" s="144" t="s">
        <v>102</v>
      </c>
      <c r="L235" s="144" t="s">
        <v>102</v>
      </c>
    </row>
    <row r="236" spans="1:12">
      <c r="A236" s="36">
        <v>210818</v>
      </c>
      <c r="B236" s="37" t="s">
        <v>1064</v>
      </c>
      <c r="C236" s="144" t="s">
        <v>102</v>
      </c>
      <c r="D236" s="144" t="s">
        <v>102</v>
      </c>
      <c r="E236" s="144" t="s">
        <v>102</v>
      </c>
      <c r="F236" s="144" t="s">
        <v>102</v>
      </c>
      <c r="G236" s="144" t="s">
        <v>102</v>
      </c>
      <c r="H236" s="144" t="s">
        <v>102</v>
      </c>
      <c r="I236" s="144" t="s">
        <v>102</v>
      </c>
      <c r="J236" s="144" t="s">
        <v>102</v>
      </c>
      <c r="K236" s="144" t="s">
        <v>102</v>
      </c>
      <c r="L236" s="144" t="s">
        <v>102</v>
      </c>
    </row>
    <row r="237" spans="1:12">
      <c r="A237" s="36">
        <v>2109</v>
      </c>
      <c r="B237" s="37" t="s">
        <v>976</v>
      </c>
      <c r="C237" s="144" t="s">
        <v>102</v>
      </c>
      <c r="D237" s="144" t="s">
        <v>102</v>
      </c>
      <c r="E237" s="144" t="s">
        <v>102</v>
      </c>
      <c r="F237" s="144" t="s">
        <v>102</v>
      </c>
      <c r="G237" s="144" t="s">
        <v>102</v>
      </c>
      <c r="H237" s="144" t="s">
        <v>102</v>
      </c>
      <c r="I237" s="144" t="s">
        <v>102</v>
      </c>
      <c r="J237" s="144" t="s">
        <v>102</v>
      </c>
      <c r="K237" s="144" t="s">
        <v>102</v>
      </c>
      <c r="L237" s="144" t="s">
        <v>102</v>
      </c>
    </row>
    <row r="238" spans="1:12">
      <c r="A238" s="124">
        <v>210901</v>
      </c>
      <c r="B238" s="104" t="s">
        <v>378</v>
      </c>
      <c r="C238" s="94" t="s">
        <v>102</v>
      </c>
      <c r="D238" s="94" t="s">
        <v>102</v>
      </c>
      <c r="E238" s="94" t="s">
        <v>102</v>
      </c>
      <c r="F238" s="94" t="s">
        <v>102</v>
      </c>
      <c r="G238" s="94" t="s">
        <v>102</v>
      </c>
      <c r="H238" s="94" t="s">
        <v>102</v>
      </c>
      <c r="I238" s="94" t="s">
        <v>102</v>
      </c>
      <c r="J238" s="94" t="s">
        <v>102</v>
      </c>
      <c r="K238" s="94" t="s">
        <v>102</v>
      </c>
      <c r="L238" s="94" t="s">
        <v>102</v>
      </c>
    </row>
    <row r="239" spans="1:12">
      <c r="A239" s="133">
        <v>210902</v>
      </c>
      <c r="B239" s="37" t="s">
        <v>977</v>
      </c>
      <c r="C239" s="144" t="s">
        <v>102</v>
      </c>
      <c r="D239" s="144" t="s">
        <v>102</v>
      </c>
      <c r="E239" s="144" t="s">
        <v>102</v>
      </c>
      <c r="F239" s="144" t="s">
        <v>102</v>
      </c>
      <c r="G239" s="144" t="s">
        <v>102</v>
      </c>
      <c r="H239" s="144" t="s">
        <v>102</v>
      </c>
      <c r="I239" s="144" t="s">
        <v>102</v>
      </c>
      <c r="J239" s="144" t="s">
        <v>102</v>
      </c>
      <c r="K239" s="144" t="s">
        <v>102</v>
      </c>
      <c r="L239" s="144" t="s">
        <v>102</v>
      </c>
    </row>
    <row r="240" spans="1:12">
      <c r="A240" s="133">
        <v>210903</v>
      </c>
      <c r="B240" s="37" t="s">
        <v>978</v>
      </c>
      <c r="C240" s="144" t="s">
        <v>102</v>
      </c>
      <c r="D240" s="144" t="s">
        <v>102</v>
      </c>
      <c r="E240" s="144" t="s">
        <v>102</v>
      </c>
      <c r="F240" s="144" t="s">
        <v>102</v>
      </c>
      <c r="G240" s="144" t="s">
        <v>102</v>
      </c>
      <c r="H240" s="144" t="s">
        <v>102</v>
      </c>
      <c r="I240" s="144" t="s">
        <v>102</v>
      </c>
      <c r="J240" s="144" t="s">
        <v>102</v>
      </c>
      <c r="K240" s="144" t="s">
        <v>102</v>
      </c>
      <c r="L240" s="144" t="s">
        <v>102</v>
      </c>
    </row>
    <row r="241" spans="1:12">
      <c r="A241" s="133">
        <v>210904</v>
      </c>
      <c r="B241" s="37" t="s">
        <v>979</v>
      </c>
      <c r="C241" s="144" t="s">
        <v>102</v>
      </c>
      <c r="D241" s="144" t="s">
        <v>102</v>
      </c>
      <c r="E241" s="144" t="s">
        <v>102</v>
      </c>
      <c r="F241" s="144" t="s">
        <v>102</v>
      </c>
      <c r="G241" s="144" t="s">
        <v>102</v>
      </c>
      <c r="H241" s="144" t="s">
        <v>102</v>
      </c>
      <c r="I241" s="144" t="s">
        <v>102</v>
      </c>
      <c r="J241" s="144" t="s">
        <v>102</v>
      </c>
      <c r="K241" s="144" t="s">
        <v>102</v>
      </c>
      <c r="L241" s="144" t="s">
        <v>102</v>
      </c>
    </row>
    <row r="242" spans="1:12">
      <c r="A242" s="84">
        <v>211</v>
      </c>
      <c r="B242" s="145" t="s">
        <v>980</v>
      </c>
      <c r="C242" s="144" t="s">
        <v>102</v>
      </c>
      <c r="D242" s="144" t="s">
        <v>102</v>
      </c>
      <c r="E242" s="144" t="s">
        <v>102</v>
      </c>
      <c r="F242" s="144" t="s">
        <v>102</v>
      </c>
      <c r="G242" s="144" t="s">
        <v>102</v>
      </c>
      <c r="H242" s="144" t="s">
        <v>102</v>
      </c>
      <c r="I242" s="144" t="s">
        <v>102</v>
      </c>
      <c r="J242" s="144" t="s">
        <v>102</v>
      </c>
      <c r="K242" s="144" t="s">
        <v>102</v>
      </c>
      <c r="L242" s="144" t="s">
        <v>102</v>
      </c>
    </row>
    <row r="243" spans="1:12">
      <c r="A243" s="124">
        <v>2111</v>
      </c>
      <c r="B243" s="104" t="s">
        <v>981</v>
      </c>
      <c r="C243" s="94" t="s">
        <v>102</v>
      </c>
      <c r="D243" s="94" t="s">
        <v>102</v>
      </c>
      <c r="E243" s="94" t="s">
        <v>102</v>
      </c>
      <c r="F243" s="94" t="s">
        <v>102</v>
      </c>
      <c r="G243" s="94" t="s">
        <v>102</v>
      </c>
      <c r="H243" s="94" t="s">
        <v>102</v>
      </c>
      <c r="I243" s="94" t="s">
        <v>102</v>
      </c>
      <c r="J243" s="94" t="s">
        <v>102</v>
      </c>
      <c r="K243" s="94" t="s">
        <v>102</v>
      </c>
      <c r="L243" s="94" t="s">
        <v>102</v>
      </c>
    </row>
    <row r="244" spans="1:12">
      <c r="A244" s="124">
        <v>211101</v>
      </c>
      <c r="B244" s="104" t="s">
        <v>982</v>
      </c>
      <c r="C244" s="94" t="s">
        <v>102</v>
      </c>
      <c r="D244" s="94" t="s">
        <v>102</v>
      </c>
      <c r="E244" s="94" t="s">
        <v>102</v>
      </c>
      <c r="F244" s="94" t="s">
        <v>102</v>
      </c>
      <c r="G244" s="94" t="s">
        <v>102</v>
      </c>
      <c r="H244" s="94" t="s">
        <v>102</v>
      </c>
      <c r="I244" s="94" t="s">
        <v>102</v>
      </c>
      <c r="J244" s="94" t="s">
        <v>102</v>
      </c>
      <c r="K244" s="94" t="s">
        <v>102</v>
      </c>
      <c r="L244" s="94" t="s">
        <v>102</v>
      </c>
    </row>
    <row r="245" spans="1:12">
      <c r="A245" s="133">
        <v>2112</v>
      </c>
      <c r="B245" s="37" t="s">
        <v>983</v>
      </c>
      <c r="C245" s="144" t="s">
        <v>102</v>
      </c>
      <c r="D245" s="144" t="s">
        <v>102</v>
      </c>
      <c r="E245" s="144" t="s">
        <v>102</v>
      </c>
      <c r="F245" s="144" t="s">
        <v>102</v>
      </c>
      <c r="G245" s="144" t="s">
        <v>102</v>
      </c>
      <c r="H245" s="144" t="s">
        <v>102</v>
      </c>
      <c r="I245" s="144" t="s">
        <v>102</v>
      </c>
      <c r="J245" s="144" t="s">
        <v>102</v>
      </c>
      <c r="K245" s="144" t="s">
        <v>102</v>
      </c>
      <c r="L245" s="144" t="s">
        <v>102</v>
      </c>
    </row>
    <row r="246" spans="1:12">
      <c r="A246" s="124">
        <v>211201</v>
      </c>
      <c r="B246" s="104" t="s">
        <v>984</v>
      </c>
      <c r="C246" s="94" t="s">
        <v>102</v>
      </c>
      <c r="D246" s="94" t="s">
        <v>102</v>
      </c>
      <c r="E246" s="94" t="s">
        <v>102</v>
      </c>
      <c r="F246" s="94" t="s">
        <v>102</v>
      </c>
      <c r="G246" s="94" t="s">
        <v>102</v>
      </c>
      <c r="H246" s="94" t="s">
        <v>102</v>
      </c>
      <c r="I246" s="94" t="s">
        <v>102</v>
      </c>
      <c r="J246" s="94" t="s">
        <v>102</v>
      </c>
      <c r="K246" s="94" t="s">
        <v>102</v>
      </c>
      <c r="L246" s="94" t="s">
        <v>102</v>
      </c>
    </row>
    <row r="247" spans="1:12">
      <c r="A247" s="133">
        <v>212</v>
      </c>
      <c r="B247" s="37" t="s">
        <v>985</v>
      </c>
      <c r="C247" s="144" t="s">
        <v>102</v>
      </c>
      <c r="D247" s="144" t="s">
        <v>102</v>
      </c>
      <c r="E247" s="144" t="s">
        <v>102</v>
      </c>
      <c r="F247" s="144" t="s">
        <v>102</v>
      </c>
      <c r="G247" s="144" t="s">
        <v>102</v>
      </c>
      <c r="H247" s="144" t="s">
        <v>102</v>
      </c>
      <c r="I247" s="144" t="s">
        <v>102</v>
      </c>
      <c r="J247" s="144" t="s">
        <v>102</v>
      </c>
      <c r="K247" s="144" t="s">
        <v>102</v>
      </c>
      <c r="L247" s="144" t="s">
        <v>102</v>
      </c>
    </row>
    <row r="248" spans="1:12">
      <c r="A248" s="124">
        <v>2121</v>
      </c>
      <c r="B248" s="104" t="s">
        <v>986</v>
      </c>
      <c r="C248" s="94" t="s">
        <v>102</v>
      </c>
      <c r="D248" s="94" t="s">
        <v>102</v>
      </c>
      <c r="E248" s="94" t="s">
        <v>102</v>
      </c>
      <c r="F248" s="94" t="s">
        <v>102</v>
      </c>
      <c r="G248" s="94" t="s">
        <v>102</v>
      </c>
      <c r="H248" s="94" t="s">
        <v>102</v>
      </c>
      <c r="I248" s="94" t="s">
        <v>102</v>
      </c>
      <c r="J248" s="94" t="s">
        <v>102</v>
      </c>
      <c r="K248" s="94" t="s">
        <v>102</v>
      </c>
      <c r="L248" s="94" t="s">
        <v>102</v>
      </c>
    </row>
    <row r="249" spans="1:12">
      <c r="A249" s="124">
        <v>212101</v>
      </c>
      <c r="B249" s="104" t="s">
        <v>395</v>
      </c>
      <c r="C249" s="94" t="s">
        <v>102</v>
      </c>
      <c r="D249" s="94" t="s">
        <v>102</v>
      </c>
      <c r="E249" s="94" t="s">
        <v>102</v>
      </c>
      <c r="F249" s="94" t="s">
        <v>102</v>
      </c>
      <c r="G249" s="94" t="s">
        <v>102</v>
      </c>
      <c r="H249" s="94" t="s">
        <v>102</v>
      </c>
      <c r="I249" s="94" t="s">
        <v>102</v>
      </c>
      <c r="J249" s="94" t="s">
        <v>102</v>
      </c>
      <c r="K249" s="94" t="s">
        <v>102</v>
      </c>
      <c r="L249" s="94" t="s">
        <v>102</v>
      </c>
    </row>
    <row r="250" spans="1:12">
      <c r="A250" s="133">
        <v>2122</v>
      </c>
      <c r="B250" s="37" t="s">
        <v>987</v>
      </c>
      <c r="C250" s="144" t="s">
        <v>102</v>
      </c>
      <c r="D250" s="144" t="s">
        <v>102</v>
      </c>
      <c r="E250" s="144" t="s">
        <v>102</v>
      </c>
      <c r="F250" s="144" t="s">
        <v>102</v>
      </c>
      <c r="G250" s="144" t="s">
        <v>102</v>
      </c>
      <c r="H250" s="144" t="s">
        <v>102</v>
      </c>
      <c r="I250" s="144" t="s">
        <v>102</v>
      </c>
      <c r="J250" s="144" t="s">
        <v>102</v>
      </c>
      <c r="K250" s="144" t="s">
        <v>102</v>
      </c>
      <c r="L250" s="144" t="s">
        <v>102</v>
      </c>
    </row>
    <row r="251" spans="1:12">
      <c r="A251" s="124">
        <v>212201</v>
      </c>
      <c r="B251" s="104" t="s">
        <v>399</v>
      </c>
      <c r="C251" s="94" t="s">
        <v>102</v>
      </c>
      <c r="D251" s="94" t="s">
        <v>102</v>
      </c>
      <c r="E251" s="94" t="s">
        <v>102</v>
      </c>
      <c r="F251" s="94" t="s">
        <v>102</v>
      </c>
      <c r="G251" s="94" t="s">
        <v>102</v>
      </c>
      <c r="H251" s="94" t="s">
        <v>102</v>
      </c>
      <c r="I251" s="94" t="s">
        <v>102</v>
      </c>
      <c r="J251" s="94" t="s">
        <v>102</v>
      </c>
      <c r="K251" s="94" t="s">
        <v>102</v>
      </c>
      <c r="L251" s="94" t="s">
        <v>102</v>
      </c>
    </row>
    <row r="252" spans="1:12">
      <c r="A252" s="133">
        <v>213</v>
      </c>
      <c r="B252" s="37" t="s">
        <v>988</v>
      </c>
      <c r="C252" s="144" t="s">
        <v>102</v>
      </c>
      <c r="D252" s="144" t="s">
        <v>102</v>
      </c>
      <c r="E252" s="144" t="s">
        <v>102</v>
      </c>
      <c r="F252" s="144" t="s">
        <v>102</v>
      </c>
      <c r="G252" s="144" t="s">
        <v>102</v>
      </c>
      <c r="H252" s="144" t="s">
        <v>102</v>
      </c>
      <c r="I252" s="144" t="s">
        <v>102</v>
      </c>
      <c r="J252" s="144" t="s">
        <v>102</v>
      </c>
      <c r="K252" s="144" t="s">
        <v>102</v>
      </c>
      <c r="L252" s="144" t="s">
        <v>102</v>
      </c>
    </row>
    <row r="253" spans="1:12">
      <c r="A253" s="124">
        <v>2131</v>
      </c>
      <c r="B253" s="104" t="s">
        <v>989</v>
      </c>
      <c r="C253" s="94" t="s">
        <v>102</v>
      </c>
      <c r="D253" s="94" t="s">
        <v>102</v>
      </c>
      <c r="E253" s="94" t="s">
        <v>102</v>
      </c>
      <c r="F253" s="94" t="s">
        <v>102</v>
      </c>
      <c r="G253" s="94" t="s">
        <v>102</v>
      </c>
      <c r="H253" s="94" t="s">
        <v>102</v>
      </c>
      <c r="I253" s="94" t="s">
        <v>102</v>
      </c>
      <c r="J253" s="94" t="s">
        <v>102</v>
      </c>
      <c r="K253" s="94" t="s">
        <v>102</v>
      </c>
      <c r="L253" s="94" t="s">
        <v>102</v>
      </c>
    </row>
    <row r="254" spans="1:12">
      <c r="A254" s="124">
        <v>213101</v>
      </c>
      <c r="B254" s="104" t="s">
        <v>991</v>
      </c>
      <c r="C254" s="94" t="s">
        <v>102</v>
      </c>
      <c r="D254" s="94" t="s">
        <v>102</v>
      </c>
      <c r="E254" s="94" t="s">
        <v>102</v>
      </c>
      <c r="F254" s="94" t="s">
        <v>102</v>
      </c>
      <c r="G254" s="94" t="s">
        <v>102</v>
      </c>
      <c r="H254" s="94" t="s">
        <v>102</v>
      </c>
      <c r="I254" s="94" t="s">
        <v>102</v>
      </c>
      <c r="J254" s="94" t="s">
        <v>102</v>
      </c>
      <c r="K254" s="94" t="s">
        <v>102</v>
      </c>
      <c r="L254" s="94" t="s">
        <v>102</v>
      </c>
    </row>
    <row r="255" spans="1:12">
      <c r="A255" s="133">
        <v>213102</v>
      </c>
      <c r="B255" s="37" t="s">
        <v>992</v>
      </c>
      <c r="C255" s="144" t="s">
        <v>102</v>
      </c>
      <c r="D255" s="144" t="s">
        <v>102</v>
      </c>
      <c r="E255" s="144" t="s">
        <v>102</v>
      </c>
      <c r="F255" s="144" t="s">
        <v>102</v>
      </c>
      <c r="G255" s="144" t="s">
        <v>102</v>
      </c>
      <c r="H255" s="144" t="s">
        <v>102</v>
      </c>
      <c r="I255" s="144" t="s">
        <v>102</v>
      </c>
      <c r="J255" s="144" t="s">
        <v>102</v>
      </c>
      <c r="K255" s="144" t="s">
        <v>102</v>
      </c>
      <c r="L255" s="144" t="s">
        <v>102</v>
      </c>
    </row>
    <row r="256" spans="1:12">
      <c r="A256" s="133">
        <v>2132</v>
      </c>
      <c r="B256" s="37" t="s">
        <v>990</v>
      </c>
      <c r="C256" s="144" t="s">
        <v>102</v>
      </c>
      <c r="D256" s="144" t="s">
        <v>102</v>
      </c>
      <c r="E256" s="144" t="s">
        <v>102</v>
      </c>
      <c r="F256" s="144" t="s">
        <v>102</v>
      </c>
      <c r="G256" s="144" t="s">
        <v>102</v>
      </c>
      <c r="H256" s="144" t="s">
        <v>102</v>
      </c>
      <c r="I256" s="144" t="s">
        <v>102</v>
      </c>
      <c r="J256" s="144" t="s">
        <v>102</v>
      </c>
      <c r="K256" s="144" t="s">
        <v>102</v>
      </c>
      <c r="L256" s="144" t="s">
        <v>102</v>
      </c>
    </row>
    <row r="257" spans="1:12">
      <c r="A257" s="124">
        <v>213202</v>
      </c>
      <c r="B257" s="104" t="s">
        <v>993</v>
      </c>
      <c r="C257" s="94" t="s">
        <v>102</v>
      </c>
      <c r="D257" s="94" t="s">
        <v>102</v>
      </c>
      <c r="E257" s="94" t="s">
        <v>102</v>
      </c>
      <c r="F257" s="94" t="s">
        <v>102</v>
      </c>
      <c r="G257" s="94" t="s">
        <v>102</v>
      </c>
      <c r="H257" s="94" t="s">
        <v>102</v>
      </c>
      <c r="I257" s="94" t="s">
        <v>102</v>
      </c>
      <c r="J257" s="94" t="s">
        <v>102</v>
      </c>
      <c r="K257" s="94" t="s">
        <v>102</v>
      </c>
      <c r="L257" s="94" t="s">
        <v>102</v>
      </c>
    </row>
    <row r="258" spans="1:12">
      <c r="A258" s="133">
        <v>213203</v>
      </c>
      <c r="B258" s="37" t="s">
        <v>994</v>
      </c>
      <c r="C258" s="144" t="s">
        <v>102</v>
      </c>
      <c r="D258" s="144" t="s">
        <v>102</v>
      </c>
      <c r="E258" s="144" t="s">
        <v>102</v>
      </c>
      <c r="F258" s="144" t="s">
        <v>102</v>
      </c>
      <c r="G258" s="144" t="s">
        <v>102</v>
      </c>
      <c r="H258" s="144" t="s">
        <v>102</v>
      </c>
      <c r="I258" s="144" t="s">
        <v>102</v>
      </c>
      <c r="J258" s="144" t="s">
        <v>102</v>
      </c>
      <c r="K258" s="144" t="s">
        <v>102</v>
      </c>
      <c r="L258" s="144" t="s">
        <v>102</v>
      </c>
    </row>
    <row r="259" spans="1:12">
      <c r="A259" s="133">
        <v>213204</v>
      </c>
      <c r="B259" s="37" t="s">
        <v>995</v>
      </c>
      <c r="C259" s="144" t="s">
        <v>102</v>
      </c>
      <c r="D259" s="144" t="s">
        <v>102</v>
      </c>
      <c r="E259" s="144" t="s">
        <v>102</v>
      </c>
      <c r="F259" s="144" t="s">
        <v>102</v>
      </c>
      <c r="G259" s="144" t="s">
        <v>102</v>
      </c>
      <c r="H259" s="144" t="s">
        <v>102</v>
      </c>
      <c r="I259" s="144" t="s">
        <v>102</v>
      </c>
      <c r="J259" s="144" t="s">
        <v>102</v>
      </c>
      <c r="K259" s="144" t="s">
        <v>102</v>
      </c>
      <c r="L259" s="144" t="s">
        <v>102</v>
      </c>
    </row>
    <row r="260" spans="1:12">
      <c r="A260" s="133">
        <v>213205</v>
      </c>
      <c r="B260" s="37" t="s">
        <v>996</v>
      </c>
      <c r="C260" s="144" t="s">
        <v>102</v>
      </c>
      <c r="D260" s="144" t="s">
        <v>102</v>
      </c>
      <c r="E260" s="144" t="s">
        <v>102</v>
      </c>
      <c r="F260" s="144" t="s">
        <v>102</v>
      </c>
      <c r="G260" s="144" t="s">
        <v>102</v>
      </c>
      <c r="H260" s="144" t="s">
        <v>102</v>
      </c>
      <c r="I260" s="144" t="s">
        <v>102</v>
      </c>
      <c r="J260" s="144" t="s">
        <v>102</v>
      </c>
      <c r="K260" s="144" t="s">
        <v>102</v>
      </c>
      <c r="L260" s="144" t="s">
        <v>102</v>
      </c>
    </row>
    <row r="261" spans="1:12">
      <c r="A261" s="133">
        <v>213206</v>
      </c>
      <c r="B261" s="37" t="s">
        <v>997</v>
      </c>
      <c r="C261" s="144" t="s">
        <v>102</v>
      </c>
      <c r="D261" s="144" t="s">
        <v>102</v>
      </c>
      <c r="E261" s="144" t="s">
        <v>102</v>
      </c>
      <c r="F261" s="144" t="s">
        <v>102</v>
      </c>
      <c r="G261" s="144" t="s">
        <v>102</v>
      </c>
      <c r="H261" s="144" t="s">
        <v>102</v>
      </c>
      <c r="I261" s="144" t="s">
        <v>102</v>
      </c>
      <c r="J261" s="144" t="s">
        <v>102</v>
      </c>
      <c r="K261" s="144" t="s">
        <v>102</v>
      </c>
      <c r="L261" s="144" t="s">
        <v>102</v>
      </c>
    </row>
    <row r="262" spans="1:12">
      <c r="A262" s="133">
        <v>213207</v>
      </c>
      <c r="B262" s="37" t="s">
        <v>998</v>
      </c>
      <c r="C262" s="144" t="s">
        <v>102</v>
      </c>
      <c r="D262" s="144" t="s">
        <v>102</v>
      </c>
      <c r="E262" s="144" t="s">
        <v>102</v>
      </c>
      <c r="F262" s="144" t="s">
        <v>102</v>
      </c>
      <c r="G262" s="144" t="s">
        <v>102</v>
      </c>
      <c r="H262" s="144" t="s">
        <v>102</v>
      </c>
      <c r="I262" s="144" t="s">
        <v>102</v>
      </c>
      <c r="J262" s="144" t="s">
        <v>102</v>
      </c>
      <c r="K262" s="144" t="s">
        <v>102</v>
      </c>
      <c r="L262" s="144" t="s">
        <v>102</v>
      </c>
    </row>
    <row ht="25.5" r="263" spans="1:12">
      <c r="A263" s="133">
        <v>213208</v>
      </c>
      <c r="B263" s="37" t="s">
        <v>999</v>
      </c>
      <c r="C263" s="144" t="s">
        <v>102</v>
      </c>
      <c r="D263" s="144" t="s">
        <v>102</v>
      </c>
      <c r="E263" s="144" t="s">
        <v>102</v>
      </c>
      <c r="F263" s="144" t="s">
        <v>102</v>
      </c>
      <c r="G263" s="144" t="s">
        <v>102</v>
      </c>
      <c r="H263" s="144" t="s">
        <v>102</v>
      </c>
      <c r="I263" s="144" t="s">
        <v>102</v>
      </c>
      <c r="J263" s="144" t="s">
        <v>102</v>
      </c>
      <c r="K263" s="144" t="s">
        <v>102</v>
      </c>
      <c r="L263" s="144" t="s">
        <v>102</v>
      </c>
    </row>
    <row r="264" spans="1:12">
      <c r="A264" s="133">
        <v>213209</v>
      </c>
      <c r="B264" s="37" t="s">
        <v>1000</v>
      </c>
      <c r="C264" s="144" t="s">
        <v>102</v>
      </c>
      <c r="D264" s="144" t="s">
        <v>102</v>
      </c>
      <c r="E264" s="144" t="s">
        <v>102</v>
      </c>
      <c r="F264" s="144" t="s">
        <v>102</v>
      </c>
      <c r="G264" s="144" t="s">
        <v>102</v>
      </c>
      <c r="H264" s="144" t="s">
        <v>102</v>
      </c>
      <c r="I264" s="144" t="s">
        <v>102</v>
      </c>
      <c r="J264" s="144" t="s">
        <v>102</v>
      </c>
      <c r="K264" s="144" t="s">
        <v>102</v>
      </c>
      <c r="L264" s="144" t="s">
        <v>102</v>
      </c>
    </row>
    <row r="265" spans="1:12">
      <c r="A265" s="133">
        <v>2133</v>
      </c>
      <c r="B265" s="37" t="s">
        <v>1001</v>
      </c>
      <c r="C265" s="144" t="s">
        <v>102</v>
      </c>
      <c r="D265" s="144" t="s">
        <v>102</v>
      </c>
      <c r="E265" s="144" t="s">
        <v>102</v>
      </c>
      <c r="F265" s="144" t="s">
        <v>102</v>
      </c>
      <c r="G265" s="144" t="s">
        <v>102</v>
      </c>
      <c r="H265" s="144" t="s">
        <v>102</v>
      </c>
      <c r="I265" s="144" t="s">
        <v>102</v>
      </c>
      <c r="J265" s="144" t="s">
        <v>102</v>
      </c>
      <c r="K265" s="144" t="s">
        <v>102</v>
      </c>
      <c r="L265" s="144" t="s">
        <v>102</v>
      </c>
    </row>
    <row r="266" spans="1:12">
      <c r="A266" s="124">
        <v>213301</v>
      </c>
      <c r="B266" s="104" t="s">
        <v>1004</v>
      </c>
      <c r="C266" s="94" t="s">
        <v>102</v>
      </c>
      <c r="D266" s="94" t="s">
        <v>102</v>
      </c>
      <c r="E266" s="94" t="s">
        <v>102</v>
      </c>
      <c r="F266" s="94" t="s">
        <v>102</v>
      </c>
      <c r="G266" s="94" t="s">
        <v>102</v>
      </c>
      <c r="H266" s="94" t="s">
        <v>102</v>
      </c>
      <c r="I266" s="94" t="s">
        <v>102</v>
      </c>
      <c r="J266" s="94" t="s">
        <v>102</v>
      </c>
      <c r="K266" s="94" t="s">
        <v>102</v>
      </c>
      <c r="L266" s="94" t="s">
        <v>102</v>
      </c>
    </row>
    <row r="267" spans="1:12">
      <c r="A267" s="133">
        <v>213302</v>
      </c>
      <c r="B267" s="37" t="s">
        <v>1003</v>
      </c>
      <c r="C267" s="144" t="s">
        <v>102</v>
      </c>
      <c r="D267" s="144" t="s">
        <v>102</v>
      </c>
      <c r="E267" s="144" t="s">
        <v>102</v>
      </c>
      <c r="F267" s="144" t="s">
        <v>102</v>
      </c>
      <c r="G267" s="144" t="s">
        <v>102</v>
      </c>
      <c r="H267" s="144" t="s">
        <v>102</v>
      </c>
      <c r="I267" s="144" t="s">
        <v>102</v>
      </c>
      <c r="J267" s="144" t="s">
        <v>102</v>
      </c>
      <c r="K267" s="144" t="s">
        <v>102</v>
      </c>
      <c r="L267" s="144" t="s">
        <v>102</v>
      </c>
    </row>
    <row r="268" spans="1:12">
      <c r="A268" s="133">
        <v>213303</v>
      </c>
      <c r="B268" s="37" t="s">
        <v>1005</v>
      </c>
      <c r="C268" s="144" t="s">
        <v>102</v>
      </c>
      <c r="D268" s="144" t="s">
        <v>102</v>
      </c>
      <c r="E268" s="144" t="s">
        <v>102</v>
      </c>
      <c r="F268" s="144" t="s">
        <v>102</v>
      </c>
      <c r="G268" s="144" t="s">
        <v>102</v>
      </c>
      <c r="H268" s="144" t="s">
        <v>102</v>
      </c>
      <c r="I268" s="144" t="s">
        <v>102</v>
      </c>
      <c r="J268" s="144" t="s">
        <v>102</v>
      </c>
      <c r="K268" s="144" t="s">
        <v>102</v>
      </c>
      <c r="L268" s="144" t="s">
        <v>102</v>
      </c>
    </row>
    <row r="269" spans="1:12">
      <c r="A269" s="133">
        <v>213304</v>
      </c>
      <c r="B269" s="37" t="s">
        <v>1006</v>
      </c>
      <c r="C269" s="144" t="s">
        <v>102</v>
      </c>
      <c r="D269" s="144" t="s">
        <v>102</v>
      </c>
      <c r="E269" s="144" t="s">
        <v>102</v>
      </c>
      <c r="F269" s="144" t="s">
        <v>102</v>
      </c>
      <c r="G269" s="144" t="s">
        <v>102</v>
      </c>
      <c r="H269" s="144" t="s">
        <v>102</v>
      </c>
      <c r="I269" s="144" t="s">
        <v>102</v>
      </c>
      <c r="J269" s="144" t="s">
        <v>102</v>
      </c>
      <c r="K269" s="144" t="s">
        <v>102</v>
      </c>
      <c r="L269" s="144" t="s">
        <v>102</v>
      </c>
    </row>
    <row ht="25.5" r="270" spans="1:12">
      <c r="A270" s="133">
        <v>2134</v>
      </c>
      <c r="B270" s="37" t="s">
        <v>1007</v>
      </c>
      <c r="C270" s="144" t="s">
        <v>102</v>
      </c>
      <c r="D270" s="144" t="s">
        <v>102</v>
      </c>
      <c r="E270" s="144" t="s">
        <v>102</v>
      </c>
      <c r="F270" s="144" t="s">
        <v>102</v>
      </c>
      <c r="G270" s="144" t="s">
        <v>102</v>
      </c>
      <c r="H270" s="144" t="s">
        <v>102</v>
      </c>
      <c r="I270" s="144" t="s">
        <v>102</v>
      </c>
      <c r="J270" s="144" t="s">
        <v>102</v>
      </c>
      <c r="K270" s="144" t="s">
        <v>102</v>
      </c>
      <c r="L270" s="144" t="s">
        <v>102</v>
      </c>
    </row>
    <row r="271" spans="1:12">
      <c r="A271" s="124">
        <v>213401</v>
      </c>
      <c r="B271" s="104" t="s">
        <v>1008</v>
      </c>
      <c r="C271" s="94" t="s">
        <v>102</v>
      </c>
      <c r="D271" s="94" t="s">
        <v>102</v>
      </c>
      <c r="E271" s="94" t="s">
        <v>102</v>
      </c>
      <c r="F271" s="94" t="s">
        <v>102</v>
      </c>
      <c r="G271" s="94" t="s">
        <v>102</v>
      </c>
      <c r="H271" s="94" t="s">
        <v>102</v>
      </c>
      <c r="I271" s="94" t="s">
        <v>102</v>
      </c>
      <c r="J271" s="94" t="s">
        <v>102</v>
      </c>
      <c r="K271" s="94" t="s">
        <v>102</v>
      </c>
      <c r="L271" s="94" t="s">
        <v>102</v>
      </c>
    </row>
    <row r="272" spans="1:12">
      <c r="A272" s="133">
        <v>213402</v>
      </c>
      <c r="B272" s="37" t="s">
        <v>1009</v>
      </c>
      <c r="C272" s="144" t="s">
        <v>102</v>
      </c>
      <c r="D272" s="144" t="s">
        <v>102</v>
      </c>
      <c r="E272" s="144" t="s">
        <v>102</v>
      </c>
      <c r="F272" s="144" t="s">
        <v>102</v>
      </c>
      <c r="G272" s="144" t="s">
        <v>102</v>
      </c>
      <c r="H272" s="144" t="s">
        <v>102</v>
      </c>
      <c r="I272" s="144" t="s">
        <v>102</v>
      </c>
      <c r="J272" s="144" t="s">
        <v>102</v>
      </c>
      <c r="K272" s="144" t="s">
        <v>102</v>
      </c>
      <c r="L272" s="144" t="s">
        <v>102</v>
      </c>
    </row>
    <row r="273" spans="1:12">
      <c r="A273" s="133">
        <v>213403</v>
      </c>
      <c r="B273" s="37" t="s">
        <v>1005</v>
      </c>
      <c r="C273" s="144" t="s">
        <v>102</v>
      </c>
      <c r="D273" s="144" t="s">
        <v>102</v>
      </c>
      <c r="E273" s="144" t="s">
        <v>102</v>
      </c>
      <c r="F273" s="144" t="s">
        <v>102</v>
      </c>
      <c r="G273" s="144" t="s">
        <v>102</v>
      </c>
      <c r="H273" s="144" t="s">
        <v>102</v>
      </c>
      <c r="I273" s="144" t="s">
        <v>102</v>
      </c>
      <c r="J273" s="144" t="s">
        <v>102</v>
      </c>
      <c r="K273" s="144" t="s">
        <v>102</v>
      </c>
      <c r="L273" s="144" t="s">
        <v>102</v>
      </c>
    </row>
    <row r="274" spans="1:12">
      <c r="A274" s="133">
        <v>213404</v>
      </c>
      <c r="B274" s="37" t="s">
        <v>1006</v>
      </c>
      <c r="C274" s="144" t="s">
        <v>102</v>
      </c>
      <c r="D274" s="144" t="s">
        <v>102</v>
      </c>
      <c r="E274" s="144" t="s">
        <v>102</v>
      </c>
      <c r="F274" s="144" t="s">
        <v>102</v>
      </c>
      <c r="G274" s="144" t="s">
        <v>102</v>
      </c>
      <c r="H274" s="144" t="s">
        <v>102</v>
      </c>
      <c r="I274" s="144" t="s">
        <v>102</v>
      </c>
      <c r="J274" s="144" t="s">
        <v>102</v>
      </c>
      <c r="K274" s="144" t="s">
        <v>102</v>
      </c>
      <c r="L274" s="144" t="s">
        <v>102</v>
      </c>
    </row>
    <row r="275" spans="1:12">
      <c r="A275" s="133">
        <v>2135</v>
      </c>
      <c r="B275" s="37" t="s">
        <v>1010</v>
      </c>
      <c r="C275" s="144" t="s">
        <v>102</v>
      </c>
      <c r="D275" s="144" t="s">
        <v>102</v>
      </c>
      <c r="E275" s="144" t="s">
        <v>102</v>
      </c>
      <c r="F275" s="144" t="s">
        <v>102</v>
      </c>
      <c r="G275" s="144" t="s">
        <v>102</v>
      </c>
      <c r="H275" s="144" t="s">
        <v>102</v>
      </c>
      <c r="I275" s="144" t="s">
        <v>102</v>
      </c>
      <c r="J275" s="144" t="s">
        <v>102</v>
      </c>
      <c r="K275" s="144" t="s">
        <v>102</v>
      </c>
      <c r="L275" s="144" t="s">
        <v>102</v>
      </c>
    </row>
    <row r="276" spans="1:12">
      <c r="A276" s="124">
        <v>213501</v>
      </c>
      <c r="B276" s="104" t="s">
        <v>1002</v>
      </c>
      <c r="C276" s="94" t="s">
        <v>102</v>
      </c>
      <c r="D276" s="94" t="s">
        <v>102</v>
      </c>
      <c r="E276" s="94" t="s">
        <v>102</v>
      </c>
      <c r="F276" s="94" t="s">
        <v>102</v>
      </c>
      <c r="G276" s="94" t="s">
        <v>102</v>
      </c>
      <c r="H276" s="94" t="s">
        <v>102</v>
      </c>
      <c r="I276" s="94" t="s">
        <v>102</v>
      </c>
      <c r="J276" s="94" t="s">
        <v>102</v>
      </c>
      <c r="K276" s="94" t="s">
        <v>102</v>
      </c>
      <c r="L276" s="94" t="s">
        <v>102</v>
      </c>
    </row>
    <row r="277" spans="1:12">
      <c r="A277" s="133">
        <v>213502</v>
      </c>
      <c r="B277" s="37" t="s">
        <v>1011</v>
      </c>
      <c r="C277" s="144" t="s">
        <v>102</v>
      </c>
      <c r="D277" s="144" t="s">
        <v>102</v>
      </c>
      <c r="E277" s="144" t="s">
        <v>102</v>
      </c>
      <c r="F277" s="144" t="s">
        <v>102</v>
      </c>
      <c r="G277" s="144" t="s">
        <v>102</v>
      </c>
      <c r="H277" s="144" t="s">
        <v>102</v>
      </c>
      <c r="I277" s="144" t="s">
        <v>102</v>
      </c>
      <c r="J277" s="144" t="s">
        <v>102</v>
      </c>
      <c r="K277" s="144" t="s">
        <v>102</v>
      </c>
      <c r="L277" s="144" t="s">
        <v>102</v>
      </c>
    </row>
    <row r="278" spans="1:12">
      <c r="A278" s="133">
        <v>213503</v>
      </c>
      <c r="B278" s="37" t="s">
        <v>1012</v>
      </c>
      <c r="C278" s="144" t="s">
        <v>102</v>
      </c>
      <c r="D278" s="144" t="s">
        <v>102</v>
      </c>
      <c r="E278" s="144" t="s">
        <v>102</v>
      </c>
      <c r="F278" s="144" t="s">
        <v>102</v>
      </c>
      <c r="G278" s="144" t="s">
        <v>102</v>
      </c>
      <c r="H278" s="144" t="s">
        <v>102</v>
      </c>
      <c r="I278" s="144" t="s">
        <v>102</v>
      </c>
      <c r="J278" s="144" t="s">
        <v>102</v>
      </c>
      <c r="K278" s="144" t="s">
        <v>102</v>
      </c>
      <c r="L278" s="144" t="s">
        <v>102</v>
      </c>
    </row>
    <row r="279" spans="1:12">
      <c r="A279" s="133">
        <v>213504</v>
      </c>
      <c r="B279" s="37" t="s">
        <v>1013</v>
      </c>
      <c r="C279" s="144" t="s">
        <v>102</v>
      </c>
      <c r="D279" s="144" t="s">
        <v>102</v>
      </c>
      <c r="E279" s="144" t="s">
        <v>102</v>
      </c>
      <c r="F279" s="144" t="s">
        <v>102</v>
      </c>
      <c r="G279" s="144" t="s">
        <v>102</v>
      </c>
      <c r="H279" s="144" t="s">
        <v>102</v>
      </c>
      <c r="I279" s="144" t="s">
        <v>102</v>
      </c>
      <c r="J279" s="144" t="s">
        <v>102</v>
      </c>
      <c r="K279" s="144" t="s">
        <v>102</v>
      </c>
      <c r="L279" s="144" t="s">
        <v>102</v>
      </c>
    </row>
    <row r="280" spans="1:12">
      <c r="A280" s="133">
        <v>213505</v>
      </c>
      <c r="B280" s="37" t="s">
        <v>1014</v>
      </c>
      <c r="C280" s="144" t="s">
        <v>102</v>
      </c>
      <c r="D280" s="144" t="s">
        <v>102</v>
      </c>
      <c r="E280" s="144" t="s">
        <v>102</v>
      </c>
      <c r="F280" s="144" t="s">
        <v>102</v>
      </c>
      <c r="G280" s="144" t="s">
        <v>102</v>
      </c>
      <c r="H280" s="144" t="s">
        <v>102</v>
      </c>
      <c r="I280" s="144" t="s">
        <v>102</v>
      </c>
      <c r="J280" s="144" t="s">
        <v>102</v>
      </c>
      <c r="K280" s="144" t="s">
        <v>102</v>
      </c>
      <c r="L280" s="144" t="s">
        <v>102</v>
      </c>
    </row>
    <row r="281" spans="1:12">
      <c r="A281" s="133">
        <v>22</v>
      </c>
      <c r="B281" s="37" t="s">
        <v>1015</v>
      </c>
      <c r="C281" s="144" t="s">
        <v>102</v>
      </c>
      <c r="D281" s="144" t="s">
        <v>102</v>
      </c>
      <c r="E281" s="144" t="s">
        <v>102</v>
      </c>
      <c r="F281" s="144" t="s">
        <v>102</v>
      </c>
      <c r="G281" s="144" t="s">
        <v>102</v>
      </c>
      <c r="H281" s="144" t="s">
        <v>102</v>
      </c>
      <c r="I281" s="144" t="s">
        <v>102</v>
      </c>
      <c r="J281" s="144" t="s">
        <v>102</v>
      </c>
      <c r="K281" s="144" t="s">
        <v>102</v>
      </c>
      <c r="L281" s="144" t="s">
        <v>102</v>
      </c>
    </row>
    <row r="282" spans="1:12">
      <c r="A282" s="124">
        <v>2200</v>
      </c>
      <c r="B282" s="104" t="s">
        <v>1016</v>
      </c>
      <c r="C282" s="94" t="s">
        <v>102</v>
      </c>
      <c r="D282" s="94" t="s">
        <v>102</v>
      </c>
      <c r="E282" s="94" t="s">
        <v>102</v>
      </c>
      <c r="F282" s="94" t="s">
        <v>102</v>
      </c>
      <c r="G282" s="94" t="s">
        <v>102</v>
      </c>
      <c r="H282" s="94" t="s">
        <v>102</v>
      </c>
      <c r="I282" s="94" t="s">
        <v>102</v>
      </c>
      <c r="J282" s="94" t="s">
        <v>102</v>
      </c>
      <c r="K282" s="94" t="s">
        <v>102</v>
      </c>
      <c r="L282" s="94" t="s">
        <v>102</v>
      </c>
    </row>
    <row r="283" spans="1:12">
      <c r="A283" s="124">
        <v>220001</v>
      </c>
      <c r="B283" s="104" t="s">
        <v>1017</v>
      </c>
      <c r="C283" s="94" t="s">
        <v>102</v>
      </c>
      <c r="D283" s="94" t="s">
        <v>102</v>
      </c>
      <c r="E283" s="94" t="s">
        <v>102</v>
      </c>
      <c r="F283" s="94" t="s">
        <v>102</v>
      </c>
      <c r="G283" s="94" t="s">
        <v>102</v>
      </c>
      <c r="H283" s="94" t="s">
        <v>102</v>
      </c>
      <c r="I283" s="94" t="s">
        <v>102</v>
      </c>
      <c r="J283" s="94" t="s">
        <v>102</v>
      </c>
      <c r="K283" s="94" t="s">
        <v>102</v>
      </c>
      <c r="L283" s="94" t="s">
        <v>102</v>
      </c>
    </row>
    <row r="284" spans="1:12">
      <c r="A284" s="133">
        <v>221001</v>
      </c>
      <c r="B284" s="37" t="s">
        <v>1018</v>
      </c>
      <c r="C284" s="144" t="s">
        <v>102</v>
      </c>
      <c r="D284" s="144" t="s">
        <v>102</v>
      </c>
      <c r="E284" s="144" t="s">
        <v>102</v>
      </c>
      <c r="F284" s="144" t="s">
        <v>102</v>
      </c>
      <c r="G284" s="144" t="s">
        <v>102</v>
      </c>
      <c r="H284" s="144" t="s">
        <v>102</v>
      </c>
      <c r="I284" s="144" t="s">
        <v>102</v>
      </c>
      <c r="J284" s="144" t="s">
        <v>102</v>
      </c>
      <c r="K284" s="144" t="s">
        <v>102</v>
      </c>
      <c r="L284" s="144" t="s">
        <v>102</v>
      </c>
    </row>
    <row r="285" spans="1:12">
      <c r="A285" s="133">
        <v>222001</v>
      </c>
      <c r="B285" s="37" t="s">
        <v>1019</v>
      </c>
      <c r="C285" s="144" t="s">
        <v>102</v>
      </c>
      <c r="D285" s="144" t="s">
        <v>102</v>
      </c>
      <c r="E285" s="144" t="s">
        <v>102</v>
      </c>
      <c r="F285" s="144" t="s">
        <v>102</v>
      </c>
      <c r="G285" s="144" t="s">
        <v>102</v>
      </c>
      <c r="H285" s="144" t="s">
        <v>102</v>
      </c>
      <c r="I285" s="144" t="s">
        <v>102</v>
      </c>
      <c r="J285" s="144" t="s">
        <v>102</v>
      </c>
      <c r="K285" s="144" t="s">
        <v>102</v>
      </c>
      <c r="L285" s="144" t="s">
        <v>102</v>
      </c>
    </row>
    <row r="286" spans="1:12">
      <c r="A286" s="133">
        <v>223001</v>
      </c>
      <c r="B286" s="37" t="s">
        <v>1020</v>
      </c>
      <c r="C286" s="144" t="s">
        <v>102</v>
      </c>
      <c r="D286" s="144" t="s">
        <v>102</v>
      </c>
      <c r="E286" s="144" t="s">
        <v>102</v>
      </c>
      <c r="F286" s="144" t="s">
        <v>102</v>
      </c>
      <c r="G286" s="144" t="s">
        <v>102</v>
      </c>
      <c r="H286" s="144" t="s">
        <v>102</v>
      </c>
      <c r="I286" s="144" t="s">
        <v>102</v>
      </c>
      <c r="J286" s="144" t="s">
        <v>102</v>
      </c>
      <c r="K286" s="144" t="s">
        <v>102</v>
      </c>
      <c r="L286" s="144" t="s">
        <v>102</v>
      </c>
    </row>
    <row r="287" spans="1:12">
      <c r="A287" s="133">
        <v>224001</v>
      </c>
      <c r="B287" s="37" t="s">
        <v>1021</v>
      </c>
      <c r="C287" s="144" t="s">
        <v>102</v>
      </c>
      <c r="D287" s="144" t="s">
        <v>102</v>
      </c>
      <c r="E287" s="144" t="s">
        <v>102</v>
      </c>
      <c r="F287" s="144" t="s">
        <v>102</v>
      </c>
      <c r="G287" s="144" t="s">
        <v>102</v>
      </c>
      <c r="H287" s="144" t="s">
        <v>102</v>
      </c>
      <c r="I287" s="144" t="s">
        <v>102</v>
      </c>
      <c r="J287" s="144" t="s">
        <v>102</v>
      </c>
      <c r="K287" s="144" t="s">
        <v>102</v>
      </c>
      <c r="L287" s="144" t="s">
        <v>102</v>
      </c>
    </row>
    <row r="288" spans="1:12">
      <c r="A288" s="133">
        <v>225</v>
      </c>
      <c r="B288" s="37" t="s">
        <v>447</v>
      </c>
      <c r="C288" s="144" t="s">
        <v>102</v>
      </c>
      <c r="D288" s="144" t="s">
        <v>102</v>
      </c>
      <c r="E288" s="144" t="s">
        <v>102</v>
      </c>
      <c r="F288" s="144" t="s">
        <v>102</v>
      </c>
      <c r="G288" s="144" t="s">
        <v>102</v>
      </c>
      <c r="H288" s="144" t="s">
        <v>102</v>
      </c>
      <c r="I288" s="144" t="s">
        <v>102</v>
      </c>
      <c r="J288" s="144" t="s">
        <v>102</v>
      </c>
      <c r="K288" s="144" t="s">
        <v>102</v>
      </c>
      <c r="L288" s="144" t="s">
        <v>102</v>
      </c>
    </row>
    <row r="289" spans="1:12">
      <c r="A289" s="121">
        <v>225001</v>
      </c>
      <c r="B289" s="104" t="s">
        <v>1027</v>
      </c>
      <c r="C289" s="94" t="s">
        <v>102</v>
      </c>
      <c r="D289" s="94" t="s">
        <v>102</v>
      </c>
      <c r="E289" s="94" t="s">
        <v>102</v>
      </c>
      <c r="F289" s="94" t="s">
        <v>102</v>
      </c>
      <c r="G289" s="94" t="s">
        <v>102</v>
      </c>
      <c r="H289" s="94" t="s">
        <v>102</v>
      </c>
      <c r="I289" s="94" t="s">
        <v>102</v>
      </c>
      <c r="J289" s="94" t="s">
        <v>102</v>
      </c>
      <c r="K289" s="94" t="s">
        <v>102</v>
      </c>
      <c r="L289" s="94" t="s">
        <v>102</v>
      </c>
    </row>
    <row r="290" spans="1:12">
      <c r="A290" s="133">
        <v>225002</v>
      </c>
      <c r="B290" s="37" t="s">
        <v>1028</v>
      </c>
      <c r="C290" s="144" t="s">
        <v>102</v>
      </c>
      <c r="D290" s="144" t="s">
        <v>102</v>
      </c>
      <c r="E290" s="144" t="s">
        <v>102</v>
      </c>
      <c r="F290" s="144" t="s">
        <v>102</v>
      </c>
      <c r="G290" s="144" t="s">
        <v>102</v>
      </c>
      <c r="H290" s="144" t="s">
        <v>102</v>
      </c>
      <c r="I290" s="144" t="s">
        <v>102</v>
      </c>
      <c r="J290" s="144" t="s">
        <v>102</v>
      </c>
      <c r="K290" s="144" t="s">
        <v>102</v>
      </c>
      <c r="L290" s="144" t="s">
        <v>102</v>
      </c>
    </row>
    <row r="291" spans="1:12">
      <c r="A291" s="133">
        <v>225003</v>
      </c>
      <c r="B291" s="37" t="s">
        <v>1029</v>
      </c>
      <c r="C291" s="144" t="s">
        <v>102</v>
      </c>
      <c r="D291" s="144" t="s">
        <v>102</v>
      </c>
      <c r="E291" s="144" t="s">
        <v>102</v>
      </c>
      <c r="F291" s="144" t="s">
        <v>102</v>
      </c>
      <c r="G291" s="144" t="s">
        <v>102</v>
      </c>
      <c r="H291" s="144" t="s">
        <v>102</v>
      </c>
      <c r="I291" s="144" t="s">
        <v>102</v>
      </c>
      <c r="J291" s="144" t="s">
        <v>102</v>
      </c>
      <c r="K291" s="144" t="s">
        <v>102</v>
      </c>
      <c r="L291" s="144" t="s">
        <v>102</v>
      </c>
    </row>
    <row r="292" spans="1:12">
      <c r="A292" s="133">
        <v>225004</v>
      </c>
      <c r="B292" s="37" t="s">
        <v>1030</v>
      </c>
      <c r="C292" s="144" t="s">
        <v>102</v>
      </c>
      <c r="D292" s="144" t="s">
        <v>102</v>
      </c>
      <c r="E292" s="144" t="s">
        <v>102</v>
      </c>
      <c r="F292" s="144" t="s">
        <v>102</v>
      </c>
      <c r="G292" s="144" t="s">
        <v>102</v>
      </c>
      <c r="H292" s="144" t="s">
        <v>102</v>
      </c>
      <c r="I292" s="144" t="s">
        <v>102</v>
      </c>
      <c r="J292" s="144" t="s">
        <v>102</v>
      </c>
      <c r="K292" s="144" t="s">
        <v>102</v>
      </c>
      <c r="L292" s="144" t="s">
        <v>102</v>
      </c>
    </row>
    <row r="293" spans="1:12">
      <c r="A293" s="133">
        <v>225005</v>
      </c>
      <c r="B293" s="37" t="s">
        <v>1031</v>
      </c>
      <c r="C293" s="144" t="s">
        <v>102</v>
      </c>
      <c r="D293" s="144" t="s">
        <v>102</v>
      </c>
      <c r="E293" s="144" t="s">
        <v>102</v>
      </c>
      <c r="F293" s="144" t="s">
        <v>102</v>
      </c>
      <c r="G293" s="144" t="s">
        <v>102</v>
      </c>
      <c r="H293" s="144" t="s">
        <v>102</v>
      </c>
      <c r="I293" s="144" t="s">
        <v>102</v>
      </c>
      <c r="J293" s="144" t="s">
        <v>102</v>
      </c>
      <c r="K293" s="144" t="s">
        <v>102</v>
      </c>
      <c r="L293" s="144" t="s">
        <v>102</v>
      </c>
    </row>
    <row r="294" spans="1:12">
      <c r="A294" s="133">
        <v>225006</v>
      </c>
      <c r="B294" s="37" t="s">
        <v>1032</v>
      </c>
      <c r="C294" s="144" t="s">
        <v>102</v>
      </c>
      <c r="D294" s="144" t="s">
        <v>102</v>
      </c>
      <c r="E294" s="144" t="s">
        <v>102</v>
      </c>
      <c r="F294" s="144" t="s">
        <v>102</v>
      </c>
      <c r="G294" s="144" t="s">
        <v>102</v>
      </c>
      <c r="H294" s="144" t="s">
        <v>102</v>
      </c>
      <c r="I294" s="144" t="s">
        <v>102</v>
      </c>
      <c r="J294" s="144" t="s">
        <v>102</v>
      </c>
      <c r="K294" s="144" t="s">
        <v>102</v>
      </c>
      <c r="L294" s="144" t="s">
        <v>102</v>
      </c>
    </row>
    <row r="295" spans="1:12">
      <c r="A295" s="133">
        <v>225007</v>
      </c>
      <c r="B295" s="37" t="s">
        <v>1033</v>
      </c>
      <c r="C295" s="144" t="s">
        <v>102</v>
      </c>
      <c r="D295" s="144" t="s">
        <v>102</v>
      </c>
      <c r="E295" s="144" t="s">
        <v>102</v>
      </c>
      <c r="F295" s="144" t="s">
        <v>102</v>
      </c>
      <c r="G295" s="144" t="s">
        <v>102</v>
      </c>
      <c r="H295" s="144" t="s">
        <v>102</v>
      </c>
      <c r="I295" s="144" t="s">
        <v>102</v>
      </c>
      <c r="J295" s="144" t="s">
        <v>102</v>
      </c>
      <c r="K295" s="144" t="s">
        <v>102</v>
      </c>
      <c r="L295" s="144" t="s">
        <v>102</v>
      </c>
    </row>
    <row r="296" spans="1:12">
      <c r="A296" s="133">
        <v>225008</v>
      </c>
      <c r="B296" s="37" t="s">
        <v>1034</v>
      </c>
      <c r="C296" s="144" t="s">
        <v>102</v>
      </c>
      <c r="D296" s="144" t="s">
        <v>102</v>
      </c>
      <c r="E296" s="144" t="s">
        <v>102</v>
      </c>
      <c r="F296" s="144" t="s">
        <v>102</v>
      </c>
      <c r="G296" s="144" t="s">
        <v>102</v>
      </c>
      <c r="H296" s="144" t="s">
        <v>102</v>
      </c>
      <c r="I296" s="144" t="s">
        <v>102</v>
      </c>
      <c r="J296" s="144" t="s">
        <v>102</v>
      </c>
      <c r="K296" s="144" t="s">
        <v>102</v>
      </c>
      <c r="L296" s="144" t="s">
        <v>102</v>
      </c>
    </row>
    <row r="297" spans="1:12">
      <c r="A297" s="133">
        <v>225009</v>
      </c>
      <c r="B297" s="37" t="s">
        <v>1035</v>
      </c>
      <c r="C297" s="144" t="s">
        <v>102</v>
      </c>
      <c r="D297" s="144" t="s">
        <v>102</v>
      </c>
      <c r="E297" s="144" t="s">
        <v>102</v>
      </c>
      <c r="F297" s="144" t="s">
        <v>102</v>
      </c>
      <c r="G297" s="144" t="s">
        <v>102</v>
      </c>
      <c r="H297" s="144" t="s">
        <v>102</v>
      </c>
      <c r="I297" s="144" t="s">
        <v>102</v>
      </c>
      <c r="J297" s="144" t="s">
        <v>102</v>
      </c>
      <c r="K297" s="144" t="s">
        <v>102</v>
      </c>
      <c r="L297" s="144" t="s">
        <v>102</v>
      </c>
    </row>
    <row r="298" spans="1:12">
      <c r="A298" s="133">
        <v>225101</v>
      </c>
      <c r="B298" s="37" t="s">
        <v>1078</v>
      </c>
      <c r="C298" s="144" t="s">
        <v>102</v>
      </c>
      <c r="D298" s="144" t="s">
        <v>102</v>
      </c>
      <c r="E298" s="144" t="s">
        <v>102</v>
      </c>
      <c r="F298" s="144" t="s">
        <v>102</v>
      </c>
      <c r="G298" s="144" t="s">
        <v>102</v>
      </c>
      <c r="H298" s="144" t="s">
        <v>102</v>
      </c>
      <c r="I298" s="144" t="s">
        <v>102</v>
      </c>
      <c r="J298" s="144" t="s">
        <v>102</v>
      </c>
      <c r="K298" s="144" t="s">
        <v>102</v>
      </c>
      <c r="L298" s="144" t="s">
        <v>102</v>
      </c>
    </row>
    <row r="299" spans="1:12">
      <c r="A299" s="34">
        <v>225102</v>
      </c>
      <c r="B299" s="29" t="s">
        <v>1079</v>
      </c>
      <c r="C299" s="144" t="s">
        <v>102</v>
      </c>
      <c r="D299" s="144" t="s">
        <v>102</v>
      </c>
      <c r="E299" s="144" t="s">
        <v>102</v>
      </c>
      <c r="F299" s="144" t="s">
        <v>102</v>
      </c>
      <c r="G299" s="144" t="s">
        <v>102</v>
      </c>
      <c r="H299" s="144" t="s">
        <v>102</v>
      </c>
      <c r="I299" s="144" t="s">
        <v>102</v>
      </c>
      <c r="J299" s="144" t="s">
        <v>102</v>
      </c>
      <c r="K299" s="144" t="s">
        <v>102</v>
      </c>
      <c r="L299" s="144" t="s">
        <v>102</v>
      </c>
    </row>
    <row r="300" spans="1:12">
      <c r="A300" s="34">
        <v>225103</v>
      </c>
      <c r="B300" s="29" t="s">
        <v>1080</v>
      </c>
      <c r="C300" s="144" t="s">
        <v>102</v>
      </c>
      <c r="D300" s="144" t="s">
        <v>102</v>
      </c>
      <c r="E300" s="144" t="s">
        <v>102</v>
      </c>
      <c r="F300" s="144" t="s">
        <v>102</v>
      </c>
      <c r="G300" s="144" t="s">
        <v>102</v>
      </c>
      <c r="H300" s="144" t="s">
        <v>102</v>
      </c>
      <c r="I300" s="144" t="s">
        <v>102</v>
      </c>
      <c r="J300" s="144" t="s">
        <v>102</v>
      </c>
      <c r="K300" s="144" t="s">
        <v>102</v>
      </c>
      <c r="L300" s="144" t="s">
        <v>102</v>
      </c>
    </row>
    <row r="301" spans="1:12">
      <c r="A301" s="34">
        <v>225104</v>
      </c>
      <c r="B301" s="29" t="s">
        <v>1081</v>
      </c>
      <c r="C301" s="144" t="s">
        <v>102</v>
      </c>
      <c r="D301" s="144" t="s">
        <v>102</v>
      </c>
      <c r="E301" s="144" t="s">
        <v>102</v>
      </c>
      <c r="F301" s="144" t="s">
        <v>102</v>
      </c>
      <c r="G301" s="144" t="s">
        <v>102</v>
      </c>
      <c r="H301" s="144" t="s">
        <v>102</v>
      </c>
      <c r="I301" s="144" t="s">
        <v>102</v>
      </c>
      <c r="J301" s="144" t="s">
        <v>102</v>
      </c>
      <c r="K301" s="144" t="s">
        <v>102</v>
      </c>
      <c r="L301" s="144" t="s">
        <v>102</v>
      </c>
    </row>
    <row r="302" spans="1:12">
      <c r="A302" s="34">
        <v>225105</v>
      </c>
      <c r="B302" s="29" t="s">
        <v>1082</v>
      </c>
      <c r="C302" s="144" t="s">
        <v>102</v>
      </c>
      <c r="D302" s="144" t="s">
        <v>102</v>
      </c>
      <c r="E302" s="144" t="s">
        <v>102</v>
      </c>
      <c r="F302" s="144" t="s">
        <v>102</v>
      </c>
      <c r="G302" s="144" t="s">
        <v>102</v>
      </c>
      <c r="H302" s="144" t="s">
        <v>102</v>
      </c>
      <c r="I302" s="144" t="s">
        <v>102</v>
      </c>
      <c r="J302" s="144" t="s">
        <v>102</v>
      </c>
      <c r="K302" s="144" t="s">
        <v>102</v>
      </c>
      <c r="L302" s="144" t="s">
        <v>102</v>
      </c>
    </row>
    <row r="303" spans="1:12">
      <c r="A303" s="34">
        <v>225106</v>
      </c>
      <c r="B303" s="29" t="s">
        <v>1195</v>
      </c>
      <c r="C303" s="144" t="s">
        <v>102</v>
      </c>
      <c r="D303" s="144" t="s">
        <v>102</v>
      </c>
      <c r="E303" s="144" t="s">
        <v>102</v>
      </c>
      <c r="F303" s="144" t="s">
        <v>102</v>
      </c>
      <c r="G303" s="144" t="s">
        <v>102</v>
      </c>
      <c r="H303" s="144" t="s">
        <v>102</v>
      </c>
      <c r="I303" s="144" t="s">
        <v>102</v>
      </c>
      <c r="J303" s="144" t="s">
        <v>102</v>
      </c>
      <c r="K303" s="144" t="s">
        <v>102</v>
      </c>
      <c r="L303" s="144" t="s">
        <v>102</v>
      </c>
    </row>
    <row r="304" spans="1:12">
      <c r="A304" s="34">
        <v>2260</v>
      </c>
      <c r="B304" s="29" t="s">
        <v>1022</v>
      </c>
      <c r="C304" s="144" t="s">
        <v>102</v>
      </c>
      <c r="D304" s="144" t="s">
        <v>102</v>
      </c>
      <c r="E304" s="144" t="s">
        <v>102</v>
      </c>
      <c r="F304" s="144" t="s">
        <v>102</v>
      </c>
      <c r="G304" s="144" t="s">
        <v>102</v>
      </c>
      <c r="H304" s="144" t="s">
        <v>102</v>
      </c>
      <c r="I304" s="144" t="s">
        <v>102</v>
      </c>
      <c r="J304" s="144" t="s">
        <v>102</v>
      </c>
      <c r="K304" s="144" t="s">
        <v>102</v>
      </c>
      <c r="L304" s="144" t="s">
        <v>102</v>
      </c>
    </row>
    <row r="305" spans="1:12">
      <c r="A305" s="124">
        <v>226001</v>
      </c>
      <c r="B305" s="104" t="s">
        <v>1023</v>
      </c>
      <c r="C305" s="94" t="s">
        <v>102</v>
      </c>
      <c r="D305" s="94" t="s">
        <v>102</v>
      </c>
      <c r="E305" s="94" t="s">
        <v>102</v>
      </c>
      <c r="F305" s="94" t="s">
        <v>102</v>
      </c>
      <c r="G305" s="94" t="s">
        <v>102</v>
      </c>
      <c r="H305" s="94" t="s">
        <v>102</v>
      </c>
      <c r="I305" s="94" t="s">
        <v>102</v>
      </c>
      <c r="J305" s="94" t="s">
        <v>102</v>
      </c>
      <c r="K305" s="94" t="s">
        <v>102</v>
      </c>
      <c r="L305" s="94" t="s">
        <v>102</v>
      </c>
    </row>
    <row r="306" spans="1:12">
      <c r="A306" s="84">
        <v>23</v>
      </c>
      <c r="B306" s="145" t="s">
        <v>466</v>
      </c>
      <c r="C306" s="144" t="s">
        <v>102</v>
      </c>
      <c r="D306" s="144" t="s">
        <v>102</v>
      </c>
      <c r="E306" s="144" t="s">
        <v>102</v>
      </c>
      <c r="F306" s="144" t="s">
        <v>102</v>
      </c>
      <c r="G306" s="144" t="s">
        <v>102</v>
      </c>
      <c r="H306" s="144" t="s">
        <v>102</v>
      </c>
      <c r="I306" s="144" t="s">
        <v>102</v>
      </c>
      <c r="J306" s="144" t="s">
        <v>102</v>
      </c>
      <c r="K306" s="144" t="s">
        <v>102</v>
      </c>
      <c r="L306" s="144" t="s">
        <v>102</v>
      </c>
    </row>
    <row r="307" spans="1:12">
      <c r="A307" s="60">
        <v>230001</v>
      </c>
      <c r="B307" s="61" t="s">
        <v>468</v>
      </c>
      <c r="C307" s="94" t="s">
        <v>102</v>
      </c>
      <c r="D307" s="94" t="s">
        <v>102</v>
      </c>
      <c r="E307" s="94" t="s">
        <v>102</v>
      </c>
      <c r="F307" s="94" t="s">
        <v>102</v>
      </c>
      <c r="G307" s="94" t="s">
        <v>102</v>
      </c>
      <c r="H307" s="94" t="s">
        <v>102</v>
      </c>
      <c r="I307" s="94" t="s">
        <v>102</v>
      </c>
      <c r="J307" s="94" t="s">
        <v>102</v>
      </c>
      <c r="K307" s="94" t="s">
        <v>102</v>
      </c>
      <c r="L307" s="94" t="s">
        <v>102</v>
      </c>
    </row>
    <row r="308" spans="1:12">
      <c r="A308" s="35">
        <v>231001</v>
      </c>
      <c r="B308" s="29" t="s">
        <v>470</v>
      </c>
      <c r="C308" s="144" t="s">
        <v>102</v>
      </c>
      <c r="D308" s="144" t="s">
        <v>102</v>
      </c>
      <c r="E308" s="144" t="s">
        <v>102</v>
      </c>
      <c r="F308" s="144" t="s">
        <v>102</v>
      </c>
      <c r="G308" s="144" t="s">
        <v>102</v>
      </c>
      <c r="H308" s="144" t="s">
        <v>102</v>
      </c>
      <c r="I308" s="144" t="s">
        <v>102</v>
      </c>
      <c r="J308" s="144" t="s">
        <v>102</v>
      </c>
      <c r="K308" s="144" t="s">
        <v>102</v>
      </c>
      <c r="L308" s="144" t="s">
        <v>102</v>
      </c>
    </row>
    <row r="309" spans="1:12">
      <c r="A309" s="35">
        <v>232001</v>
      </c>
      <c r="B309" s="29" t="s">
        <v>472</v>
      </c>
      <c r="C309" s="144" t="s">
        <v>102</v>
      </c>
      <c r="D309" s="144" t="s">
        <v>102</v>
      </c>
      <c r="E309" s="144" t="s">
        <v>102</v>
      </c>
      <c r="F309" s="144" t="s">
        <v>102</v>
      </c>
      <c r="G309" s="144" t="s">
        <v>102</v>
      </c>
      <c r="H309" s="144" t="s">
        <v>102</v>
      </c>
      <c r="I309" s="144" t="s">
        <v>102</v>
      </c>
      <c r="J309" s="144" t="s">
        <v>102</v>
      </c>
      <c r="K309" s="144" t="s">
        <v>102</v>
      </c>
      <c r="L309" s="144" t="s">
        <v>102</v>
      </c>
    </row>
    <row r="310" spans="1:12">
      <c r="A310" s="35">
        <v>24</v>
      </c>
      <c r="B310" s="29" t="s">
        <v>473</v>
      </c>
      <c r="C310" s="144" t="s">
        <v>102</v>
      </c>
      <c r="D310" s="144" t="s">
        <v>102</v>
      </c>
      <c r="E310" s="144" t="s">
        <v>102</v>
      </c>
      <c r="F310" s="144" t="s">
        <v>102</v>
      </c>
      <c r="G310" s="144" t="s">
        <v>102</v>
      </c>
      <c r="H310" s="144" t="s">
        <v>102</v>
      </c>
      <c r="I310" s="144" t="s">
        <v>102</v>
      </c>
      <c r="J310" s="144" t="s">
        <v>102</v>
      </c>
      <c r="K310" s="144" t="s">
        <v>102</v>
      </c>
      <c r="L310" s="144" t="s">
        <v>102</v>
      </c>
    </row>
    <row r="311" spans="1:12">
      <c r="A311" s="60">
        <v>240001</v>
      </c>
      <c r="B311" s="61" t="s">
        <v>474</v>
      </c>
      <c r="C311" s="94" t="s">
        <v>102</v>
      </c>
      <c r="D311" s="94" t="s">
        <v>102</v>
      </c>
      <c r="E311" s="94" t="s">
        <v>102</v>
      </c>
      <c r="F311" s="94" t="s">
        <v>102</v>
      </c>
      <c r="G311" s="94" t="s">
        <v>102</v>
      </c>
      <c r="H311" s="94" t="s">
        <v>102</v>
      </c>
      <c r="I311" s="94" t="s">
        <v>102</v>
      </c>
      <c r="J311" s="94" t="s">
        <v>102</v>
      </c>
      <c r="K311" s="94" t="s">
        <v>102</v>
      </c>
      <c r="L311" s="94" t="s">
        <v>102</v>
      </c>
    </row>
    <row r="312" spans="1:12">
      <c r="A312" s="35">
        <v>241001</v>
      </c>
      <c r="B312" s="29" t="s">
        <v>475</v>
      </c>
      <c r="C312" s="144" t="s">
        <v>102</v>
      </c>
      <c r="D312" s="144" t="s">
        <v>102</v>
      </c>
      <c r="E312" s="144" t="s">
        <v>102</v>
      </c>
      <c r="F312" s="144" t="s">
        <v>102</v>
      </c>
      <c r="G312" s="144" t="s">
        <v>102</v>
      </c>
      <c r="H312" s="144" t="s">
        <v>102</v>
      </c>
      <c r="I312" s="144" t="s">
        <v>102</v>
      </c>
      <c r="J312" s="144" t="s">
        <v>102</v>
      </c>
      <c r="K312" s="144" t="s">
        <v>102</v>
      </c>
      <c r="L312" s="144" t="s">
        <v>102</v>
      </c>
    </row>
    <row r="313" spans="1:12">
      <c r="A313" s="35">
        <v>242001</v>
      </c>
      <c r="B313" s="29" t="s">
        <v>476</v>
      </c>
      <c r="C313" s="144" t="s">
        <v>102</v>
      </c>
      <c r="D313" s="144" t="s">
        <v>102</v>
      </c>
      <c r="E313" s="144" t="s">
        <v>102</v>
      </c>
      <c r="F313" s="144" t="s">
        <v>102</v>
      </c>
      <c r="G313" s="144" t="s">
        <v>102</v>
      </c>
      <c r="H313" s="144" t="s">
        <v>102</v>
      </c>
      <c r="I313" s="144" t="s">
        <v>102</v>
      </c>
      <c r="J313" s="144" t="s">
        <v>102</v>
      </c>
      <c r="K313" s="144" t="s">
        <v>102</v>
      </c>
      <c r="L313" s="144" t="s">
        <v>102</v>
      </c>
    </row>
    <row r="314" spans="1:12">
      <c r="A314" s="35">
        <v>25</v>
      </c>
      <c r="B314" s="29" t="s">
        <v>645</v>
      </c>
      <c r="C314" s="144" t="s">
        <v>102</v>
      </c>
      <c r="D314" s="144" t="s">
        <v>102</v>
      </c>
      <c r="E314" s="144" t="s">
        <v>102</v>
      </c>
      <c r="F314" s="144" t="s">
        <v>102</v>
      </c>
      <c r="G314" s="144" t="s">
        <v>102</v>
      </c>
      <c r="H314" s="144" t="s">
        <v>102</v>
      </c>
      <c r="I314" s="144" t="s">
        <v>102</v>
      </c>
      <c r="J314" s="144" t="s">
        <v>102</v>
      </c>
      <c r="K314" s="144" t="s">
        <v>102</v>
      </c>
      <c r="L314" s="144" t="s">
        <v>102</v>
      </c>
    </row>
    <row r="315" spans="1:12">
      <c r="A315" s="146">
        <v>250001</v>
      </c>
      <c r="B315" s="102" t="s">
        <v>477</v>
      </c>
      <c r="C315" s="94" t="s">
        <v>102</v>
      </c>
      <c r="D315" s="94" t="s">
        <v>102</v>
      </c>
      <c r="E315" s="94" t="s">
        <v>102</v>
      </c>
      <c r="F315" s="94" t="s">
        <v>102</v>
      </c>
      <c r="G315" s="94" t="s">
        <v>102</v>
      </c>
      <c r="H315" s="94" t="s">
        <v>102</v>
      </c>
      <c r="I315" s="94" t="s">
        <v>102</v>
      </c>
      <c r="J315" s="94" t="s">
        <v>102</v>
      </c>
      <c r="K315" s="94" t="s">
        <v>102</v>
      </c>
      <c r="L315" s="94" t="s">
        <v>102</v>
      </c>
    </row>
    <row r="316" spans="1:12">
      <c r="A316" s="35">
        <v>250002</v>
      </c>
      <c r="B316" s="29" t="s">
        <v>646</v>
      </c>
      <c r="C316" s="144" t="s">
        <v>102</v>
      </c>
      <c r="D316" s="144" t="s">
        <v>102</v>
      </c>
      <c r="E316" s="144" t="s">
        <v>102</v>
      </c>
      <c r="F316" s="144" t="s">
        <v>102</v>
      </c>
      <c r="G316" s="144" t="s">
        <v>102</v>
      </c>
      <c r="H316" s="144" t="s">
        <v>102</v>
      </c>
      <c r="I316" s="144" t="s">
        <v>102</v>
      </c>
      <c r="J316" s="144" t="s">
        <v>102</v>
      </c>
      <c r="K316" s="144" t="s">
        <v>102</v>
      </c>
      <c r="L316" s="144" t="s">
        <v>102</v>
      </c>
    </row>
    <row r="317" spans="1:12">
      <c r="A317" s="35">
        <v>250003</v>
      </c>
      <c r="B317" s="29" t="s">
        <v>647</v>
      </c>
      <c r="C317" s="144" t="s">
        <v>102</v>
      </c>
      <c r="D317" s="144" t="s">
        <v>102</v>
      </c>
      <c r="E317" s="144" t="s">
        <v>102</v>
      </c>
      <c r="F317" s="144" t="s">
        <v>102</v>
      </c>
      <c r="G317" s="144" t="s">
        <v>102</v>
      </c>
      <c r="H317" s="144" t="s">
        <v>102</v>
      </c>
      <c r="I317" s="144" t="s">
        <v>102</v>
      </c>
      <c r="J317" s="144" t="s">
        <v>102</v>
      </c>
      <c r="K317" s="144" t="s">
        <v>102</v>
      </c>
      <c r="L317" s="144" t="s">
        <v>102</v>
      </c>
    </row>
    <row r="318" spans="1:12">
      <c r="A318" s="35">
        <v>250004</v>
      </c>
      <c r="B318" s="29" t="s">
        <v>648</v>
      </c>
      <c r="C318" s="144" t="s">
        <v>102</v>
      </c>
      <c r="D318" s="144" t="s">
        <v>102</v>
      </c>
      <c r="E318" s="144" t="s">
        <v>102</v>
      </c>
      <c r="F318" s="144" t="s">
        <v>102</v>
      </c>
      <c r="G318" s="144" t="s">
        <v>102</v>
      </c>
      <c r="H318" s="144" t="s">
        <v>102</v>
      </c>
      <c r="I318" s="144" t="s">
        <v>102</v>
      </c>
      <c r="J318" s="144" t="s">
        <v>102</v>
      </c>
      <c r="K318" s="144" t="s">
        <v>102</v>
      </c>
      <c r="L318" s="144" t="s">
        <v>102</v>
      </c>
    </row>
    <row r="319" spans="1:12">
      <c r="A319" s="35">
        <v>250005</v>
      </c>
      <c r="B319" s="29" t="s">
        <v>649</v>
      </c>
      <c r="C319" s="144" t="s">
        <v>102</v>
      </c>
      <c r="D319" s="144" t="s">
        <v>102</v>
      </c>
      <c r="E319" s="144" t="s">
        <v>102</v>
      </c>
      <c r="F319" s="144" t="s">
        <v>102</v>
      </c>
      <c r="G319" s="144" t="s">
        <v>102</v>
      </c>
      <c r="H319" s="144" t="s">
        <v>102</v>
      </c>
      <c r="I319" s="144" t="s">
        <v>102</v>
      </c>
      <c r="J319" s="144" t="s">
        <v>102</v>
      </c>
      <c r="K319" s="144" t="s">
        <v>102</v>
      </c>
      <c r="L319" s="144" t="s">
        <v>102</v>
      </c>
    </row>
    <row r="320" spans="1:12">
      <c r="A320" s="35">
        <v>1</v>
      </c>
      <c r="B320" s="29" t="s">
        <v>121</v>
      </c>
      <c r="C320" s="144" t="s">
        <v>102</v>
      </c>
      <c r="D320" s="144" t="s">
        <v>102</v>
      </c>
      <c r="E320" s="144" t="s">
        <v>102</v>
      </c>
      <c r="F320" s="144" t="s">
        <v>102</v>
      </c>
      <c r="G320" s="144" t="s">
        <v>102</v>
      </c>
      <c r="H320" s="144" t="s">
        <v>102</v>
      </c>
      <c r="I320" s="144" t="s">
        <v>102</v>
      </c>
      <c r="J320" s="144" t="s">
        <v>102</v>
      </c>
      <c r="K320" s="144" t="s">
        <v>102</v>
      </c>
      <c r="L320" s="144" t="s">
        <v>102</v>
      </c>
    </row>
    <row r="321" spans="1:12">
      <c r="A321" s="103">
        <v>31</v>
      </c>
      <c r="B321" s="104" t="s">
        <v>123</v>
      </c>
      <c r="C321" s="94" t="s">
        <v>102</v>
      </c>
      <c r="D321" s="94" t="s">
        <v>102</v>
      </c>
      <c r="E321" s="94" t="s">
        <v>102</v>
      </c>
      <c r="F321" s="94" t="s">
        <v>102</v>
      </c>
      <c r="G321" s="94" t="s">
        <v>102</v>
      </c>
      <c r="H321" s="94" t="s">
        <v>102</v>
      </c>
      <c r="I321" s="94" t="s">
        <v>102</v>
      </c>
      <c r="J321" s="94" t="s">
        <v>102</v>
      </c>
      <c r="K321" s="94" t="s">
        <v>102</v>
      </c>
      <c r="L321" s="94" t="s">
        <v>102</v>
      </c>
    </row>
    <row r="322" spans="1:12">
      <c r="A322" s="121">
        <v>311</v>
      </c>
      <c r="B322" s="104" t="s">
        <v>124</v>
      </c>
      <c r="C322" s="94" t="s">
        <v>102</v>
      </c>
      <c r="D322" s="94" t="s">
        <v>102</v>
      </c>
      <c r="E322" s="94" t="s">
        <v>102</v>
      </c>
      <c r="F322" s="94" t="s">
        <v>102</v>
      </c>
      <c r="G322" s="94" t="s">
        <v>102</v>
      </c>
      <c r="H322" s="94" t="s">
        <v>102</v>
      </c>
      <c r="I322" s="94" t="s">
        <v>102</v>
      </c>
      <c r="J322" s="94" t="s">
        <v>102</v>
      </c>
      <c r="K322" s="94" t="s">
        <v>102</v>
      </c>
      <c r="L322" s="94" t="s">
        <v>102</v>
      </c>
    </row>
    <row r="323" spans="1:12">
      <c r="A323" s="124">
        <v>31110</v>
      </c>
      <c r="B323" s="104" t="s">
        <v>125</v>
      </c>
      <c r="C323" s="94" t="s">
        <v>102</v>
      </c>
      <c r="D323" s="94" t="s">
        <v>102</v>
      </c>
      <c r="E323" s="94" t="s">
        <v>102</v>
      </c>
      <c r="F323" s="94" t="s">
        <v>102</v>
      </c>
      <c r="G323" s="94" t="s">
        <v>102</v>
      </c>
      <c r="H323" s="94" t="s">
        <v>102</v>
      </c>
      <c r="I323" s="94" t="s">
        <v>102</v>
      </c>
      <c r="J323" s="94" t="s">
        <v>102</v>
      </c>
      <c r="K323" s="94" t="s">
        <v>102</v>
      </c>
      <c r="L323" s="94" t="s">
        <v>102</v>
      </c>
    </row>
    <row r="324" spans="1:12">
      <c r="A324" s="133">
        <v>31120</v>
      </c>
      <c r="B324" s="37" t="s">
        <v>126</v>
      </c>
      <c r="C324" s="144" t="s">
        <v>102</v>
      </c>
      <c r="D324" s="144" t="s">
        <v>102</v>
      </c>
      <c r="E324" s="144" t="s">
        <v>102</v>
      </c>
      <c r="F324" s="144" t="s">
        <v>102</v>
      </c>
      <c r="G324" s="144" t="s">
        <v>102</v>
      </c>
      <c r="H324" s="144" t="s">
        <v>102</v>
      </c>
      <c r="I324" s="144" t="s">
        <v>102</v>
      </c>
      <c r="J324" s="144" t="s">
        <v>102</v>
      </c>
      <c r="K324" s="144" t="s">
        <v>102</v>
      </c>
      <c r="L324" s="144" t="s">
        <v>102</v>
      </c>
    </row>
    <row r="325" spans="1:12">
      <c r="A325" s="133">
        <v>31130</v>
      </c>
      <c r="B325" s="37" t="s">
        <v>127</v>
      </c>
      <c r="C325" s="144" t="s">
        <v>102</v>
      </c>
      <c r="D325" s="144" t="s">
        <v>102</v>
      </c>
      <c r="E325" s="144" t="s">
        <v>102</v>
      </c>
      <c r="F325" s="144" t="s">
        <v>102</v>
      </c>
      <c r="G325" s="144" t="s">
        <v>102</v>
      </c>
      <c r="H325" s="144" t="s">
        <v>102</v>
      </c>
      <c r="I325" s="144" t="s">
        <v>102</v>
      </c>
      <c r="J325" s="144" t="s">
        <v>102</v>
      </c>
      <c r="K325" s="144" t="s">
        <v>102</v>
      </c>
      <c r="L325" s="144" t="s">
        <v>102</v>
      </c>
    </row>
    <row r="326" spans="1:12">
      <c r="A326" s="133">
        <v>31140</v>
      </c>
      <c r="B326" s="37" t="s">
        <v>657</v>
      </c>
      <c r="C326" s="144" t="s">
        <v>102</v>
      </c>
      <c r="D326" s="144" t="s">
        <v>102</v>
      </c>
      <c r="E326" s="144" t="s">
        <v>102</v>
      </c>
      <c r="F326" s="144" t="s">
        <v>102</v>
      </c>
      <c r="G326" s="144" t="s">
        <v>102</v>
      </c>
      <c r="H326" s="144" t="s">
        <v>102</v>
      </c>
      <c r="I326" s="144" t="s">
        <v>102</v>
      </c>
      <c r="J326" s="144" t="s">
        <v>102</v>
      </c>
      <c r="K326" s="144" t="s">
        <v>102</v>
      </c>
      <c r="L326" s="144" t="s">
        <v>102</v>
      </c>
    </row>
    <row r="327" spans="1:12">
      <c r="A327" s="34">
        <v>312</v>
      </c>
      <c r="B327" s="29" t="s">
        <v>128</v>
      </c>
      <c r="C327" s="144" t="s">
        <v>102</v>
      </c>
      <c r="D327" s="144" t="s">
        <v>102</v>
      </c>
      <c r="E327" s="144" t="s">
        <v>102</v>
      </c>
      <c r="F327" s="144" t="s">
        <v>102</v>
      </c>
      <c r="G327" s="144" t="s">
        <v>102</v>
      </c>
      <c r="H327" s="144" t="s">
        <v>102</v>
      </c>
      <c r="I327" s="144" t="s">
        <v>102</v>
      </c>
      <c r="J327" s="144" t="s">
        <v>102</v>
      </c>
      <c r="K327" s="144" t="s">
        <v>102</v>
      </c>
      <c r="L327" s="144" t="s">
        <v>102</v>
      </c>
    </row>
    <row r="328" spans="1:12">
      <c r="A328" s="124">
        <v>3121</v>
      </c>
      <c r="B328" s="104" t="s">
        <v>129</v>
      </c>
      <c r="C328" s="94" t="s">
        <v>102</v>
      </c>
      <c r="D328" s="94" t="s">
        <v>102</v>
      </c>
      <c r="E328" s="94" t="s">
        <v>102</v>
      </c>
      <c r="F328" s="94" t="s">
        <v>102</v>
      </c>
      <c r="G328" s="94" t="s">
        <v>102</v>
      </c>
      <c r="H328" s="94" t="s">
        <v>102</v>
      </c>
      <c r="I328" s="94" t="s">
        <v>102</v>
      </c>
      <c r="J328" s="94" t="s">
        <v>102</v>
      </c>
      <c r="K328" s="94" t="s">
        <v>102</v>
      </c>
      <c r="L328" s="94" t="s">
        <v>102</v>
      </c>
    </row>
    <row r="329" spans="1:12">
      <c r="A329" s="124">
        <v>31211</v>
      </c>
      <c r="B329" s="104" t="s">
        <v>130</v>
      </c>
      <c r="C329" s="94" t="s">
        <v>102</v>
      </c>
      <c r="D329" s="94" t="s">
        <v>102</v>
      </c>
      <c r="E329" s="94" t="s">
        <v>102</v>
      </c>
      <c r="F329" s="94" t="s">
        <v>102</v>
      </c>
      <c r="G329" s="94" t="s">
        <v>102</v>
      </c>
      <c r="H329" s="94" t="s">
        <v>102</v>
      </c>
      <c r="I329" s="94" t="s">
        <v>102</v>
      </c>
      <c r="J329" s="94" t="s">
        <v>102</v>
      </c>
      <c r="K329" s="94" t="s">
        <v>102</v>
      </c>
      <c r="L329" s="94" t="s">
        <v>102</v>
      </c>
    </row>
    <row r="330" spans="1:12">
      <c r="A330" s="133">
        <v>31212</v>
      </c>
      <c r="B330" s="37" t="s">
        <v>131</v>
      </c>
      <c r="C330" s="144" t="s">
        <v>102</v>
      </c>
      <c r="D330" s="144" t="s">
        <v>102</v>
      </c>
      <c r="E330" s="144" t="s">
        <v>102</v>
      </c>
      <c r="F330" s="144" t="s">
        <v>102</v>
      </c>
      <c r="G330" s="144" t="s">
        <v>102</v>
      </c>
      <c r="H330" s="144" t="s">
        <v>102</v>
      </c>
      <c r="I330" s="144" t="s">
        <v>102</v>
      </c>
      <c r="J330" s="144" t="s">
        <v>102</v>
      </c>
      <c r="K330" s="144" t="s">
        <v>102</v>
      </c>
      <c r="L330" s="144" t="s">
        <v>102</v>
      </c>
    </row>
    <row r="331" spans="1:12">
      <c r="A331" s="133">
        <v>31213</v>
      </c>
      <c r="B331" s="37" t="s">
        <v>132</v>
      </c>
      <c r="C331" s="144" t="s">
        <v>102</v>
      </c>
      <c r="D331" s="144" t="s">
        <v>102</v>
      </c>
      <c r="E331" s="144" t="s">
        <v>102</v>
      </c>
      <c r="F331" s="144" t="s">
        <v>102</v>
      </c>
      <c r="G331" s="144" t="s">
        <v>102</v>
      </c>
      <c r="H331" s="144" t="s">
        <v>102</v>
      </c>
      <c r="I331" s="144" t="s">
        <v>102</v>
      </c>
      <c r="J331" s="144" t="s">
        <v>102</v>
      </c>
      <c r="K331" s="144" t="s">
        <v>102</v>
      </c>
      <c r="L331" s="144" t="s">
        <v>102</v>
      </c>
    </row>
    <row r="332" spans="1:12">
      <c r="A332" s="133">
        <v>31214</v>
      </c>
      <c r="B332" s="37" t="s">
        <v>133</v>
      </c>
      <c r="C332" s="144" t="s">
        <v>102</v>
      </c>
      <c r="D332" s="144" t="s">
        <v>102</v>
      </c>
      <c r="E332" s="144" t="s">
        <v>102</v>
      </c>
      <c r="F332" s="144" t="s">
        <v>102</v>
      </c>
      <c r="G332" s="144" t="s">
        <v>102</v>
      </c>
      <c r="H332" s="144" t="s">
        <v>102</v>
      </c>
      <c r="I332" s="144" t="s">
        <v>102</v>
      </c>
      <c r="J332" s="144" t="s">
        <v>102</v>
      </c>
      <c r="K332" s="144" t="s">
        <v>102</v>
      </c>
      <c r="L332" s="144" t="s">
        <v>102</v>
      </c>
    </row>
    <row r="333" spans="1:12">
      <c r="A333" s="133">
        <v>31215</v>
      </c>
      <c r="B333" s="37" t="s">
        <v>134</v>
      </c>
      <c r="C333" s="144" t="s">
        <v>102</v>
      </c>
      <c r="D333" s="144" t="s">
        <v>102</v>
      </c>
      <c r="E333" s="144" t="s">
        <v>102</v>
      </c>
      <c r="F333" s="144" t="s">
        <v>102</v>
      </c>
      <c r="G333" s="144" t="s">
        <v>102</v>
      </c>
      <c r="H333" s="144" t="s">
        <v>102</v>
      </c>
      <c r="I333" s="144" t="s">
        <v>102</v>
      </c>
      <c r="J333" s="144" t="s">
        <v>102</v>
      </c>
      <c r="K333" s="144" t="s">
        <v>102</v>
      </c>
      <c r="L333" s="144" t="s">
        <v>102</v>
      </c>
    </row>
    <row r="334" spans="1:12">
      <c r="A334" s="133">
        <v>31216</v>
      </c>
      <c r="B334" s="37" t="s">
        <v>656</v>
      </c>
      <c r="C334" s="144" t="s">
        <v>102</v>
      </c>
      <c r="D334" s="144" t="s">
        <v>102</v>
      </c>
      <c r="E334" s="144" t="s">
        <v>102</v>
      </c>
      <c r="F334" s="144" t="s">
        <v>102</v>
      </c>
      <c r="G334" s="144" t="s">
        <v>102</v>
      </c>
      <c r="H334" s="144" t="s">
        <v>102</v>
      </c>
      <c r="I334" s="144" t="s">
        <v>102</v>
      </c>
      <c r="J334" s="144" t="s">
        <v>102</v>
      </c>
      <c r="K334" s="144" t="s">
        <v>102</v>
      </c>
      <c r="L334" s="144" t="s">
        <v>102</v>
      </c>
    </row>
    <row r="335" spans="1:12">
      <c r="A335" s="34">
        <v>3122</v>
      </c>
      <c r="B335" s="29" t="s">
        <v>135</v>
      </c>
      <c r="C335" s="144" t="s">
        <v>102</v>
      </c>
      <c r="D335" s="144" t="s">
        <v>102</v>
      </c>
      <c r="E335" s="144" t="s">
        <v>102</v>
      </c>
      <c r="F335" s="144" t="s">
        <v>102</v>
      </c>
      <c r="G335" s="144" t="s">
        <v>102</v>
      </c>
      <c r="H335" s="144" t="s">
        <v>102</v>
      </c>
      <c r="I335" s="144" t="s">
        <v>102</v>
      </c>
      <c r="J335" s="144" t="s">
        <v>102</v>
      </c>
      <c r="K335" s="144" t="s">
        <v>102</v>
      </c>
      <c r="L335" s="144" t="s">
        <v>102</v>
      </c>
    </row>
    <row r="336" spans="1:12">
      <c r="A336" s="124">
        <v>31221</v>
      </c>
      <c r="B336" s="104" t="s">
        <v>130</v>
      </c>
      <c r="C336" s="94" t="s">
        <v>102</v>
      </c>
      <c r="D336" s="94" t="s">
        <v>102</v>
      </c>
      <c r="E336" s="94" t="s">
        <v>102</v>
      </c>
      <c r="F336" s="94" t="s">
        <v>102</v>
      </c>
      <c r="G336" s="94" t="s">
        <v>102</v>
      </c>
      <c r="H336" s="94" t="s">
        <v>102</v>
      </c>
      <c r="I336" s="94" t="s">
        <v>102</v>
      </c>
      <c r="J336" s="94" t="s">
        <v>102</v>
      </c>
      <c r="K336" s="94" t="s">
        <v>102</v>
      </c>
      <c r="L336" s="94" t="s">
        <v>102</v>
      </c>
    </row>
    <row r="337" spans="1:12">
      <c r="A337" s="133">
        <v>31222</v>
      </c>
      <c r="B337" s="37" t="s">
        <v>136</v>
      </c>
      <c r="C337" s="144" t="s">
        <v>102</v>
      </c>
      <c r="D337" s="144" t="s">
        <v>102</v>
      </c>
      <c r="E337" s="144" t="s">
        <v>102</v>
      </c>
      <c r="F337" s="144" t="s">
        <v>102</v>
      </c>
      <c r="G337" s="144" t="s">
        <v>102</v>
      </c>
      <c r="H337" s="144" t="s">
        <v>102</v>
      </c>
      <c r="I337" s="144" t="s">
        <v>102</v>
      </c>
      <c r="J337" s="144" t="s">
        <v>102</v>
      </c>
      <c r="K337" s="144" t="s">
        <v>102</v>
      </c>
      <c r="L337" s="144" t="s">
        <v>102</v>
      </c>
    </row>
    <row r="338" spans="1:12">
      <c r="A338" s="133">
        <v>31223</v>
      </c>
      <c r="B338" s="37" t="s">
        <v>132</v>
      </c>
      <c r="C338" s="144" t="s">
        <v>102</v>
      </c>
      <c r="D338" s="144" t="s">
        <v>102</v>
      </c>
      <c r="E338" s="144" t="s">
        <v>102</v>
      </c>
      <c r="F338" s="144" t="s">
        <v>102</v>
      </c>
      <c r="G338" s="144" t="s">
        <v>102</v>
      </c>
      <c r="H338" s="144" t="s">
        <v>102</v>
      </c>
      <c r="I338" s="144" t="s">
        <v>102</v>
      </c>
      <c r="J338" s="144" t="s">
        <v>102</v>
      </c>
      <c r="K338" s="144" t="s">
        <v>102</v>
      </c>
      <c r="L338" s="144" t="s">
        <v>102</v>
      </c>
    </row>
    <row r="339" spans="1:12">
      <c r="A339" s="133">
        <v>31224</v>
      </c>
      <c r="B339" s="37" t="s">
        <v>133</v>
      </c>
      <c r="C339" s="144" t="s">
        <v>102</v>
      </c>
      <c r="D339" s="144" t="s">
        <v>102</v>
      </c>
      <c r="E339" s="144" t="s">
        <v>102</v>
      </c>
      <c r="F339" s="144" t="s">
        <v>102</v>
      </c>
      <c r="G339" s="144" t="s">
        <v>102</v>
      </c>
      <c r="H339" s="144" t="s">
        <v>102</v>
      </c>
      <c r="I339" s="144" t="s">
        <v>102</v>
      </c>
      <c r="J339" s="144" t="s">
        <v>102</v>
      </c>
      <c r="K339" s="144" t="s">
        <v>102</v>
      </c>
      <c r="L339" s="144" t="s">
        <v>102</v>
      </c>
    </row>
    <row r="340" spans="1:12">
      <c r="A340" s="133">
        <v>31400</v>
      </c>
      <c r="B340" s="37" t="s">
        <v>137</v>
      </c>
      <c r="C340" s="144" t="s">
        <v>102</v>
      </c>
      <c r="D340" s="144" t="s">
        <v>102</v>
      </c>
      <c r="E340" s="144" t="s">
        <v>102</v>
      </c>
      <c r="F340" s="144" t="s">
        <v>102</v>
      </c>
      <c r="G340" s="144" t="s">
        <v>102</v>
      </c>
      <c r="H340" s="144" t="s">
        <v>102</v>
      </c>
      <c r="I340" s="144" t="s">
        <v>102</v>
      </c>
      <c r="J340" s="144" t="s">
        <v>102</v>
      </c>
      <c r="K340" s="144" t="s">
        <v>102</v>
      </c>
      <c r="L340" s="144" t="s">
        <v>102</v>
      </c>
    </row>
    <row r="341" spans="1:12">
      <c r="A341" s="133">
        <v>31500</v>
      </c>
      <c r="B341" s="37" t="s">
        <v>138</v>
      </c>
      <c r="C341" s="144" t="s">
        <v>102</v>
      </c>
      <c r="D341" s="144" t="s">
        <v>102</v>
      </c>
      <c r="E341" s="144" t="s">
        <v>102</v>
      </c>
      <c r="F341" s="144" t="s">
        <v>102</v>
      </c>
      <c r="G341" s="144" t="s">
        <v>102</v>
      </c>
      <c r="H341" s="144" t="s">
        <v>102</v>
      </c>
      <c r="I341" s="144" t="s">
        <v>102</v>
      </c>
      <c r="J341" s="144" t="s">
        <v>102</v>
      </c>
      <c r="K341" s="144" t="s">
        <v>102</v>
      </c>
      <c r="L341" s="144" t="s">
        <v>102</v>
      </c>
    </row>
    <row r="342" spans="1:12">
      <c r="A342" s="133">
        <v>32</v>
      </c>
      <c r="B342" s="37" t="s">
        <v>140</v>
      </c>
      <c r="C342" s="144" t="s">
        <v>102</v>
      </c>
      <c r="D342" s="144" t="s">
        <v>102</v>
      </c>
      <c r="E342" s="144" t="s">
        <v>102</v>
      </c>
      <c r="F342" s="144" t="s">
        <v>102</v>
      </c>
      <c r="G342" s="144" t="s">
        <v>102</v>
      </c>
      <c r="H342" s="144" t="s">
        <v>102</v>
      </c>
      <c r="I342" s="144" t="s">
        <v>102</v>
      </c>
      <c r="J342" s="144" t="s">
        <v>102</v>
      </c>
      <c r="K342" s="144" t="s">
        <v>102</v>
      </c>
      <c r="L342" s="144" t="s">
        <v>102</v>
      </c>
    </row>
    <row r="343" spans="1:12">
      <c r="A343" s="121">
        <v>321</v>
      </c>
      <c r="B343" s="104" t="s">
        <v>141</v>
      </c>
      <c r="C343" s="94" t="s">
        <v>102</v>
      </c>
      <c r="D343" s="94" t="s">
        <v>102</v>
      </c>
      <c r="E343" s="94" t="s">
        <v>102</v>
      </c>
      <c r="F343" s="94" t="s">
        <v>102</v>
      </c>
      <c r="G343" s="94" t="s">
        <v>102</v>
      </c>
      <c r="H343" s="94" t="s">
        <v>102</v>
      </c>
      <c r="I343" s="94" t="s">
        <v>102</v>
      </c>
      <c r="J343" s="94" t="s">
        <v>102</v>
      </c>
      <c r="K343" s="94" t="s">
        <v>102</v>
      </c>
      <c r="L343" s="94" t="s">
        <v>102</v>
      </c>
    </row>
    <row r="344" spans="1:12">
      <c r="A344" s="124">
        <v>32110</v>
      </c>
      <c r="B344" s="104" t="s">
        <v>125</v>
      </c>
      <c r="C344" s="94" t="s">
        <v>102</v>
      </c>
      <c r="D344" s="94" t="s">
        <v>102</v>
      </c>
      <c r="E344" s="94" t="s">
        <v>102</v>
      </c>
      <c r="F344" s="94" t="s">
        <v>102</v>
      </c>
      <c r="G344" s="94" t="s">
        <v>102</v>
      </c>
      <c r="H344" s="94" t="s">
        <v>102</v>
      </c>
      <c r="I344" s="94" t="s">
        <v>102</v>
      </c>
      <c r="J344" s="94" t="s">
        <v>102</v>
      </c>
      <c r="K344" s="94" t="s">
        <v>102</v>
      </c>
      <c r="L344" s="94" t="s">
        <v>102</v>
      </c>
    </row>
    <row r="345" spans="1:12">
      <c r="A345" s="133">
        <v>32120</v>
      </c>
      <c r="B345" s="37" t="s">
        <v>126</v>
      </c>
      <c r="C345" s="144" t="s">
        <v>102</v>
      </c>
      <c r="D345" s="144" t="s">
        <v>102</v>
      </c>
      <c r="E345" s="144" t="s">
        <v>102</v>
      </c>
      <c r="F345" s="144" t="s">
        <v>102</v>
      </c>
      <c r="G345" s="144" t="s">
        <v>102</v>
      </c>
      <c r="H345" s="144" t="s">
        <v>102</v>
      </c>
      <c r="I345" s="144" t="s">
        <v>102</v>
      </c>
      <c r="J345" s="144" t="s">
        <v>102</v>
      </c>
      <c r="K345" s="144" t="s">
        <v>102</v>
      </c>
      <c r="L345" s="144" t="s">
        <v>102</v>
      </c>
    </row>
    <row r="346" spans="1:12">
      <c r="A346" s="133">
        <v>33</v>
      </c>
      <c r="B346" s="37" t="s">
        <v>143</v>
      </c>
      <c r="C346" s="144" t="s">
        <v>102</v>
      </c>
      <c r="D346" s="144" t="s">
        <v>102</v>
      </c>
      <c r="E346" s="144" t="s">
        <v>102</v>
      </c>
      <c r="F346" s="144" t="s">
        <v>102</v>
      </c>
      <c r="G346" s="144" t="s">
        <v>102</v>
      </c>
      <c r="H346" s="144" t="s">
        <v>102</v>
      </c>
      <c r="I346" s="144" t="s">
        <v>102</v>
      </c>
      <c r="J346" s="144" t="s">
        <v>102</v>
      </c>
      <c r="K346" s="144" t="s">
        <v>102</v>
      </c>
      <c r="L346" s="144" t="s">
        <v>102</v>
      </c>
    </row>
    <row r="347" spans="1:12">
      <c r="A347" s="121">
        <v>33100</v>
      </c>
      <c r="B347" s="104" t="s">
        <v>144</v>
      </c>
      <c r="C347" s="94" t="s">
        <v>102</v>
      </c>
      <c r="D347" s="94" t="s">
        <v>102</v>
      </c>
      <c r="E347" s="94" t="s">
        <v>102</v>
      </c>
      <c r="F347" s="94" t="s">
        <v>102</v>
      </c>
      <c r="G347" s="94" t="s">
        <v>102</v>
      </c>
      <c r="H347" s="94" t="s">
        <v>102</v>
      </c>
      <c r="I347" s="94" t="s">
        <v>102</v>
      </c>
      <c r="J347" s="94" t="s">
        <v>102</v>
      </c>
      <c r="K347" s="94" t="s">
        <v>102</v>
      </c>
      <c r="L347" s="94" t="s">
        <v>102</v>
      </c>
    </row>
    <row r="348" spans="1:12">
      <c r="A348" s="133">
        <v>33200</v>
      </c>
      <c r="B348" s="37" t="s">
        <v>145</v>
      </c>
      <c r="C348" s="144" t="s">
        <v>102</v>
      </c>
      <c r="D348" s="144" t="s">
        <v>102</v>
      </c>
      <c r="E348" s="144" t="s">
        <v>102</v>
      </c>
      <c r="F348" s="144" t="s">
        <v>102</v>
      </c>
      <c r="G348" s="144" t="s">
        <v>102</v>
      </c>
      <c r="H348" s="144" t="s">
        <v>102</v>
      </c>
      <c r="I348" s="144" t="s">
        <v>102</v>
      </c>
      <c r="J348" s="144" t="s">
        <v>102</v>
      </c>
      <c r="K348" s="144" t="s">
        <v>102</v>
      </c>
      <c r="L348" s="144" t="s">
        <v>102</v>
      </c>
    </row>
    <row r="349" spans="1:12">
      <c r="A349" s="133">
        <v>33300</v>
      </c>
      <c r="B349" s="37" t="s">
        <v>146</v>
      </c>
      <c r="C349" s="144" t="s">
        <v>102</v>
      </c>
      <c r="D349" s="144" t="s">
        <v>102</v>
      </c>
      <c r="E349" s="144" t="s">
        <v>102</v>
      </c>
      <c r="F349" s="144" t="s">
        <v>102</v>
      </c>
      <c r="G349" s="144" t="s">
        <v>102</v>
      </c>
      <c r="H349" s="144" t="s">
        <v>102</v>
      </c>
      <c r="I349" s="144" t="s">
        <v>102</v>
      </c>
      <c r="J349" s="144" t="s">
        <v>102</v>
      </c>
      <c r="K349" s="144" t="s">
        <v>102</v>
      </c>
      <c r="L349" s="144" t="s">
        <v>102</v>
      </c>
    </row>
    <row r="350" spans="1:12">
      <c r="A350" s="133">
        <v>33400</v>
      </c>
      <c r="B350" s="37" t="s">
        <v>147</v>
      </c>
      <c r="C350" s="144" t="s">
        <v>102</v>
      </c>
      <c r="D350" s="144" t="s">
        <v>102</v>
      </c>
      <c r="E350" s="144" t="s">
        <v>102</v>
      </c>
      <c r="F350" s="144" t="s">
        <v>102</v>
      </c>
      <c r="G350" s="144" t="s">
        <v>102</v>
      </c>
      <c r="H350" s="144" t="s">
        <v>102</v>
      </c>
      <c r="I350" s="144" t="s">
        <v>102</v>
      </c>
      <c r="J350" s="144" t="s">
        <v>102</v>
      </c>
      <c r="K350" s="144" t="s">
        <v>102</v>
      </c>
      <c r="L350" s="144" t="s">
        <v>102</v>
      </c>
    </row>
    <row r="351" spans="1:12">
      <c r="A351" s="133">
        <v>33401</v>
      </c>
      <c r="B351" s="37" t="s">
        <v>635</v>
      </c>
      <c r="C351" s="144" t="s">
        <v>102</v>
      </c>
      <c r="D351" s="144" t="s">
        <v>102</v>
      </c>
      <c r="E351" s="144" t="s">
        <v>102</v>
      </c>
      <c r="F351" s="144" t="s">
        <v>102</v>
      </c>
      <c r="G351" s="144" t="s">
        <v>102</v>
      </c>
      <c r="H351" s="144" t="s">
        <v>102</v>
      </c>
      <c r="I351" s="144" t="s">
        <v>102</v>
      </c>
      <c r="J351" s="144" t="s">
        <v>102</v>
      </c>
      <c r="K351" s="144" t="s">
        <v>102</v>
      </c>
      <c r="L351" s="144" t="s">
        <v>102</v>
      </c>
    </row>
    <row r="352" spans="1:12">
      <c r="A352" s="36">
        <v>33402</v>
      </c>
      <c r="B352" s="37" t="s">
        <v>636</v>
      </c>
      <c r="C352" s="144" t="s">
        <v>102</v>
      </c>
      <c r="D352" s="144" t="s">
        <v>102</v>
      </c>
      <c r="E352" s="144" t="s">
        <v>102</v>
      </c>
      <c r="F352" s="144" t="s">
        <v>102</v>
      </c>
      <c r="G352" s="144" t="s">
        <v>102</v>
      </c>
      <c r="H352" s="144" t="s">
        <v>102</v>
      </c>
      <c r="I352" s="144" t="s">
        <v>102</v>
      </c>
      <c r="J352" s="144" t="s">
        <v>102</v>
      </c>
      <c r="K352" s="144" t="s">
        <v>102</v>
      </c>
      <c r="L352" s="144" t="s">
        <v>102</v>
      </c>
    </row>
    <row r="353" spans="1:12">
      <c r="A353" s="36">
        <v>335</v>
      </c>
      <c r="B353" s="37" t="s">
        <v>148</v>
      </c>
      <c r="C353" s="144" t="s">
        <v>102</v>
      </c>
      <c r="D353" s="144" t="s">
        <v>102</v>
      </c>
      <c r="E353" s="144" t="s">
        <v>102</v>
      </c>
      <c r="F353" s="144" t="s">
        <v>102</v>
      </c>
      <c r="G353" s="144" t="s">
        <v>102</v>
      </c>
      <c r="H353" s="144" t="s">
        <v>102</v>
      </c>
      <c r="I353" s="144" t="s">
        <v>102</v>
      </c>
      <c r="J353" s="144" t="s">
        <v>102</v>
      </c>
      <c r="K353" s="144" t="s">
        <v>102</v>
      </c>
      <c r="L353" s="144" t="s">
        <v>102</v>
      </c>
    </row>
    <row r="354" spans="1:12">
      <c r="A354" s="124">
        <v>33510</v>
      </c>
      <c r="B354" s="104" t="s">
        <v>149</v>
      </c>
      <c r="C354" s="94" t="s">
        <v>102</v>
      </c>
      <c r="D354" s="94" t="s">
        <v>102</v>
      </c>
      <c r="E354" s="94" t="s">
        <v>102</v>
      </c>
      <c r="F354" s="94" t="s">
        <v>102</v>
      </c>
      <c r="G354" s="94" t="s">
        <v>102</v>
      </c>
      <c r="H354" s="94" t="s">
        <v>102</v>
      </c>
      <c r="I354" s="94" t="s">
        <v>102</v>
      </c>
      <c r="J354" s="94" t="s">
        <v>102</v>
      </c>
      <c r="K354" s="94" t="s">
        <v>102</v>
      </c>
      <c r="L354" s="94" t="s">
        <v>102</v>
      </c>
    </row>
    <row r="355" spans="1:12">
      <c r="A355" s="36">
        <v>335101</v>
      </c>
      <c r="B355" s="37" t="s">
        <v>561</v>
      </c>
      <c r="C355" s="144" t="s">
        <v>102</v>
      </c>
      <c r="D355" s="144" t="s">
        <v>102</v>
      </c>
      <c r="E355" s="144" t="s">
        <v>102</v>
      </c>
      <c r="F355" s="144" t="s">
        <v>102</v>
      </c>
      <c r="G355" s="144" t="s">
        <v>102</v>
      </c>
      <c r="H355" s="144" t="s">
        <v>102</v>
      </c>
      <c r="I355" s="144" t="s">
        <v>102</v>
      </c>
      <c r="J355" s="144" t="s">
        <v>102</v>
      </c>
      <c r="K355" s="144" t="s">
        <v>102</v>
      </c>
      <c r="L355" s="144" t="s">
        <v>102</v>
      </c>
    </row>
    <row r="356" spans="1:12">
      <c r="A356" s="134">
        <v>335102</v>
      </c>
      <c r="B356" s="29" t="s">
        <v>562</v>
      </c>
      <c r="C356" s="144" t="s">
        <v>102</v>
      </c>
      <c r="D356" s="144" t="s">
        <v>102</v>
      </c>
      <c r="E356" s="144" t="s">
        <v>102</v>
      </c>
      <c r="F356" s="144" t="s">
        <v>102</v>
      </c>
      <c r="G356" s="144" t="s">
        <v>102</v>
      </c>
      <c r="H356" s="144" t="s">
        <v>102</v>
      </c>
      <c r="I356" s="144" t="s">
        <v>102</v>
      </c>
      <c r="J356" s="144" t="s">
        <v>102</v>
      </c>
      <c r="K356" s="144" t="s">
        <v>102</v>
      </c>
      <c r="L356" s="144" t="s">
        <v>102</v>
      </c>
    </row>
    <row r="357" spans="1:12">
      <c r="A357" s="134">
        <v>335103</v>
      </c>
      <c r="B357" s="29" t="s">
        <v>563</v>
      </c>
      <c r="C357" s="144" t="s">
        <v>102</v>
      </c>
      <c r="D357" s="144" t="s">
        <v>102</v>
      </c>
      <c r="E357" s="144" t="s">
        <v>102</v>
      </c>
      <c r="F357" s="144" t="s">
        <v>102</v>
      </c>
      <c r="G357" s="144" t="s">
        <v>102</v>
      </c>
      <c r="H357" s="144" t="s">
        <v>102</v>
      </c>
      <c r="I357" s="144" t="s">
        <v>102</v>
      </c>
      <c r="J357" s="144" t="s">
        <v>102</v>
      </c>
      <c r="K357" s="144" t="s">
        <v>102</v>
      </c>
      <c r="L357" s="144" t="s">
        <v>102</v>
      </c>
    </row>
    <row r="358" spans="1:12">
      <c r="A358" s="134">
        <v>335104</v>
      </c>
      <c r="B358" s="29" t="s">
        <v>564</v>
      </c>
      <c r="C358" s="144" t="s">
        <v>102</v>
      </c>
      <c r="D358" s="144" t="s">
        <v>102</v>
      </c>
      <c r="E358" s="144" t="s">
        <v>102</v>
      </c>
      <c r="F358" s="144" t="s">
        <v>102</v>
      </c>
      <c r="G358" s="144" t="s">
        <v>102</v>
      </c>
      <c r="H358" s="144" t="s">
        <v>102</v>
      </c>
      <c r="I358" s="144" t="s">
        <v>102</v>
      </c>
      <c r="J358" s="144" t="s">
        <v>102</v>
      </c>
      <c r="K358" s="144" t="s">
        <v>102</v>
      </c>
      <c r="L358" s="144" t="s">
        <v>102</v>
      </c>
    </row>
    <row r="359" spans="1:12">
      <c r="A359" s="134">
        <v>335105</v>
      </c>
      <c r="B359" s="29" t="s">
        <v>565</v>
      </c>
      <c r="C359" s="144" t="s">
        <v>102</v>
      </c>
      <c r="D359" s="144" t="s">
        <v>102</v>
      </c>
      <c r="E359" s="144" t="s">
        <v>102</v>
      </c>
      <c r="F359" s="144" t="s">
        <v>102</v>
      </c>
      <c r="G359" s="144" t="s">
        <v>102</v>
      </c>
      <c r="H359" s="144" t="s">
        <v>102</v>
      </c>
      <c r="I359" s="144" t="s">
        <v>102</v>
      </c>
      <c r="J359" s="144" t="s">
        <v>102</v>
      </c>
      <c r="K359" s="144" t="s">
        <v>102</v>
      </c>
      <c r="L359" s="144" t="s">
        <v>102</v>
      </c>
    </row>
    <row r="360" spans="1:12">
      <c r="A360" s="134">
        <v>335106</v>
      </c>
      <c r="B360" s="29" t="s">
        <v>566</v>
      </c>
      <c r="C360" s="144" t="s">
        <v>102</v>
      </c>
      <c r="D360" s="144" t="s">
        <v>102</v>
      </c>
      <c r="E360" s="144" t="s">
        <v>102</v>
      </c>
      <c r="F360" s="144" t="s">
        <v>102</v>
      </c>
      <c r="G360" s="144" t="s">
        <v>102</v>
      </c>
      <c r="H360" s="144" t="s">
        <v>102</v>
      </c>
      <c r="I360" s="144" t="s">
        <v>102</v>
      </c>
      <c r="J360" s="144" t="s">
        <v>102</v>
      </c>
      <c r="K360" s="144" t="s">
        <v>102</v>
      </c>
      <c r="L360" s="144" t="s">
        <v>102</v>
      </c>
    </row>
    <row r="361" spans="1:12">
      <c r="A361" s="134">
        <v>335107</v>
      </c>
      <c r="B361" s="29" t="s">
        <v>567</v>
      </c>
      <c r="C361" s="144" t="s">
        <v>102</v>
      </c>
      <c r="D361" s="144" t="s">
        <v>102</v>
      </c>
      <c r="E361" s="144" t="s">
        <v>102</v>
      </c>
      <c r="F361" s="144" t="s">
        <v>102</v>
      </c>
      <c r="G361" s="144" t="s">
        <v>102</v>
      </c>
      <c r="H361" s="144" t="s">
        <v>102</v>
      </c>
      <c r="I361" s="144" t="s">
        <v>102</v>
      </c>
      <c r="J361" s="144" t="s">
        <v>102</v>
      </c>
      <c r="K361" s="144" t="s">
        <v>102</v>
      </c>
      <c r="L361" s="144" t="s">
        <v>102</v>
      </c>
    </row>
    <row r="362" spans="1:12">
      <c r="A362" s="134">
        <v>335108</v>
      </c>
      <c r="B362" s="29" t="s">
        <v>568</v>
      </c>
      <c r="C362" s="144" t="s">
        <v>102</v>
      </c>
      <c r="D362" s="144" t="s">
        <v>102</v>
      </c>
      <c r="E362" s="144" t="s">
        <v>102</v>
      </c>
      <c r="F362" s="144" t="s">
        <v>102</v>
      </c>
      <c r="G362" s="144" t="s">
        <v>102</v>
      </c>
      <c r="H362" s="144" t="s">
        <v>102</v>
      </c>
      <c r="I362" s="144" t="s">
        <v>102</v>
      </c>
      <c r="J362" s="144" t="s">
        <v>102</v>
      </c>
      <c r="K362" s="144" t="s">
        <v>102</v>
      </c>
      <c r="L362" s="144" t="s">
        <v>102</v>
      </c>
    </row>
    <row r="363" spans="1:12">
      <c r="A363" s="134">
        <v>335109</v>
      </c>
      <c r="B363" s="29" t="s">
        <v>569</v>
      </c>
      <c r="C363" s="144" t="s">
        <v>102</v>
      </c>
      <c r="D363" s="144" t="s">
        <v>102</v>
      </c>
      <c r="E363" s="144" t="s">
        <v>102</v>
      </c>
      <c r="F363" s="144" t="s">
        <v>102</v>
      </c>
      <c r="G363" s="144" t="s">
        <v>102</v>
      </c>
      <c r="H363" s="144" t="s">
        <v>102</v>
      </c>
      <c r="I363" s="144" t="s">
        <v>102</v>
      </c>
      <c r="J363" s="144" t="s">
        <v>102</v>
      </c>
      <c r="K363" s="144" t="s">
        <v>102</v>
      </c>
      <c r="L363" s="144" t="s">
        <v>102</v>
      </c>
    </row>
    <row r="364" spans="1:12">
      <c r="A364" s="134">
        <v>335110</v>
      </c>
      <c r="B364" s="29" t="s">
        <v>570</v>
      </c>
      <c r="C364" s="144" t="s">
        <v>102</v>
      </c>
      <c r="D364" s="144" t="s">
        <v>102</v>
      </c>
      <c r="E364" s="144" t="s">
        <v>102</v>
      </c>
      <c r="F364" s="144" t="s">
        <v>102</v>
      </c>
      <c r="G364" s="144" t="s">
        <v>102</v>
      </c>
      <c r="H364" s="144" t="s">
        <v>102</v>
      </c>
      <c r="I364" s="144" t="s">
        <v>102</v>
      </c>
      <c r="J364" s="144" t="s">
        <v>102</v>
      </c>
      <c r="K364" s="144" t="s">
        <v>102</v>
      </c>
      <c r="L364" s="144" t="s">
        <v>102</v>
      </c>
    </row>
    <row r="365" spans="1:12">
      <c r="A365" s="134">
        <v>335111</v>
      </c>
      <c r="B365" s="29" t="s">
        <v>571</v>
      </c>
      <c r="C365" s="144" t="s">
        <v>102</v>
      </c>
      <c r="D365" s="144" t="s">
        <v>102</v>
      </c>
      <c r="E365" s="144" t="s">
        <v>102</v>
      </c>
      <c r="F365" s="144" t="s">
        <v>102</v>
      </c>
      <c r="G365" s="144" t="s">
        <v>102</v>
      </c>
      <c r="H365" s="144" t="s">
        <v>102</v>
      </c>
      <c r="I365" s="144" t="s">
        <v>102</v>
      </c>
      <c r="J365" s="144" t="s">
        <v>102</v>
      </c>
      <c r="K365" s="144" t="s">
        <v>102</v>
      </c>
      <c r="L365" s="144" t="s">
        <v>102</v>
      </c>
    </row>
    <row r="366" spans="1:12">
      <c r="A366" s="134">
        <v>335112</v>
      </c>
      <c r="B366" s="29" t="s">
        <v>572</v>
      </c>
      <c r="C366" s="144" t="s">
        <v>102</v>
      </c>
      <c r="D366" s="144" t="s">
        <v>102</v>
      </c>
      <c r="E366" s="144" t="s">
        <v>102</v>
      </c>
      <c r="F366" s="144" t="s">
        <v>102</v>
      </c>
      <c r="G366" s="144" t="s">
        <v>102</v>
      </c>
      <c r="H366" s="144" t="s">
        <v>102</v>
      </c>
      <c r="I366" s="144" t="s">
        <v>102</v>
      </c>
      <c r="J366" s="144" t="s">
        <v>102</v>
      </c>
      <c r="K366" s="144" t="s">
        <v>102</v>
      </c>
      <c r="L366" s="144" t="s">
        <v>102</v>
      </c>
    </row>
    <row r="367" spans="1:12">
      <c r="A367" s="134">
        <v>335113</v>
      </c>
      <c r="B367" s="29" t="s">
        <v>573</v>
      </c>
      <c r="C367" s="144" t="s">
        <v>102</v>
      </c>
      <c r="D367" s="144" t="s">
        <v>102</v>
      </c>
      <c r="E367" s="144" t="s">
        <v>102</v>
      </c>
      <c r="F367" s="144" t="s">
        <v>102</v>
      </c>
      <c r="G367" s="144" t="s">
        <v>102</v>
      </c>
      <c r="H367" s="144" t="s">
        <v>102</v>
      </c>
      <c r="I367" s="144" t="s">
        <v>102</v>
      </c>
      <c r="J367" s="144" t="s">
        <v>102</v>
      </c>
      <c r="K367" s="144" t="s">
        <v>102</v>
      </c>
      <c r="L367" s="144" t="s">
        <v>102</v>
      </c>
    </row>
    <row r="368" spans="1:12">
      <c r="A368" s="134">
        <v>33520</v>
      </c>
      <c r="B368" s="29" t="s">
        <v>150</v>
      </c>
      <c r="C368" s="144" t="s">
        <v>102</v>
      </c>
      <c r="D368" s="144" t="s">
        <v>102</v>
      </c>
      <c r="E368" s="144" t="s">
        <v>102</v>
      </c>
      <c r="F368" s="144" t="s">
        <v>102</v>
      </c>
      <c r="G368" s="144" t="s">
        <v>102</v>
      </c>
      <c r="H368" s="144" t="s">
        <v>102</v>
      </c>
      <c r="I368" s="144" t="s">
        <v>102</v>
      </c>
      <c r="J368" s="144" t="s">
        <v>102</v>
      </c>
      <c r="K368" s="144" t="s">
        <v>102</v>
      </c>
      <c r="L368" s="144" t="s">
        <v>102</v>
      </c>
    </row>
    <row r="369" spans="1:12">
      <c r="A369" s="133">
        <v>336</v>
      </c>
      <c r="B369" s="37" t="s">
        <v>151</v>
      </c>
      <c r="C369" s="144" t="s">
        <v>102</v>
      </c>
      <c r="D369" s="144" t="s">
        <v>102</v>
      </c>
      <c r="E369" s="144" t="s">
        <v>102</v>
      </c>
      <c r="F369" s="144" t="s">
        <v>102</v>
      </c>
      <c r="G369" s="144" t="s">
        <v>102</v>
      </c>
      <c r="H369" s="144" t="s">
        <v>102</v>
      </c>
      <c r="I369" s="144" t="s">
        <v>102</v>
      </c>
      <c r="J369" s="144" t="s">
        <v>102</v>
      </c>
      <c r="K369" s="144" t="s">
        <v>102</v>
      </c>
      <c r="L369" s="144" t="s">
        <v>102</v>
      </c>
    </row>
    <row r="370" spans="1:12">
      <c r="A370" s="124">
        <v>3361</v>
      </c>
      <c r="B370" s="104" t="s">
        <v>152</v>
      </c>
      <c r="C370" s="94" t="s">
        <v>102</v>
      </c>
      <c r="D370" s="94" t="s">
        <v>102</v>
      </c>
      <c r="E370" s="94" t="s">
        <v>102</v>
      </c>
      <c r="F370" s="94" t="s">
        <v>102</v>
      </c>
      <c r="G370" s="94" t="s">
        <v>102</v>
      </c>
      <c r="H370" s="94" t="s">
        <v>102</v>
      </c>
      <c r="I370" s="94" t="s">
        <v>102</v>
      </c>
      <c r="J370" s="94" t="s">
        <v>102</v>
      </c>
      <c r="K370" s="94" t="s">
        <v>102</v>
      </c>
      <c r="L370" s="94" t="s">
        <v>102</v>
      </c>
    </row>
    <row ht="25.5" r="371" spans="1:12">
      <c r="A371" s="124">
        <v>33611</v>
      </c>
      <c r="B371" s="104" t="s">
        <v>153</v>
      </c>
      <c r="C371" s="94" t="s">
        <v>102</v>
      </c>
      <c r="D371" s="94" t="s">
        <v>102</v>
      </c>
      <c r="E371" s="94" t="s">
        <v>102</v>
      </c>
      <c r="F371" s="94" t="s">
        <v>102</v>
      </c>
      <c r="G371" s="94" t="s">
        <v>102</v>
      </c>
      <c r="H371" s="94" t="s">
        <v>102</v>
      </c>
      <c r="I371" s="94" t="s">
        <v>102</v>
      </c>
      <c r="J371" s="94" t="s">
        <v>102</v>
      </c>
      <c r="K371" s="94" t="s">
        <v>102</v>
      </c>
      <c r="L371" s="94" t="s">
        <v>102</v>
      </c>
    </row>
    <row r="372" spans="1:12">
      <c r="A372" s="133">
        <v>33612</v>
      </c>
      <c r="B372" s="37" t="s">
        <v>154</v>
      </c>
      <c r="C372" s="144" t="s">
        <v>102</v>
      </c>
      <c r="D372" s="144" t="s">
        <v>102</v>
      </c>
      <c r="E372" s="144" t="s">
        <v>102</v>
      </c>
      <c r="F372" s="144" t="s">
        <v>102</v>
      </c>
      <c r="G372" s="144" t="s">
        <v>102</v>
      </c>
      <c r="H372" s="144" t="s">
        <v>102</v>
      </c>
      <c r="I372" s="144" t="s">
        <v>102</v>
      </c>
      <c r="J372" s="144" t="s">
        <v>102</v>
      </c>
      <c r="K372" s="144" t="s">
        <v>102</v>
      </c>
      <c r="L372" s="144" t="s">
        <v>102</v>
      </c>
    </row>
    <row r="373" spans="1:12">
      <c r="A373" s="133">
        <v>33613</v>
      </c>
      <c r="B373" s="37" t="s">
        <v>155</v>
      </c>
      <c r="C373" s="144" t="s">
        <v>102</v>
      </c>
      <c r="D373" s="144" t="s">
        <v>102</v>
      </c>
      <c r="E373" s="144" t="s">
        <v>102</v>
      </c>
      <c r="F373" s="144" t="s">
        <v>102</v>
      </c>
      <c r="G373" s="144" t="s">
        <v>102</v>
      </c>
      <c r="H373" s="144" t="s">
        <v>102</v>
      </c>
      <c r="I373" s="144" t="s">
        <v>102</v>
      </c>
      <c r="J373" s="144" t="s">
        <v>102</v>
      </c>
      <c r="K373" s="144" t="s">
        <v>102</v>
      </c>
      <c r="L373" s="144" t="s">
        <v>102</v>
      </c>
    </row>
    <row r="374" spans="1:12">
      <c r="A374" s="133">
        <v>33614</v>
      </c>
      <c r="B374" s="37" t="s">
        <v>156</v>
      </c>
      <c r="C374" s="144" t="s">
        <v>102</v>
      </c>
      <c r="D374" s="144" t="s">
        <v>102</v>
      </c>
      <c r="E374" s="144" t="s">
        <v>102</v>
      </c>
      <c r="F374" s="144" t="s">
        <v>102</v>
      </c>
      <c r="G374" s="144" t="s">
        <v>102</v>
      </c>
      <c r="H374" s="144" t="s">
        <v>102</v>
      </c>
      <c r="I374" s="144" t="s">
        <v>102</v>
      </c>
      <c r="J374" s="144" t="s">
        <v>102</v>
      </c>
      <c r="K374" s="144" t="s">
        <v>102</v>
      </c>
      <c r="L374" s="144" t="s">
        <v>102</v>
      </c>
    </row>
    <row r="375" spans="1:12">
      <c r="A375" s="133">
        <v>33615</v>
      </c>
      <c r="B375" s="37" t="s">
        <v>157</v>
      </c>
      <c r="C375" s="144" t="s">
        <v>102</v>
      </c>
      <c r="D375" s="144" t="s">
        <v>102</v>
      </c>
      <c r="E375" s="144" t="s">
        <v>102</v>
      </c>
      <c r="F375" s="144" t="s">
        <v>102</v>
      </c>
      <c r="G375" s="144" t="s">
        <v>102</v>
      </c>
      <c r="H375" s="144" t="s">
        <v>102</v>
      </c>
      <c r="I375" s="144" t="s">
        <v>102</v>
      </c>
      <c r="J375" s="144" t="s">
        <v>102</v>
      </c>
      <c r="K375" s="144" t="s">
        <v>102</v>
      </c>
      <c r="L375" s="144" t="s">
        <v>102</v>
      </c>
    </row>
    <row r="376" spans="1:12">
      <c r="A376" s="133">
        <v>3362</v>
      </c>
      <c r="B376" s="37" t="s">
        <v>158</v>
      </c>
      <c r="C376" s="144" t="s">
        <v>102</v>
      </c>
      <c r="D376" s="144" t="s">
        <v>102</v>
      </c>
      <c r="E376" s="144" t="s">
        <v>102</v>
      </c>
      <c r="F376" s="144" t="s">
        <v>102</v>
      </c>
      <c r="G376" s="144" t="s">
        <v>102</v>
      </c>
      <c r="H376" s="144" t="s">
        <v>102</v>
      </c>
      <c r="I376" s="144" t="s">
        <v>102</v>
      </c>
      <c r="J376" s="144" t="s">
        <v>102</v>
      </c>
      <c r="K376" s="144" t="s">
        <v>102</v>
      </c>
      <c r="L376" s="144" t="s">
        <v>102</v>
      </c>
    </row>
    <row ht="25.5" r="377" spans="1:12">
      <c r="A377" s="124">
        <v>33621</v>
      </c>
      <c r="B377" s="104" t="s">
        <v>153</v>
      </c>
      <c r="C377" s="94" t="s">
        <v>102</v>
      </c>
      <c r="D377" s="94" t="s">
        <v>102</v>
      </c>
      <c r="E377" s="94" t="s">
        <v>102</v>
      </c>
      <c r="F377" s="94" t="s">
        <v>102</v>
      </c>
      <c r="G377" s="94" t="s">
        <v>102</v>
      </c>
      <c r="H377" s="94" t="s">
        <v>102</v>
      </c>
      <c r="I377" s="94" t="s">
        <v>102</v>
      </c>
      <c r="J377" s="94" t="s">
        <v>102</v>
      </c>
      <c r="K377" s="94" t="s">
        <v>102</v>
      </c>
      <c r="L377" s="94" t="s">
        <v>102</v>
      </c>
    </row>
    <row r="378" spans="1:12">
      <c r="A378" s="133">
        <v>33622</v>
      </c>
      <c r="B378" s="37" t="s">
        <v>156</v>
      </c>
      <c r="C378" s="144" t="s">
        <v>102</v>
      </c>
      <c r="D378" s="144" t="s">
        <v>102</v>
      </c>
      <c r="E378" s="144" t="s">
        <v>102</v>
      </c>
      <c r="F378" s="144" t="s">
        <v>102</v>
      </c>
      <c r="G378" s="144" t="s">
        <v>102</v>
      </c>
      <c r="H378" s="144" t="s">
        <v>102</v>
      </c>
      <c r="I378" s="144" t="s">
        <v>102</v>
      </c>
      <c r="J378" s="144" t="s">
        <v>102</v>
      </c>
      <c r="K378" s="144" t="s">
        <v>102</v>
      </c>
      <c r="L378" s="144" t="s">
        <v>102</v>
      </c>
    </row>
    <row r="379" spans="1:12">
      <c r="A379" s="133">
        <v>33623</v>
      </c>
      <c r="B379" s="37" t="s">
        <v>157</v>
      </c>
      <c r="C379" s="144" t="s">
        <v>102</v>
      </c>
      <c r="D379" s="144" t="s">
        <v>102</v>
      </c>
      <c r="E379" s="144" t="s">
        <v>102</v>
      </c>
      <c r="F379" s="144" t="s">
        <v>102</v>
      </c>
      <c r="G379" s="144" t="s">
        <v>102</v>
      </c>
      <c r="H379" s="144" t="s">
        <v>102</v>
      </c>
      <c r="I379" s="144" t="s">
        <v>102</v>
      </c>
      <c r="J379" s="144" t="s">
        <v>102</v>
      </c>
      <c r="K379" s="144" t="s">
        <v>102</v>
      </c>
      <c r="L379" s="144" t="s">
        <v>102</v>
      </c>
    </row>
    <row r="380" spans="1:12">
      <c r="A380" s="133">
        <v>34</v>
      </c>
      <c r="B380" s="37" t="s">
        <v>160</v>
      </c>
      <c r="C380" s="144" t="s">
        <v>102</v>
      </c>
      <c r="D380" s="144" t="s">
        <v>102</v>
      </c>
      <c r="E380" s="144" t="s">
        <v>102</v>
      </c>
      <c r="F380" s="144" t="s">
        <v>102</v>
      </c>
      <c r="G380" s="144" t="s">
        <v>102</v>
      </c>
      <c r="H380" s="144" t="s">
        <v>102</v>
      </c>
      <c r="I380" s="144" t="s">
        <v>102</v>
      </c>
      <c r="J380" s="144" t="s">
        <v>102</v>
      </c>
      <c r="K380" s="144" t="s">
        <v>102</v>
      </c>
      <c r="L380" s="144" t="s">
        <v>102</v>
      </c>
    </row>
    <row r="381" spans="1:12">
      <c r="A381" s="121">
        <v>34100</v>
      </c>
      <c r="B381" s="104" t="s">
        <v>161</v>
      </c>
      <c r="C381" s="94" t="s">
        <v>102</v>
      </c>
      <c r="D381" s="94" t="s">
        <v>102</v>
      </c>
      <c r="E381" s="94" t="s">
        <v>102</v>
      </c>
      <c r="F381" s="94" t="s">
        <v>102</v>
      </c>
      <c r="G381" s="94" t="s">
        <v>102</v>
      </c>
      <c r="H381" s="94" t="s">
        <v>102</v>
      </c>
      <c r="I381" s="94" t="s">
        <v>102</v>
      </c>
      <c r="J381" s="94" t="s">
        <v>102</v>
      </c>
      <c r="K381" s="94" t="s">
        <v>102</v>
      </c>
      <c r="L381" s="94" t="s">
        <v>102</v>
      </c>
    </row>
    <row r="382" spans="1:12">
      <c r="A382" s="133">
        <v>34200</v>
      </c>
      <c r="B382" s="37" t="s">
        <v>162</v>
      </c>
      <c r="C382" s="144" t="s">
        <v>102</v>
      </c>
      <c r="D382" s="144" t="s">
        <v>102</v>
      </c>
      <c r="E382" s="144" t="s">
        <v>102</v>
      </c>
      <c r="F382" s="144" t="s">
        <v>102</v>
      </c>
      <c r="G382" s="144" t="s">
        <v>102</v>
      </c>
      <c r="H382" s="144" t="s">
        <v>102</v>
      </c>
      <c r="I382" s="144" t="s">
        <v>102</v>
      </c>
      <c r="J382" s="144" t="s">
        <v>102</v>
      </c>
      <c r="K382" s="144" t="s">
        <v>102</v>
      </c>
      <c r="L382" s="144" t="s">
        <v>102</v>
      </c>
    </row>
    <row r="383" spans="1:12">
      <c r="A383" s="133">
        <v>34300</v>
      </c>
      <c r="B383" s="37" t="s">
        <v>163</v>
      </c>
      <c r="C383" s="144" t="s">
        <v>102</v>
      </c>
      <c r="D383" s="144" t="s">
        <v>102</v>
      </c>
      <c r="E383" s="144" t="s">
        <v>102</v>
      </c>
      <c r="F383" s="144" t="s">
        <v>102</v>
      </c>
      <c r="G383" s="144" t="s">
        <v>102</v>
      </c>
      <c r="H383" s="144" t="s">
        <v>102</v>
      </c>
      <c r="I383" s="144" t="s">
        <v>102</v>
      </c>
      <c r="J383" s="144" t="s">
        <v>102</v>
      </c>
      <c r="K383" s="144" t="s">
        <v>102</v>
      </c>
      <c r="L383" s="144" t="s">
        <v>102</v>
      </c>
    </row>
    <row r="384" spans="1:12">
      <c r="A384" s="133">
        <v>34400</v>
      </c>
      <c r="B384" s="37" t="s">
        <v>164</v>
      </c>
      <c r="C384" s="144" t="s">
        <v>102</v>
      </c>
      <c r="D384" s="144" t="s">
        <v>102</v>
      </c>
      <c r="E384" s="144" t="s">
        <v>102</v>
      </c>
      <c r="F384" s="144" t="s">
        <v>102</v>
      </c>
      <c r="G384" s="144" t="s">
        <v>102</v>
      </c>
      <c r="H384" s="144" t="s">
        <v>102</v>
      </c>
      <c r="I384" s="144" t="s">
        <v>102</v>
      </c>
      <c r="J384" s="144" t="s">
        <v>102</v>
      </c>
      <c r="K384" s="144" t="s">
        <v>102</v>
      </c>
      <c r="L384" s="144" t="s">
        <v>102</v>
      </c>
    </row>
    <row r="385" spans="1:12">
      <c r="A385" s="133">
        <v>34500</v>
      </c>
      <c r="B385" s="37" t="s">
        <v>165</v>
      </c>
      <c r="C385" s="144" t="s">
        <v>102</v>
      </c>
      <c r="D385" s="144" t="s">
        <v>102</v>
      </c>
      <c r="E385" s="144" t="s">
        <v>102</v>
      </c>
      <c r="F385" s="144" t="s">
        <v>102</v>
      </c>
      <c r="G385" s="144" t="s">
        <v>102</v>
      </c>
      <c r="H385" s="144" t="s">
        <v>102</v>
      </c>
      <c r="I385" s="144" t="s">
        <v>102</v>
      </c>
      <c r="J385" s="144" t="s">
        <v>102</v>
      </c>
      <c r="K385" s="144" t="s">
        <v>102</v>
      </c>
      <c r="L385" s="144" t="s">
        <v>102</v>
      </c>
    </row>
    <row r="386" spans="1:12">
      <c r="A386" s="133">
        <v>34600</v>
      </c>
      <c r="B386" s="37" t="s">
        <v>166</v>
      </c>
      <c r="C386" s="144" t="s">
        <v>102</v>
      </c>
      <c r="D386" s="144" t="s">
        <v>102</v>
      </c>
      <c r="E386" s="144" t="s">
        <v>102</v>
      </c>
      <c r="F386" s="144" t="s">
        <v>102</v>
      </c>
      <c r="G386" s="144" t="s">
        <v>102</v>
      </c>
      <c r="H386" s="144" t="s">
        <v>102</v>
      </c>
      <c r="I386" s="144" t="s">
        <v>102</v>
      </c>
      <c r="J386" s="144" t="s">
        <v>102</v>
      </c>
      <c r="K386" s="144" t="s">
        <v>102</v>
      </c>
      <c r="L386" s="144" t="s">
        <v>102</v>
      </c>
    </row>
    <row r="387" spans="1:12">
      <c r="A387" s="133">
        <v>3471</v>
      </c>
      <c r="B387" s="37" t="s">
        <v>167</v>
      </c>
      <c r="C387" s="144" t="s">
        <v>102</v>
      </c>
      <c r="D387" s="144" t="s">
        <v>102</v>
      </c>
      <c r="E387" s="144" t="s">
        <v>102</v>
      </c>
      <c r="F387" s="144" t="s">
        <v>102</v>
      </c>
      <c r="G387" s="144" t="s">
        <v>102</v>
      </c>
      <c r="H387" s="144" t="s">
        <v>102</v>
      </c>
      <c r="I387" s="144" t="s">
        <v>102</v>
      </c>
      <c r="J387" s="144" t="s">
        <v>102</v>
      </c>
      <c r="K387" s="144" t="s">
        <v>102</v>
      </c>
      <c r="L387" s="144" t="s">
        <v>102</v>
      </c>
    </row>
    <row r="388" spans="1:12">
      <c r="A388" s="124">
        <v>34711</v>
      </c>
      <c r="B388" s="104" t="s">
        <v>168</v>
      </c>
      <c r="C388" s="94" t="s">
        <v>102</v>
      </c>
      <c r="D388" s="94" t="s">
        <v>102</v>
      </c>
      <c r="E388" s="94" t="s">
        <v>102</v>
      </c>
      <c r="F388" s="94" t="s">
        <v>102</v>
      </c>
      <c r="G388" s="94" t="s">
        <v>102</v>
      </c>
      <c r="H388" s="94" t="s">
        <v>102</v>
      </c>
      <c r="I388" s="94" t="s">
        <v>102</v>
      </c>
      <c r="J388" s="94" t="s">
        <v>102</v>
      </c>
      <c r="K388" s="94" t="s">
        <v>102</v>
      </c>
      <c r="L388" s="94" t="s">
        <v>102</v>
      </c>
    </row>
    <row r="389" spans="1:12">
      <c r="A389" s="133">
        <v>34712</v>
      </c>
      <c r="B389" s="37" t="s">
        <v>169</v>
      </c>
      <c r="C389" s="144" t="s">
        <v>102</v>
      </c>
      <c r="D389" s="144" t="s">
        <v>102</v>
      </c>
      <c r="E389" s="144" t="s">
        <v>102</v>
      </c>
      <c r="F389" s="144" t="s">
        <v>102</v>
      </c>
      <c r="G389" s="144" t="s">
        <v>102</v>
      </c>
      <c r="H389" s="144" t="s">
        <v>102</v>
      </c>
      <c r="I389" s="144" t="s">
        <v>102</v>
      </c>
      <c r="J389" s="144" t="s">
        <v>102</v>
      </c>
      <c r="K389" s="144" t="s">
        <v>102</v>
      </c>
      <c r="L389" s="144" t="s">
        <v>102</v>
      </c>
    </row>
    <row r="390" spans="1:12">
      <c r="A390" s="133">
        <v>34713</v>
      </c>
      <c r="B390" s="37" t="s">
        <v>170</v>
      </c>
      <c r="C390" s="144" t="s">
        <v>102</v>
      </c>
      <c r="D390" s="144" t="s">
        <v>102</v>
      </c>
      <c r="E390" s="144" t="s">
        <v>102</v>
      </c>
      <c r="F390" s="144" t="s">
        <v>102</v>
      </c>
      <c r="G390" s="144" t="s">
        <v>102</v>
      </c>
      <c r="H390" s="144" t="s">
        <v>102</v>
      </c>
      <c r="I390" s="144" t="s">
        <v>102</v>
      </c>
      <c r="J390" s="144" t="s">
        <v>102</v>
      </c>
      <c r="K390" s="144" t="s">
        <v>102</v>
      </c>
      <c r="L390" s="144" t="s">
        <v>102</v>
      </c>
    </row>
    <row r="391" spans="1:12">
      <c r="A391" s="133">
        <v>34714</v>
      </c>
      <c r="B391" s="37" t="s">
        <v>171</v>
      </c>
      <c r="C391" s="144" t="s">
        <v>102</v>
      </c>
      <c r="D391" s="144" t="s">
        <v>102</v>
      </c>
      <c r="E391" s="144" t="s">
        <v>102</v>
      </c>
      <c r="F391" s="144" t="s">
        <v>102</v>
      </c>
      <c r="G391" s="144" t="s">
        <v>102</v>
      </c>
      <c r="H391" s="144" t="s">
        <v>102</v>
      </c>
      <c r="I391" s="144" t="s">
        <v>102</v>
      </c>
      <c r="J391" s="144" t="s">
        <v>102</v>
      </c>
      <c r="K391" s="144" t="s">
        <v>102</v>
      </c>
      <c r="L391" s="144" t="s">
        <v>102</v>
      </c>
    </row>
    <row r="392" spans="1:12">
      <c r="A392" s="133">
        <v>35</v>
      </c>
      <c r="B392" s="37" t="s">
        <v>173</v>
      </c>
      <c r="C392" s="144" t="s">
        <v>102</v>
      </c>
      <c r="D392" s="144" t="s">
        <v>102</v>
      </c>
      <c r="E392" s="144" t="s">
        <v>102</v>
      </c>
      <c r="F392" s="144" t="s">
        <v>102</v>
      </c>
      <c r="G392" s="144" t="s">
        <v>102</v>
      </c>
      <c r="H392" s="144" t="s">
        <v>102</v>
      </c>
      <c r="I392" s="144" t="s">
        <v>102</v>
      </c>
      <c r="J392" s="144" t="s">
        <v>102</v>
      </c>
      <c r="K392" s="144" t="s">
        <v>102</v>
      </c>
      <c r="L392" s="144" t="s">
        <v>102</v>
      </c>
    </row>
    <row r="393" spans="1:12">
      <c r="A393" s="121">
        <v>351</v>
      </c>
      <c r="B393" s="104" t="s">
        <v>448</v>
      </c>
      <c r="C393" s="94" t="s">
        <v>102</v>
      </c>
      <c r="D393" s="94" t="s">
        <v>102</v>
      </c>
      <c r="E393" s="94" t="s">
        <v>102</v>
      </c>
      <c r="F393" s="94" t="s">
        <v>102</v>
      </c>
      <c r="G393" s="94" t="s">
        <v>102</v>
      </c>
      <c r="H393" s="94" t="s">
        <v>102</v>
      </c>
      <c r="I393" s="94" t="s">
        <v>102</v>
      </c>
      <c r="J393" s="94" t="s">
        <v>102</v>
      </c>
      <c r="K393" s="94" t="s">
        <v>102</v>
      </c>
      <c r="L393" s="94" t="s">
        <v>102</v>
      </c>
    </row>
    <row r="394" spans="1:12">
      <c r="A394" s="124">
        <v>35110</v>
      </c>
      <c r="B394" s="104" t="s">
        <v>175</v>
      </c>
      <c r="C394" s="94" t="s">
        <v>102</v>
      </c>
      <c r="D394" s="94" t="s">
        <v>102</v>
      </c>
      <c r="E394" s="94" t="s">
        <v>102</v>
      </c>
      <c r="F394" s="94" t="s">
        <v>102</v>
      </c>
      <c r="G394" s="94" t="s">
        <v>102</v>
      </c>
      <c r="H394" s="94" t="s">
        <v>102</v>
      </c>
      <c r="I394" s="94" t="s">
        <v>102</v>
      </c>
      <c r="J394" s="94" t="s">
        <v>102</v>
      </c>
      <c r="K394" s="94" t="s">
        <v>102</v>
      </c>
      <c r="L394" s="94" t="s">
        <v>102</v>
      </c>
    </row>
    <row r="395" spans="1:12">
      <c r="A395" s="133">
        <v>35130</v>
      </c>
      <c r="B395" s="37" t="s">
        <v>177</v>
      </c>
      <c r="C395" s="144" t="s">
        <v>102</v>
      </c>
      <c r="D395" s="144" t="s">
        <v>102</v>
      </c>
      <c r="E395" s="144" t="s">
        <v>102</v>
      </c>
      <c r="F395" s="144" t="s">
        <v>102</v>
      </c>
      <c r="G395" s="144" t="s">
        <v>102</v>
      </c>
      <c r="H395" s="144" t="s">
        <v>102</v>
      </c>
      <c r="I395" s="144" t="s">
        <v>102</v>
      </c>
      <c r="J395" s="144" t="s">
        <v>102</v>
      </c>
      <c r="K395" s="144" t="s">
        <v>102</v>
      </c>
      <c r="L395" s="144" t="s">
        <v>102</v>
      </c>
    </row>
    <row r="396" spans="1:12">
      <c r="A396" s="133">
        <v>35200</v>
      </c>
      <c r="B396" s="37" t="s">
        <v>179</v>
      </c>
      <c r="C396" s="144" t="s">
        <v>102</v>
      </c>
      <c r="D396" s="144" t="s">
        <v>102</v>
      </c>
      <c r="E396" s="144" t="s">
        <v>102</v>
      </c>
      <c r="F396" s="144" t="s">
        <v>102</v>
      </c>
      <c r="G396" s="144" t="s">
        <v>102</v>
      </c>
      <c r="H396" s="144" t="s">
        <v>102</v>
      </c>
      <c r="I396" s="144" t="s">
        <v>102</v>
      </c>
      <c r="J396" s="144" t="s">
        <v>102</v>
      </c>
      <c r="K396" s="144" t="s">
        <v>102</v>
      </c>
      <c r="L396" s="144" t="s">
        <v>102</v>
      </c>
    </row>
    <row r="397" spans="1:12">
      <c r="A397" s="133">
        <v>35300</v>
      </c>
      <c r="B397" s="37" t="s">
        <v>181</v>
      </c>
      <c r="C397" s="144" t="s">
        <v>102</v>
      </c>
      <c r="D397" s="144" t="s">
        <v>102</v>
      </c>
      <c r="E397" s="144" t="s">
        <v>102</v>
      </c>
      <c r="F397" s="144" t="s">
        <v>102</v>
      </c>
      <c r="G397" s="144" t="s">
        <v>102</v>
      </c>
      <c r="H397" s="144" t="s">
        <v>102</v>
      </c>
      <c r="I397" s="144" t="s">
        <v>102</v>
      </c>
      <c r="J397" s="144" t="s">
        <v>102</v>
      </c>
      <c r="K397" s="144" t="s">
        <v>102</v>
      </c>
      <c r="L397" s="144" t="s">
        <v>102</v>
      </c>
    </row>
    <row r="398" spans="1:12">
      <c r="A398" s="133">
        <v>354</v>
      </c>
      <c r="B398" s="37" t="s">
        <v>182</v>
      </c>
      <c r="C398" s="144" t="s">
        <v>102</v>
      </c>
      <c r="D398" s="144" t="s">
        <v>102</v>
      </c>
      <c r="E398" s="144" t="s">
        <v>102</v>
      </c>
      <c r="F398" s="144" t="s">
        <v>102</v>
      </c>
      <c r="G398" s="144" t="s">
        <v>102</v>
      </c>
      <c r="H398" s="144" t="s">
        <v>102</v>
      </c>
      <c r="I398" s="144" t="s">
        <v>102</v>
      </c>
      <c r="J398" s="144" t="s">
        <v>102</v>
      </c>
      <c r="K398" s="144" t="s">
        <v>102</v>
      </c>
      <c r="L398" s="144" t="s">
        <v>102</v>
      </c>
    </row>
    <row r="399" spans="1:12">
      <c r="A399" s="124">
        <v>35410</v>
      </c>
      <c r="B399" s="104" t="s">
        <v>184</v>
      </c>
      <c r="C399" s="94" t="s">
        <v>102</v>
      </c>
      <c r="D399" s="94" t="s">
        <v>102</v>
      </c>
      <c r="E399" s="94" t="s">
        <v>102</v>
      </c>
      <c r="F399" s="94" t="s">
        <v>102</v>
      </c>
      <c r="G399" s="94" t="s">
        <v>102</v>
      </c>
      <c r="H399" s="94" t="s">
        <v>102</v>
      </c>
      <c r="I399" s="94" t="s">
        <v>102</v>
      </c>
      <c r="J399" s="94" t="s">
        <v>102</v>
      </c>
      <c r="K399" s="94" t="s">
        <v>102</v>
      </c>
      <c r="L399" s="94" t="s">
        <v>102</v>
      </c>
    </row>
    <row r="400" spans="1:12">
      <c r="A400" s="133">
        <v>35420</v>
      </c>
      <c r="B400" s="37" t="s">
        <v>186</v>
      </c>
      <c r="C400" s="144" t="s">
        <v>102</v>
      </c>
      <c r="D400" s="144" t="s">
        <v>102</v>
      </c>
      <c r="E400" s="144" t="s">
        <v>102</v>
      </c>
      <c r="F400" s="144" t="s">
        <v>102</v>
      </c>
      <c r="G400" s="144" t="s">
        <v>102</v>
      </c>
      <c r="H400" s="144" t="s">
        <v>102</v>
      </c>
      <c r="I400" s="144" t="s">
        <v>102</v>
      </c>
      <c r="J400" s="144" t="s">
        <v>102</v>
      </c>
      <c r="K400" s="144" t="s">
        <v>102</v>
      </c>
      <c r="L400" s="144" t="s">
        <v>102</v>
      </c>
    </row>
    <row r="401" spans="1:12">
      <c r="A401" s="133">
        <v>35430</v>
      </c>
      <c r="B401" s="37" t="s">
        <v>188</v>
      </c>
      <c r="C401" s="144" t="s">
        <v>102</v>
      </c>
      <c r="D401" s="144" t="s">
        <v>102</v>
      </c>
      <c r="E401" s="144" t="s">
        <v>102</v>
      </c>
      <c r="F401" s="144" t="s">
        <v>102</v>
      </c>
      <c r="G401" s="144" t="s">
        <v>102</v>
      </c>
      <c r="H401" s="144" t="s">
        <v>102</v>
      </c>
      <c r="I401" s="144" t="s">
        <v>102</v>
      </c>
      <c r="J401" s="144" t="s">
        <v>102</v>
      </c>
      <c r="K401" s="144" t="s">
        <v>102</v>
      </c>
      <c r="L401" s="144" t="s">
        <v>102</v>
      </c>
    </row>
    <row r="402" spans="1:12">
      <c r="A402" s="133">
        <v>35440</v>
      </c>
      <c r="B402" s="37" t="s">
        <v>190</v>
      </c>
      <c r="C402" s="144" t="s">
        <v>102</v>
      </c>
      <c r="D402" s="144" t="s">
        <v>102</v>
      </c>
      <c r="E402" s="144" t="s">
        <v>102</v>
      </c>
      <c r="F402" s="144" t="s">
        <v>102</v>
      </c>
      <c r="G402" s="144" t="s">
        <v>102</v>
      </c>
      <c r="H402" s="144" t="s">
        <v>102</v>
      </c>
      <c r="I402" s="144" t="s">
        <v>102</v>
      </c>
      <c r="J402" s="144" t="s">
        <v>102</v>
      </c>
      <c r="K402" s="144" t="s">
        <v>102</v>
      </c>
      <c r="L402" s="144" t="s">
        <v>102</v>
      </c>
    </row>
    <row r="403" spans="1:12">
      <c r="A403" s="133">
        <v>35450</v>
      </c>
      <c r="B403" s="37" t="s">
        <v>192</v>
      </c>
      <c r="C403" s="144" t="s">
        <v>102</v>
      </c>
      <c r="D403" s="144" t="s">
        <v>102</v>
      </c>
      <c r="E403" s="144" t="s">
        <v>102</v>
      </c>
      <c r="F403" s="144" t="s">
        <v>102</v>
      </c>
      <c r="G403" s="144" t="s">
        <v>102</v>
      </c>
      <c r="H403" s="144" t="s">
        <v>102</v>
      </c>
      <c r="I403" s="144" t="s">
        <v>102</v>
      </c>
      <c r="J403" s="144" t="s">
        <v>102</v>
      </c>
      <c r="K403" s="144" t="s">
        <v>102</v>
      </c>
      <c r="L403" s="144" t="s">
        <v>102</v>
      </c>
    </row>
    <row r="404" spans="1:12">
      <c r="A404" s="133">
        <v>35460</v>
      </c>
      <c r="B404" s="37" t="s">
        <v>194</v>
      </c>
      <c r="C404" s="144" t="s">
        <v>102</v>
      </c>
      <c r="D404" s="144" t="s">
        <v>102</v>
      </c>
      <c r="E404" s="144" t="s">
        <v>102</v>
      </c>
      <c r="F404" s="144" t="s">
        <v>102</v>
      </c>
      <c r="G404" s="144" t="s">
        <v>102</v>
      </c>
      <c r="H404" s="144" t="s">
        <v>102</v>
      </c>
      <c r="I404" s="144" t="s">
        <v>102</v>
      </c>
      <c r="J404" s="144" t="s">
        <v>102</v>
      </c>
      <c r="K404" s="144" t="s">
        <v>102</v>
      </c>
      <c r="L404" s="144" t="s">
        <v>102</v>
      </c>
    </row>
    <row r="405" spans="1:12">
      <c r="A405" s="133">
        <v>35470</v>
      </c>
      <c r="B405" s="37" t="s">
        <v>196</v>
      </c>
      <c r="C405" s="144" t="s">
        <v>102</v>
      </c>
      <c r="D405" s="144" t="s">
        <v>102</v>
      </c>
      <c r="E405" s="144" t="s">
        <v>102</v>
      </c>
      <c r="F405" s="144" t="s">
        <v>102</v>
      </c>
      <c r="G405" s="144" t="s">
        <v>102</v>
      </c>
      <c r="H405" s="144" t="s">
        <v>102</v>
      </c>
      <c r="I405" s="144" t="s">
        <v>102</v>
      </c>
      <c r="J405" s="144" t="s">
        <v>102</v>
      </c>
      <c r="K405" s="144" t="s">
        <v>102</v>
      </c>
      <c r="L405" s="144" t="s">
        <v>102</v>
      </c>
    </row>
    <row r="406" spans="1:12">
      <c r="A406" s="133">
        <v>35500</v>
      </c>
      <c r="B406" s="37" t="s">
        <v>198</v>
      </c>
      <c r="C406" s="144" t="s">
        <v>102</v>
      </c>
      <c r="D406" s="144" t="s">
        <v>102</v>
      </c>
      <c r="E406" s="144" t="s">
        <v>102</v>
      </c>
      <c r="F406" s="144" t="s">
        <v>102</v>
      </c>
      <c r="G406" s="144" t="s">
        <v>102</v>
      </c>
      <c r="H406" s="144" t="s">
        <v>102</v>
      </c>
      <c r="I406" s="144" t="s">
        <v>102</v>
      </c>
      <c r="J406" s="144" t="s">
        <v>102</v>
      </c>
      <c r="K406" s="144" t="s">
        <v>102</v>
      </c>
      <c r="L406" s="144" t="s">
        <v>102</v>
      </c>
    </row>
    <row r="407" spans="1:12">
      <c r="A407" s="133">
        <v>35600</v>
      </c>
      <c r="B407" s="37" t="s">
        <v>200</v>
      </c>
      <c r="C407" s="144" t="s">
        <v>102</v>
      </c>
      <c r="D407" s="144" t="s">
        <v>102</v>
      </c>
      <c r="E407" s="144" t="s">
        <v>102</v>
      </c>
      <c r="F407" s="144" t="s">
        <v>102</v>
      </c>
      <c r="G407" s="144" t="s">
        <v>102</v>
      </c>
      <c r="H407" s="144" t="s">
        <v>102</v>
      </c>
      <c r="I407" s="144" t="s">
        <v>102</v>
      </c>
      <c r="J407" s="144" t="s">
        <v>102</v>
      </c>
      <c r="K407" s="144" t="s">
        <v>102</v>
      </c>
      <c r="L407" s="144" t="s">
        <v>102</v>
      </c>
    </row>
    <row r="408" spans="1:12">
      <c r="A408" s="133">
        <v>36</v>
      </c>
      <c r="B408" s="37" t="s">
        <v>202</v>
      </c>
      <c r="C408" s="144" t="s">
        <v>102</v>
      </c>
      <c r="D408" s="144" t="s">
        <v>102</v>
      </c>
      <c r="E408" s="144" t="s">
        <v>102</v>
      </c>
      <c r="F408" s="144" t="s">
        <v>102</v>
      </c>
      <c r="G408" s="144" t="s">
        <v>102</v>
      </c>
      <c r="H408" s="144" t="s">
        <v>102</v>
      </c>
      <c r="I408" s="144" t="s">
        <v>102</v>
      </c>
      <c r="J408" s="144" t="s">
        <v>102</v>
      </c>
      <c r="K408" s="144" t="s">
        <v>102</v>
      </c>
      <c r="L408" s="144" t="s">
        <v>102</v>
      </c>
    </row>
    <row r="409" spans="1:12">
      <c r="A409" s="121">
        <v>36100</v>
      </c>
      <c r="B409" s="104" t="s">
        <v>203</v>
      </c>
      <c r="C409" s="94" t="s">
        <v>102</v>
      </c>
      <c r="D409" s="94" t="s">
        <v>102</v>
      </c>
      <c r="E409" s="94" t="s">
        <v>102</v>
      </c>
      <c r="F409" s="94" t="s">
        <v>102</v>
      </c>
      <c r="G409" s="94" t="s">
        <v>102</v>
      </c>
      <c r="H409" s="94" t="s">
        <v>102</v>
      </c>
      <c r="I409" s="94" t="s">
        <v>102</v>
      </c>
      <c r="J409" s="94" t="s">
        <v>102</v>
      </c>
      <c r="K409" s="94" t="s">
        <v>102</v>
      </c>
      <c r="L409" s="94" t="s">
        <v>102</v>
      </c>
    </row>
    <row r="410" spans="1:12">
      <c r="A410" s="133">
        <v>36200</v>
      </c>
      <c r="B410" s="37" t="s">
        <v>204</v>
      </c>
      <c r="C410" s="144" t="s">
        <v>102</v>
      </c>
      <c r="D410" s="144" t="s">
        <v>102</v>
      </c>
      <c r="E410" s="144" t="s">
        <v>102</v>
      </c>
      <c r="F410" s="144" t="s">
        <v>102</v>
      </c>
      <c r="G410" s="144" t="s">
        <v>102</v>
      </c>
      <c r="H410" s="144" t="s">
        <v>102</v>
      </c>
      <c r="I410" s="144" t="s">
        <v>102</v>
      </c>
      <c r="J410" s="144" t="s">
        <v>102</v>
      </c>
      <c r="K410" s="144" t="s">
        <v>102</v>
      </c>
      <c r="L410" s="144" t="s">
        <v>102</v>
      </c>
    </row>
    <row r="411" spans="1:12">
      <c r="A411" s="133">
        <v>36300</v>
      </c>
      <c r="B411" s="37" t="s">
        <v>205</v>
      </c>
      <c r="C411" s="144" t="s">
        <v>102</v>
      </c>
      <c r="D411" s="144" t="s">
        <v>102</v>
      </c>
      <c r="E411" s="144" t="s">
        <v>102</v>
      </c>
      <c r="F411" s="144" t="s">
        <v>102</v>
      </c>
      <c r="G411" s="144" t="s">
        <v>102</v>
      </c>
      <c r="H411" s="144" t="s">
        <v>102</v>
      </c>
      <c r="I411" s="144" t="s">
        <v>102</v>
      </c>
      <c r="J411" s="144" t="s">
        <v>102</v>
      </c>
      <c r="K411" s="144" t="s">
        <v>102</v>
      </c>
      <c r="L411" s="144" t="s">
        <v>102</v>
      </c>
    </row>
    <row r="412" spans="1:12">
      <c r="A412" s="133">
        <v>36400</v>
      </c>
      <c r="B412" s="37" t="s">
        <v>206</v>
      </c>
      <c r="C412" s="144" t="s">
        <v>102</v>
      </c>
      <c r="D412" s="144" t="s">
        <v>102</v>
      </c>
      <c r="E412" s="144" t="s">
        <v>102</v>
      </c>
      <c r="F412" s="144" t="s">
        <v>102</v>
      </c>
      <c r="G412" s="144" t="s">
        <v>102</v>
      </c>
      <c r="H412" s="144" t="s">
        <v>102</v>
      </c>
      <c r="I412" s="144" t="s">
        <v>102</v>
      </c>
      <c r="J412" s="144" t="s">
        <v>102</v>
      </c>
      <c r="K412" s="144" t="s">
        <v>102</v>
      </c>
      <c r="L412" s="144" t="s">
        <v>102</v>
      </c>
    </row>
    <row r="413" spans="1:12">
      <c r="A413" s="133">
        <v>36500</v>
      </c>
      <c r="B413" s="37" t="s">
        <v>207</v>
      </c>
      <c r="C413" s="144" t="s">
        <v>102</v>
      </c>
      <c r="D413" s="144" t="s">
        <v>102</v>
      </c>
      <c r="E413" s="144" t="s">
        <v>102</v>
      </c>
      <c r="F413" s="144" t="s">
        <v>102</v>
      </c>
      <c r="G413" s="144" t="s">
        <v>102</v>
      </c>
      <c r="H413" s="144" t="s">
        <v>102</v>
      </c>
      <c r="I413" s="144" t="s">
        <v>102</v>
      </c>
      <c r="J413" s="144" t="s">
        <v>102</v>
      </c>
      <c r="K413" s="144" t="s">
        <v>102</v>
      </c>
      <c r="L413" s="144" t="s">
        <v>102</v>
      </c>
    </row>
    <row r="414" spans="1:12">
      <c r="A414" s="133">
        <v>36600</v>
      </c>
      <c r="B414" s="37" t="s">
        <v>208</v>
      </c>
      <c r="C414" s="144" t="s">
        <v>102</v>
      </c>
      <c r="D414" s="144" t="s">
        <v>102</v>
      </c>
      <c r="E414" s="144" t="s">
        <v>102</v>
      </c>
      <c r="F414" s="144" t="s">
        <v>102</v>
      </c>
      <c r="G414" s="144" t="s">
        <v>102</v>
      </c>
      <c r="H414" s="144" t="s">
        <v>102</v>
      </c>
      <c r="I414" s="144" t="s">
        <v>102</v>
      </c>
      <c r="J414" s="144" t="s">
        <v>102</v>
      </c>
      <c r="K414" s="144" t="s">
        <v>102</v>
      </c>
      <c r="L414" s="144" t="s">
        <v>102</v>
      </c>
    </row>
    <row r="415" spans="1:12">
      <c r="A415" s="133">
        <v>36700</v>
      </c>
      <c r="B415" s="37" t="s">
        <v>637</v>
      </c>
      <c r="C415" s="144" t="s">
        <v>102</v>
      </c>
      <c r="D415" s="144" t="s">
        <v>102</v>
      </c>
      <c r="E415" s="144" t="s">
        <v>102</v>
      </c>
      <c r="F415" s="144" t="s">
        <v>102</v>
      </c>
      <c r="G415" s="144" t="s">
        <v>102</v>
      </c>
      <c r="H415" s="144" t="s">
        <v>102</v>
      </c>
      <c r="I415" s="144" t="s">
        <v>102</v>
      </c>
      <c r="J415" s="144" t="s">
        <v>102</v>
      </c>
      <c r="K415" s="144" t="s">
        <v>102</v>
      </c>
      <c r="L415" s="144" t="s">
        <v>102</v>
      </c>
    </row>
    <row r="416" spans="1:12">
      <c r="A416" s="133">
        <v>36800</v>
      </c>
      <c r="B416" s="37" t="s">
        <v>638</v>
      </c>
      <c r="C416" s="144" t="s">
        <v>102</v>
      </c>
      <c r="D416" s="144" t="s">
        <v>102</v>
      </c>
      <c r="E416" s="144" t="s">
        <v>102</v>
      </c>
      <c r="F416" s="144" t="s">
        <v>102</v>
      </c>
      <c r="G416" s="144" t="s">
        <v>102</v>
      </c>
      <c r="H416" s="144" t="s">
        <v>102</v>
      </c>
      <c r="I416" s="144" t="s">
        <v>102</v>
      </c>
      <c r="J416" s="144" t="s">
        <v>102</v>
      </c>
      <c r="K416" s="144" t="s">
        <v>102</v>
      </c>
      <c r="L416" s="144" t="s">
        <v>102</v>
      </c>
    </row>
    <row ht="25.5" r="417" spans="1:12">
      <c r="A417" s="133">
        <v>36900</v>
      </c>
      <c r="B417" s="37" t="s">
        <v>794</v>
      </c>
      <c r="C417" s="144" t="s">
        <v>102</v>
      </c>
      <c r="D417" s="144" t="s">
        <v>102</v>
      </c>
      <c r="E417" s="144" t="s">
        <v>102</v>
      </c>
      <c r="F417" s="144" t="s">
        <v>102</v>
      </c>
      <c r="G417" s="144" t="s">
        <v>102</v>
      </c>
      <c r="H417" s="144" t="s">
        <v>102</v>
      </c>
      <c r="I417" s="144" t="s">
        <v>102</v>
      </c>
      <c r="J417" s="144" t="s">
        <v>102</v>
      </c>
      <c r="K417" s="144" t="s">
        <v>102</v>
      </c>
      <c r="L417" s="144" t="s">
        <v>102</v>
      </c>
    </row>
    <row r="418" spans="1:12">
      <c r="A418" s="133">
        <v>2</v>
      </c>
      <c r="B418" s="37" t="s">
        <v>209</v>
      </c>
      <c r="C418" s="144" t="s">
        <v>102</v>
      </c>
      <c r="D418" s="144" t="s">
        <v>102</v>
      </c>
      <c r="E418" s="144" t="s">
        <v>102</v>
      </c>
      <c r="F418" s="144" t="s">
        <v>102</v>
      </c>
      <c r="G418" s="144" t="s">
        <v>102</v>
      </c>
      <c r="H418" s="144" t="s">
        <v>102</v>
      </c>
      <c r="I418" s="144" t="s">
        <v>102</v>
      </c>
      <c r="J418" s="144" t="s">
        <v>102</v>
      </c>
      <c r="K418" s="144" t="s">
        <v>102</v>
      </c>
      <c r="L418" s="144" t="s">
        <v>102</v>
      </c>
    </row>
    <row r="419" spans="1:12">
      <c r="A419" s="124">
        <v>37</v>
      </c>
      <c r="B419" s="104" t="s">
        <v>211</v>
      </c>
      <c r="C419" s="94" t="s">
        <v>102</v>
      </c>
      <c r="D419" s="94" t="s">
        <v>102</v>
      </c>
      <c r="E419" s="94" t="s">
        <v>102</v>
      </c>
      <c r="F419" s="94" t="s">
        <v>102</v>
      </c>
      <c r="G419" s="94" t="s">
        <v>102</v>
      </c>
      <c r="H419" s="94" t="s">
        <v>102</v>
      </c>
      <c r="I419" s="94" t="s">
        <v>102</v>
      </c>
      <c r="J419" s="94" t="s">
        <v>102</v>
      </c>
      <c r="K419" s="94" t="s">
        <v>102</v>
      </c>
      <c r="L419" s="94" t="s">
        <v>102</v>
      </c>
    </row>
    <row r="420" spans="1:12">
      <c r="A420" s="121">
        <v>371</v>
      </c>
      <c r="B420" s="104" t="s">
        <v>212</v>
      </c>
      <c r="C420" s="94" t="s">
        <v>102</v>
      </c>
      <c r="D420" s="94" t="s">
        <v>102</v>
      </c>
      <c r="E420" s="94" t="s">
        <v>102</v>
      </c>
      <c r="F420" s="94" t="s">
        <v>102</v>
      </c>
      <c r="G420" s="94" t="s">
        <v>102</v>
      </c>
      <c r="H420" s="94" t="s">
        <v>102</v>
      </c>
      <c r="I420" s="94" t="s">
        <v>102</v>
      </c>
      <c r="J420" s="94" t="s">
        <v>102</v>
      </c>
      <c r="K420" s="94" t="s">
        <v>102</v>
      </c>
      <c r="L420" s="94" t="s">
        <v>102</v>
      </c>
    </row>
    <row r="421" spans="1:12">
      <c r="A421" s="124">
        <v>37110</v>
      </c>
      <c r="B421" s="104" t="s">
        <v>125</v>
      </c>
      <c r="C421" s="94" t="s">
        <v>102</v>
      </c>
      <c r="D421" s="94" t="s">
        <v>102</v>
      </c>
      <c r="E421" s="94" t="s">
        <v>102</v>
      </c>
      <c r="F421" s="94" t="s">
        <v>102</v>
      </c>
      <c r="G421" s="94" t="s">
        <v>102</v>
      </c>
      <c r="H421" s="94" t="s">
        <v>102</v>
      </c>
      <c r="I421" s="94" t="s">
        <v>102</v>
      </c>
      <c r="J421" s="94" t="s">
        <v>102</v>
      </c>
      <c r="K421" s="94" t="s">
        <v>102</v>
      </c>
      <c r="L421" s="94" t="s">
        <v>102</v>
      </c>
    </row>
    <row r="422" spans="1:12">
      <c r="A422" s="133">
        <v>37120</v>
      </c>
      <c r="B422" s="37" t="s">
        <v>126</v>
      </c>
      <c r="C422" s="144" t="s">
        <v>102</v>
      </c>
      <c r="D422" s="144" t="s">
        <v>102</v>
      </c>
      <c r="E422" s="144" t="s">
        <v>102</v>
      </c>
      <c r="F422" s="144" t="s">
        <v>102</v>
      </c>
      <c r="G422" s="144" t="s">
        <v>102</v>
      </c>
      <c r="H422" s="144" t="s">
        <v>102</v>
      </c>
      <c r="I422" s="144" t="s">
        <v>102</v>
      </c>
      <c r="J422" s="144" t="s">
        <v>102</v>
      </c>
      <c r="K422" s="144" t="s">
        <v>102</v>
      </c>
      <c r="L422" s="144" t="s">
        <v>102</v>
      </c>
    </row>
    <row r="423" spans="1:12">
      <c r="A423" s="133">
        <v>372</v>
      </c>
      <c r="B423" s="37" t="s">
        <v>141</v>
      </c>
      <c r="C423" s="144" t="s">
        <v>102</v>
      </c>
      <c r="D423" s="144" t="s">
        <v>102</v>
      </c>
      <c r="E423" s="144" t="s">
        <v>102</v>
      </c>
      <c r="F423" s="144" t="s">
        <v>102</v>
      </c>
      <c r="G423" s="144" t="s">
        <v>102</v>
      </c>
      <c r="H423" s="144" t="s">
        <v>102</v>
      </c>
      <c r="I423" s="144" t="s">
        <v>102</v>
      </c>
      <c r="J423" s="144" t="s">
        <v>102</v>
      </c>
      <c r="K423" s="144" t="s">
        <v>102</v>
      </c>
      <c r="L423" s="144" t="s">
        <v>102</v>
      </c>
    </row>
    <row r="424" spans="1:12">
      <c r="A424" s="124">
        <v>37210</v>
      </c>
      <c r="B424" s="104" t="s">
        <v>125</v>
      </c>
      <c r="C424" s="94" t="s">
        <v>102</v>
      </c>
      <c r="D424" s="94" t="s">
        <v>102</v>
      </c>
      <c r="E424" s="94" t="s">
        <v>102</v>
      </c>
      <c r="F424" s="94" t="s">
        <v>102</v>
      </c>
      <c r="G424" s="94" t="s">
        <v>102</v>
      </c>
      <c r="H424" s="94" t="s">
        <v>102</v>
      </c>
      <c r="I424" s="94" t="s">
        <v>102</v>
      </c>
      <c r="J424" s="94" t="s">
        <v>102</v>
      </c>
      <c r="K424" s="94" t="s">
        <v>102</v>
      </c>
      <c r="L424" s="94" t="s">
        <v>102</v>
      </c>
    </row>
    <row r="425" spans="1:12">
      <c r="A425" s="133">
        <v>37220</v>
      </c>
      <c r="B425" s="37" t="s">
        <v>126</v>
      </c>
      <c r="C425" s="144" t="s">
        <v>102</v>
      </c>
      <c r="D425" s="144" t="s">
        <v>102</v>
      </c>
      <c r="E425" s="144" t="s">
        <v>102</v>
      </c>
      <c r="F425" s="144" t="s">
        <v>102</v>
      </c>
      <c r="G425" s="144" t="s">
        <v>102</v>
      </c>
      <c r="H425" s="144" t="s">
        <v>102</v>
      </c>
      <c r="I425" s="144" t="s">
        <v>102</v>
      </c>
      <c r="J425" s="144" t="s">
        <v>102</v>
      </c>
      <c r="K425" s="144" t="s">
        <v>102</v>
      </c>
      <c r="L425" s="144" t="s">
        <v>102</v>
      </c>
    </row>
    <row r="426" spans="1:12">
      <c r="A426" s="133">
        <v>373</v>
      </c>
      <c r="B426" s="37" t="s">
        <v>213</v>
      </c>
      <c r="C426" s="144" t="s">
        <v>102</v>
      </c>
      <c r="D426" s="144" t="s">
        <v>102</v>
      </c>
      <c r="E426" s="144" t="s">
        <v>102</v>
      </c>
      <c r="F426" s="144" t="s">
        <v>102</v>
      </c>
      <c r="G426" s="144" t="s">
        <v>102</v>
      </c>
      <c r="H426" s="144" t="s">
        <v>102</v>
      </c>
      <c r="I426" s="144" t="s">
        <v>102</v>
      </c>
      <c r="J426" s="144" t="s">
        <v>102</v>
      </c>
      <c r="K426" s="144" t="s">
        <v>102</v>
      </c>
      <c r="L426" s="144" t="s">
        <v>102</v>
      </c>
    </row>
    <row r="427" spans="1:12">
      <c r="A427" s="124">
        <v>3731</v>
      </c>
      <c r="B427" s="104" t="s">
        <v>152</v>
      </c>
      <c r="C427" s="94" t="s">
        <v>102</v>
      </c>
      <c r="D427" s="94" t="s">
        <v>102</v>
      </c>
      <c r="E427" s="94" t="s">
        <v>102</v>
      </c>
      <c r="F427" s="94" t="s">
        <v>102</v>
      </c>
      <c r="G427" s="94" t="s">
        <v>102</v>
      </c>
      <c r="H427" s="94" t="s">
        <v>102</v>
      </c>
      <c r="I427" s="94" t="s">
        <v>102</v>
      </c>
      <c r="J427" s="94" t="s">
        <v>102</v>
      </c>
      <c r="K427" s="94" t="s">
        <v>102</v>
      </c>
      <c r="L427" s="94" t="s">
        <v>102</v>
      </c>
    </row>
    <row ht="25.5" r="428" spans="1:12">
      <c r="A428" s="124">
        <v>37311</v>
      </c>
      <c r="B428" s="104" t="s">
        <v>153</v>
      </c>
      <c r="C428" s="94" t="s">
        <v>102</v>
      </c>
      <c r="D428" s="94" t="s">
        <v>102</v>
      </c>
      <c r="E428" s="94" t="s">
        <v>102</v>
      </c>
      <c r="F428" s="94" t="s">
        <v>102</v>
      </c>
      <c r="G428" s="94" t="s">
        <v>102</v>
      </c>
      <c r="H428" s="94" t="s">
        <v>102</v>
      </c>
      <c r="I428" s="94" t="s">
        <v>102</v>
      </c>
      <c r="J428" s="94" t="s">
        <v>102</v>
      </c>
      <c r="K428" s="94" t="s">
        <v>102</v>
      </c>
      <c r="L428" s="94" t="s">
        <v>102</v>
      </c>
    </row>
    <row r="429" spans="1:12">
      <c r="A429" s="36">
        <v>37312</v>
      </c>
      <c r="B429" s="37" t="s">
        <v>154</v>
      </c>
      <c r="C429" s="144" t="s">
        <v>102</v>
      </c>
      <c r="D429" s="144" t="s">
        <v>102</v>
      </c>
      <c r="E429" s="144" t="s">
        <v>102</v>
      </c>
      <c r="F429" s="144" t="s">
        <v>102</v>
      </c>
      <c r="G429" s="144" t="s">
        <v>102</v>
      </c>
      <c r="H429" s="144" t="s">
        <v>102</v>
      </c>
      <c r="I429" s="144" t="s">
        <v>102</v>
      </c>
      <c r="J429" s="144" t="s">
        <v>102</v>
      </c>
      <c r="K429" s="144" t="s">
        <v>102</v>
      </c>
      <c r="L429" s="144" t="s">
        <v>102</v>
      </c>
    </row>
    <row r="430" spans="1:12">
      <c r="A430" s="133">
        <v>37313</v>
      </c>
      <c r="B430" s="37" t="s">
        <v>155</v>
      </c>
      <c r="C430" s="144" t="s">
        <v>102</v>
      </c>
      <c r="D430" s="144" t="s">
        <v>102</v>
      </c>
      <c r="E430" s="144" t="s">
        <v>102</v>
      </c>
      <c r="F430" s="144" t="s">
        <v>102</v>
      </c>
      <c r="G430" s="144" t="s">
        <v>102</v>
      </c>
      <c r="H430" s="144" t="s">
        <v>102</v>
      </c>
      <c r="I430" s="144" t="s">
        <v>102</v>
      </c>
      <c r="J430" s="144" t="s">
        <v>102</v>
      </c>
      <c r="K430" s="144" t="s">
        <v>102</v>
      </c>
      <c r="L430" s="144" t="s">
        <v>102</v>
      </c>
    </row>
    <row r="431" spans="1:12">
      <c r="A431" s="133">
        <v>37314</v>
      </c>
      <c r="B431" s="37" t="s">
        <v>156</v>
      </c>
      <c r="C431" s="144" t="s">
        <v>102</v>
      </c>
      <c r="D431" s="144" t="s">
        <v>102</v>
      </c>
      <c r="E431" s="144" t="s">
        <v>102</v>
      </c>
      <c r="F431" s="144" t="s">
        <v>102</v>
      </c>
      <c r="G431" s="144" t="s">
        <v>102</v>
      </c>
      <c r="H431" s="144" t="s">
        <v>102</v>
      </c>
      <c r="I431" s="144" t="s">
        <v>102</v>
      </c>
      <c r="J431" s="144" t="s">
        <v>102</v>
      </c>
      <c r="K431" s="144" t="s">
        <v>102</v>
      </c>
      <c r="L431" s="144" t="s">
        <v>102</v>
      </c>
    </row>
    <row r="432" spans="1:12">
      <c r="A432" s="133">
        <v>37315</v>
      </c>
      <c r="B432" s="37" t="s">
        <v>157</v>
      </c>
      <c r="C432" s="144" t="s">
        <v>102</v>
      </c>
      <c r="D432" s="144" t="s">
        <v>102</v>
      </c>
      <c r="E432" s="144" t="s">
        <v>102</v>
      </c>
      <c r="F432" s="144" t="s">
        <v>102</v>
      </c>
      <c r="G432" s="144" t="s">
        <v>102</v>
      </c>
      <c r="H432" s="144" t="s">
        <v>102</v>
      </c>
      <c r="I432" s="144" t="s">
        <v>102</v>
      </c>
      <c r="J432" s="144" t="s">
        <v>102</v>
      </c>
      <c r="K432" s="144" t="s">
        <v>102</v>
      </c>
      <c r="L432" s="144" t="s">
        <v>102</v>
      </c>
    </row>
    <row r="433" spans="1:12">
      <c r="A433" s="133">
        <v>3732</v>
      </c>
      <c r="B433" s="37" t="s">
        <v>633</v>
      </c>
      <c r="C433" s="144" t="s">
        <v>102</v>
      </c>
      <c r="D433" s="144" t="s">
        <v>102</v>
      </c>
      <c r="E433" s="144" t="s">
        <v>102</v>
      </c>
      <c r="F433" s="144" t="s">
        <v>102</v>
      </c>
      <c r="G433" s="144" t="s">
        <v>102</v>
      </c>
      <c r="H433" s="144" t="s">
        <v>102</v>
      </c>
      <c r="I433" s="144" t="s">
        <v>102</v>
      </c>
      <c r="J433" s="144" t="s">
        <v>102</v>
      </c>
      <c r="K433" s="144" t="s">
        <v>102</v>
      </c>
      <c r="L433" s="144" t="s">
        <v>102</v>
      </c>
    </row>
    <row ht="25.5" r="434" spans="1:12">
      <c r="A434" s="124">
        <v>37321</v>
      </c>
      <c r="B434" s="108" t="s">
        <v>153</v>
      </c>
      <c r="C434" s="94" t="s">
        <v>102</v>
      </c>
      <c r="D434" s="94" t="s">
        <v>102</v>
      </c>
      <c r="E434" s="94" t="s">
        <v>102</v>
      </c>
      <c r="F434" s="94" t="s">
        <v>102</v>
      </c>
      <c r="G434" s="94" t="s">
        <v>102</v>
      </c>
      <c r="H434" s="94" t="s">
        <v>102</v>
      </c>
      <c r="I434" s="94" t="s">
        <v>102</v>
      </c>
      <c r="J434" s="94" t="s">
        <v>102</v>
      </c>
      <c r="K434" s="94" t="s">
        <v>102</v>
      </c>
      <c r="L434" s="94" t="s">
        <v>102</v>
      </c>
    </row>
    <row r="435" spans="1:12">
      <c r="A435" s="36">
        <v>37323</v>
      </c>
      <c r="B435" s="37" t="s">
        <v>156</v>
      </c>
      <c r="C435" s="144" t="s">
        <v>102</v>
      </c>
      <c r="D435" s="144" t="s">
        <v>102</v>
      </c>
      <c r="E435" s="144" t="s">
        <v>102</v>
      </c>
      <c r="F435" s="144" t="s">
        <v>102</v>
      </c>
      <c r="G435" s="144" t="s">
        <v>102</v>
      </c>
      <c r="H435" s="144" t="s">
        <v>102</v>
      </c>
      <c r="I435" s="144" t="s">
        <v>102</v>
      </c>
      <c r="J435" s="144" t="s">
        <v>102</v>
      </c>
      <c r="K435" s="144" t="s">
        <v>102</v>
      </c>
      <c r="L435" s="144" t="s">
        <v>102</v>
      </c>
    </row>
    <row r="436" spans="1:12">
      <c r="A436" s="36">
        <v>37324</v>
      </c>
      <c r="B436" s="37" t="s">
        <v>157</v>
      </c>
      <c r="C436" s="144" t="s">
        <v>102</v>
      </c>
      <c r="D436" s="144" t="s">
        <v>102</v>
      </c>
      <c r="E436" s="144" t="s">
        <v>102</v>
      </c>
      <c r="F436" s="144" t="s">
        <v>102</v>
      </c>
      <c r="G436" s="144" t="s">
        <v>102</v>
      </c>
      <c r="H436" s="144" t="s">
        <v>102</v>
      </c>
      <c r="I436" s="144" t="s">
        <v>102</v>
      </c>
      <c r="J436" s="144" t="s">
        <v>102</v>
      </c>
      <c r="K436" s="144" t="s">
        <v>102</v>
      </c>
      <c r="L436" s="144" t="s">
        <v>102</v>
      </c>
    </row>
    <row r="437" spans="1:12">
      <c r="A437" s="36">
        <v>37330</v>
      </c>
      <c r="B437" s="37" t="s">
        <v>214</v>
      </c>
      <c r="C437" s="144" t="s">
        <v>102</v>
      </c>
      <c r="D437" s="144" t="s">
        <v>102</v>
      </c>
      <c r="E437" s="144" t="s">
        <v>102</v>
      </c>
      <c r="F437" s="144" t="s">
        <v>102</v>
      </c>
      <c r="G437" s="144" t="s">
        <v>102</v>
      </c>
      <c r="H437" s="144" t="s">
        <v>102</v>
      </c>
      <c r="I437" s="144" t="s">
        <v>102</v>
      </c>
      <c r="J437" s="144" t="s">
        <v>102</v>
      </c>
      <c r="K437" s="144" t="s">
        <v>102</v>
      </c>
      <c r="L437" s="144" t="s">
        <v>102</v>
      </c>
    </row>
    <row r="438" spans="1:12">
      <c r="A438" s="36">
        <v>39</v>
      </c>
      <c r="B438" s="37" t="s">
        <v>215</v>
      </c>
      <c r="C438" s="144" t="s">
        <v>102</v>
      </c>
      <c r="D438" s="144" t="s">
        <v>102</v>
      </c>
      <c r="E438" s="144" t="s">
        <v>102</v>
      </c>
      <c r="F438" s="144" t="s">
        <v>102</v>
      </c>
      <c r="G438" s="144" t="s">
        <v>102</v>
      </c>
      <c r="H438" s="144" t="s">
        <v>102</v>
      </c>
      <c r="I438" s="144" t="s">
        <v>102</v>
      </c>
      <c r="J438" s="144" t="s">
        <v>102</v>
      </c>
      <c r="K438" s="144" t="s">
        <v>102</v>
      </c>
      <c r="L438" s="144" t="s">
        <v>102</v>
      </c>
    </row>
    <row r="439" spans="1:12">
      <c r="A439" s="121">
        <v>391</v>
      </c>
      <c r="B439" s="104" t="s">
        <v>216</v>
      </c>
      <c r="C439" s="94" t="s">
        <v>102</v>
      </c>
      <c r="D439" s="94" t="s">
        <v>102</v>
      </c>
      <c r="E439" s="94" t="s">
        <v>102</v>
      </c>
      <c r="F439" s="94" t="s">
        <v>102</v>
      </c>
      <c r="G439" s="94" t="s">
        <v>102</v>
      </c>
      <c r="H439" s="94" t="s">
        <v>102</v>
      </c>
      <c r="I439" s="94" t="s">
        <v>102</v>
      </c>
      <c r="J439" s="94" t="s">
        <v>102</v>
      </c>
      <c r="K439" s="94" t="s">
        <v>102</v>
      </c>
      <c r="L439" s="94" t="s">
        <v>102</v>
      </c>
    </row>
    <row r="440" spans="1:12">
      <c r="A440" s="125">
        <v>392</v>
      </c>
      <c r="B440" s="109" t="s">
        <v>217</v>
      </c>
      <c r="C440" s="94" t="s">
        <v>102</v>
      </c>
      <c r="D440" s="94" t="s">
        <v>102</v>
      </c>
      <c r="E440" s="94" t="s">
        <v>102</v>
      </c>
      <c r="F440" s="94" t="s">
        <v>102</v>
      </c>
      <c r="G440" s="94" t="s">
        <v>102</v>
      </c>
      <c r="H440" s="94" t="s">
        <v>102</v>
      </c>
      <c r="I440" s="94" t="s">
        <v>102</v>
      </c>
      <c r="J440" s="94" t="s">
        <v>102</v>
      </c>
      <c r="K440" s="94" t="s">
        <v>102</v>
      </c>
      <c r="L440" s="94" t="s">
        <v>102</v>
      </c>
    </row>
    <row r="441" spans="1:12">
      <c r="A441" s="124">
        <v>39201</v>
      </c>
      <c r="B441" s="104" t="s">
        <v>219</v>
      </c>
      <c r="C441" s="94" t="s">
        <v>102</v>
      </c>
      <c r="D441" s="94" t="s">
        <v>102</v>
      </c>
      <c r="E441" s="94" t="s">
        <v>102</v>
      </c>
      <c r="F441" s="94" t="s">
        <v>102</v>
      </c>
      <c r="G441" s="94" t="s">
        <v>102</v>
      </c>
      <c r="H441" s="94" t="s">
        <v>102</v>
      </c>
      <c r="I441" s="94" t="s">
        <v>102</v>
      </c>
      <c r="J441" s="94" t="s">
        <v>102</v>
      </c>
      <c r="K441" s="94" t="s">
        <v>102</v>
      </c>
      <c r="L441" s="94" t="s">
        <v>102</v>
      </c>
    </row>
    <row r="442" spans="1:12">
      <c r="A442" s="133">
        <v>39202</v>
      </c>
      <c r="B442" s="37" t="s">
        <v>220</v>
      </c>
      <c r="C442" s="144" t="s">
        <v>102</v>
      </c>
      <c r="D442" s="144" t="s">
        <v>102</v>
      </c>
      <c r="E442" s="144" t="s">
        <v>102</v>
      </c>
      <c r="F442" s="144" t="s">
        <v>102</v>
      </c>
      <c r="G442" s="144" t="s">
        <v>102</v>
      </c>
      <c r="H442" s="144" t="s">
        <v>102</v>
      </c>
      <c r="I442" s="144" t="s">
        <v>102</v>
      </c>
      <c r="J442" s="144" t="s">
        <v>102</v>
      </c>
      <c r="K442" s="144" t="s">
        <v>102</v>
      </c>
      <c r="L442" s="144" t="s">
        <v>102</v>
      </c>
    </row>
    <row r="443" spans="1:12">
      <c r="A443" s="133">
        <v>39203</v>
      </c>
      <c r="B443" s="37" t="s">
        <v>222</v>
      </c>
      <c r="C443" s="144" t="s">
        <v>102</v>
      </c>
      <c r="D443" s="144" t="s">
        <v>102</v>
      </c>
      <c r="E443" s="144" t="s">
        <v>102</v>
      </c>
      <c r="F443" s="144" t="s">
        <v>102</v>
      </c>
      <c r="G443" s="144" t="s">
        <v>102</v>
      </c>
      <c r="H443" s="144" t="s">
        <v>102</v>
      </c>
      <c r="I443" s="144" t="s">
        <v>102</v>
      </c>
      <c r="J443" s="144" t="s">
        <v>102</v>
      </c>
      <c r="K443" s="144" t="s">
        <v>102</v>
      </c>
      <c r="L443" s="144" t="s">
        <v>102</v>
      </c>
    </row>
    <row r="444" spans="1:12">
      <c r="A444" s="133">
        <v>39204</v>
      </c>
      <c r="B444" s="37" t="s">
        <v>220</v>
      </c>
      <c r="C444" s="144" t="s">
        <v>102</v>
      </c>
      <c r="D444" s="144" t="s">
        <v>102</v>
      </c>
      <c r="E444" s="144" t="s">
        <v>102</v>
      </c>
      <c r="F444" s="144" t="s">
        <v>102</v>
      </c>
      <c r="G444" s="144" t="s">
        <v>102</v>
      </c>
      <c r="H444" s="144" t="s">
        <v>102</v>
      </c>
      <c r="I444" s="144" t="s">
        <v>102</v>
      </c>
      <c r="J444" s="144" t="s">
        <v>102</v>
      </c>
      <c r="K444" s="144" t="s">
        <v>102</v>
      </c>
      <c r="L444" s="144" t="s">
        <v>102</v>
      </c>
    </row>
    <row r="445" spans="1:12">
      <c r="A445" s="133">
        <v>39205</v>
      </c>
      <c r="B445" s="37" t="s">
        <v>679</v>
      </c>
      <c r="C445" s="144" t="s">
        <v>102</v>
      </c>
      <c r="D445" s="144" t="s">
        <v>102</v>
      </c>
      <c r="E445" s="144" t="s">
        <v>102</v>
      </c>
      <c r="F445" s="144" t="s">
        <v>102</v>
      </c>
      <c r="G445" s="144" t="s">
        <v>102</v>
      </c>
      <c r="H445" s="144" t="s">
        <v>102</v>
      </c>
      <c r="I445" s="144" t="s">
        <v>102</v>
      </c>
      <c r="J445" s="144" t="s">
        <v>102</v>
      </c>
      <c r="K445" s="144" t="s">
        <v>102</v>
      </c>
      <c r="L445" s="144" t="s">
        <v>102</v>
      </c>
    </row>
    <row r="446" spans="1:12">
      <c r="A446" s="133">
        <v>39206</v>
      </c>
      <c r="B446" s="37" t="s">
        <v>220</v>
      </c>
      <c r="C446" s="144" t="s">
        <v>102</v>
      </c>
      <c r="D446" s="144" t="s">
        <v>102</v>
      </c>
      <c r="E446" s="144" t="s">
        <v>102</v>
      </c>
      <c r="F446" s="144" t="s">
        <v>102</v>
      </c>
      <c r="G446" s="144" t="s">
        <v>102</v>
      </c>
      <c r="H446" s="144" t="s">
        <v>102</v>
      </c>
      <c r="I446" s="144" t="s">
        <v>102</v>
      </c>
      <c r="J446" s="144" t="s">
        <v>102</v>
      </c>
      <c r="K446" s="144" t="s">
        <v>102</v>
      </c>
      <c r="L446" s="144" t="s">
        <v>102</v>
      </c>
    </row>
    <row r="447" spans="1:12">
      <c r="A447" s="133">
        <v>39207</v>
      </c>
      <c r="B447" s="37" t="s">
        <v>225</v>
      </c>
      <c r="C447" s="144" t="s">
        <v>102</v>
      </c>
      <c r="D447" s="144" t="s">
        <v>102</v>
      </c>
      <c r="E447" s="144" t="s">
        <v>102</v>
      </c>
      <c r="F447" s="144" t="s">
        <v>102</v>
      </c>
      <c r="G447" s="144" t="s">
        <v>102</v>
      </c>
      <c r="H447" s="144" t="s">
        <v>102</v>
      </c>
      <c r="I447" s="144" t="s">
        <v>102</v>
      </c>
      <c r="J447" s="144" t="s">
        <v>102</v>
      </c>
      <c r="K447" s="144" t="s">
        <v>102</v>
      </c>
      <c r="L447" s="144" t="s">
        <v>102</v>
      </c>
    </row>
    <row r="448" spans="1:12">
      <c r="A448" s="133">
        <v>39208</v>
      </c>
      <c r="B448" s="37" t="s">
        <v>220</v>
      </c>
      <c r="C448" s="144" t="s">
        <v>102</v>
      </c>
      <c r="D448" s="144" t="s">
        <v>102</v>
      </c>
      <c r="E448" s="144" t="s">
        <v>102</v>
      </c>
      <c r="F448" s="144" t="s">
        <v>102</v>
      </c>
      <c r="G448" s="144" t="s">
        <v>102</v>
      </c>
      <c r="H448" s="144" t="s">
        <v>102</v>
      </c>
      <c r="I448" s="144" t="s">
        <v>102</v>
      </c>
      <c r="J448" s="144" t="s">
        <v>102</v>
      </c>
      <c r="K448" s="144" t="s">
        <v>102</v>
      </c>
      <c r="L448" s="144" t="s">
        <v>102</v>
      </c>
    </row>
    <row r="449" spans="1:12">
      <c r="A449" s="133">
        <v>39209</v>
      </c>
      <c r="B449" s="37" t="s">
        <v>227</v>
      </c>
      <c r="C449" s="144" t="s">
        <v>102</v>
      </c>
      <c r="D449" s="144" t="s">
        <v>102</v>
      </c>
      <c r="E449" s="144" t="s">
        <v>102</v>
      </c>
      <c r="F449" s="144" t="s">
        <v>102</v>
      </c>
      <c r="G449" s="144" t="s">
        <v>102</v>
      </c>
      <c r="H449" s="144" t="s">
        <v>102</v>
      </c>
      <c r="I449" s="144" t="s">
        <v>102</v>
      </c>
      <c r="J449" s="144" t="s">
        <v>102</v>
      </c>
      <c r="K449" s="144" t="s">
        <v>102</v>
      </c>
      <c r="L449" s="144" t="s">
        <v>102</v>
      </c>
    </row>
    <row r="450" spans="1:12">
      <c r="A450" s="133">
        <v>39210</v>
      </c>
      <c r="B450" s="37" t="s">
        <v>220</v>
      </c>
      <c r="C450" s="144" t="s">
        <v>102</v>
      </c>
      <c r="D450" s="144" t="s">
        <v>102</v>
      </c>
      <c r="E450" s="144" t="s">
        <v>102</v>
      </c>
      <c r="F450" s="144" t="s">
        <v>102</v>
      </c>
      <c r="G450" s="144" t="s">
        <v>102</v>
      </c>
      <c r="H450" s="144" t="s">
        <v>102</v>
      </c>
      <c r="I450" s="144" t="s">
        <v>102</v>
      </c>
      <c r="J450" s="144" t="s">
        <v>102</v>
      </c>
      <c r="K450" s="144" t="s">
        <v>102</v>
      </c>
      <c r="L450" s="144" t="s">
        <v>102</v>
      </c>
    </row>
    <row r="451" spans="1:12">
      <c r="A451" s="133">
        <v>39211</v>
      </c>
      <c r="B451" s="37" t="s">
        <v>229</v>
      </c>
      <c r="C451" s="144" t="s">
        <v>102</v>
      </c>
      <c r="D451" s="144" t="s">
        <v>102</v>
      </c>
      <c r="E451" s="144" t="s">
        <v>102</v>
      </c>
      <c r="F451" s="144" t="s">
        <v>102</v>
      </c>
      <c r="G451" s="144" t="s">
        <v>102</v>
      </c>
      <c r="H451" s="144" t="s">
        <v>102</v>
      </c>
      <c r="I451" s="144" t="s">
        <v>102</v>
      </c>
      <c r="J451" s="144" t="s">
        <v>102</v>
      </c>
      <c r="K451" s="144" t="s">
        <v>102</v>
      </c>
      <c r="L451" s="144" t="s">
        <v>102</v>
      </c>
    </row>
    <row r="452" spans="1:12">
      <c r="A452" s="133">
        <v>39212</v>
      </c>
      <c r="B452" s="37" t="s">
        <v>220</v>
      </c>
      <c r="C452" s="144" t="s">
        <v>102</v>
      </c>
      <c r="D452" s="144" t="s">
        <v>102</v>
      </c>
      <c r="E452" s="144" t="s">
        <v>102</v>
      </c>
      <c r="F452" s="144" t="s">
        <v>102</v>
      </c>
      <c r="G452" s="144" t="s">
        <v>102</v>
      </c>
      <c r="H452" s="144" t="s">
        <v>102</v>
      </c>
      <c r="I452" s="144" t="s">
        <v>102</v>
      </c>
      <c r="J452" s="144" t="s">
        <v>102</v>
      </c>
      <c r="K452" s="144" t="s">
        <v>102</v>
      </c>
      <c r="L452" s="144" t="s">
        <v>102</v>
      </c>
    </row>
    <row r="453" spans="1:12">
      <c r="A453" s="133">
        <v>39213</v>
      </c>
      <c r="B453" s="37" t="s">
        <v>231</v>
      </c>
      <c r="C453" s="144" t="s">
        <v>102</v>
      </c>
      <c r="D453" s="144" t="s">
        <v>102</v>
      </c>
      <c r="E453" s="144" t="s">
        <v>102</v>
      </c>
      <c r="F453" s="144" t="s">
        <v>102</v>
      </c>
      <c r="G453" s="144" t="s">
        <v>102</v>
      </c>
      <c r="H453" s="144" t="s">
        <v>102</v>
      </c>
      <c r="I453" s="144" t="s">
        <v>102</v>
      </c>
      <c r="J453" s="144" t="s">
        <v>102</v>
      </c>
      <c r="K453" s="144" t="s">
        <v>102</v>
      </c>
      <c r="L453" s="144" t="s">
        <v>102</v>
      </c>
    </row>
    <row r="454" spans="1:12">
      <c r="A454" s="133">
        <v>39214</v>
      </c>
      <c r="B454" s="37" t="s">
        <v>233</v>
      </c>
      <c r="C454" s="144" t="s">
        <v>102</v>
      </c>
      <c r="D454" s="144" t="s">
        <v>102</v>
      </c>
      <c r="E454" s="144" t="s">
        <v>102</v>
      </c>
      <c r="F454" s="144" t="s">
        <v>102</v>
      </c>
      <c r="G454" s="144" t="s">
        <v>102</v>
      </c>
      <c r="H454" s="144" t="s">
        <v>102</v>
      </c>
      <c r="I454" s="144" t="s">
        <v>102</v>
      </c>
      <c r="J454" s="144" t="s">
        <v>102</v>
      </c>
      <c r="K454" s="144" t="s">
        <v>102</v>
      </c>
      <c r="L454" s="144" t="s">
        <v>102</v>
      </c>
    </row>
    <row r="455" spans="1:12">
      <c r="A455" s="133">
        <v>39215</v>
      </c>
      <c r="B455" s="37" t="s">
        <v>220</v>
      </c>
      <c r="C455" s="144" t="s">
        <v>102</v>
      </c>
      <c r="D455" s="144" t="s">
        <v>102</v>
      </c>
      <c r="E455" s="144" t="s">
        <v>102</v>
      </c>
      <c r="F455" s="144" t="s">
        <v>102</v>
      </c>
      <c r="G455" s="144" t="s">
        <v>102</v>
      </c>
      <c r="H455" s="144" t="s">
        <v>102</v>
      </c>
      <c r="I455" s="144" t="s">
        <v>102</v>
      </c>
      <c r="J455" s="144" t="s">
        <v>102</v>
      </c>
      <c r="K455" s="144" t="s">
        <v>102</v>
      </c>
      <c r="L455" s="144" t="s">
        <v>102</v>
      </c>
    </row>
    <row r="456" spans="1:12">
      <c r="A456" s="133">
        <v>39216</v>
      </c>
      <c r="B456" s="37" t="s">
        <v>235</v>
      </c>
      <c r="C456" s="144" t="s">
        <v>102</v>
      </c>
      <c r="D456" s="144" t="s">
        <v>102</v>
      </c>
      <c r="E456" s="144" t="s">
        <v>102</v>
      </c>
      <c r="F456" s="144" t="s">
        <v>102</v>
      </c>
      <c r="G456" s="144" t="s">
        <v>102</v>
      </c>
      <c r="H456" s="144" t="s">
        <v>102</v>
      </c>
      <c r="I456" s="144" t="s">
        <v>102</v>
      </c>
      <c r="J456" s="144" t="s">
        <v>102</v>
      </c>
      <c r="K456" s="144" t="s">
        <v>102</v>
      </c>
      <c r="L456" s="144" t="s">
        <v>102</v>
      </c>
    </row>
    <row r="457" spans="1:12">
      <c r="A457" s="133">
        <v>39217</v>
      </c>
      <c r="B457" s="37" t="s">
        <v>237</v>
      </c>
      <c r="C457" s="144" t="s">
        <v>102</v>
      </c>
      <c r="D457" s="144" t="s">
        <v>102</v>
      </c>
      <c r="E457" s="144" t="s">
        <v>102</v>
      </c>
      <c r="F457" s="144" t="s">
        <v>102</v>
      </c>
      <c r="G457" s="144" t="s">
        <v>102</v>
      </c>
      <c r="H457" s="144" t="s">
        <v>102</v>
      </c>
      <c r="I457" s="144" t="s">
        <v>102</v>
      </c>
      <c r="J457" s="144" t="s">
        <v>102</v>
      </c>
      <c r="K457" s="144" t="s">
        <v>102</v>
      </c>
      <c r="L457" s="144" t="s">
        <v>102</v>
      </c>
    </row>
    <row r="458" spans="1:12">
      <c r="A458" s="133">
        <v>393</v>
      </c>
      <c r="B458" s="37" t="s">
        <v>238</v>
      </c>
      <c r="C458" s="144" t="s">
        <v>102</v>
      </c>
      <c r="D458" s="144" t="s">
        <v>102</v>
      </c>
      <c r="E458" s="144" t="s">
        <v>102</v>
      </c>
      <c r="F458" s="144" t="s">
        <v>102</v>
      </c>
      <c r="G458" s="144" t="s">
        <v>102</v>
      </c>
      <c r="H458" s="144" t="s">
        <v>102</v>
      </c>
      <c r="I458" s="144" t="s">
        <v>102</v>
      </c>
      <c r="J458" s="144" t="s">
        <v>102</v>
      </c>
      <c r="K458" s="144" t="s">
        <v>102</v>
      </c>
      <c r="L458" s="144" t="s">
        <v>102</v>
      </c>
    </row>
    <row r="459" spans="1:12">
      <c r="A459" s="124">
        <v>39301</v>
      </c>
      <c r="B459" s="104" t="s">
        <v>240</v>
      </c>
      <c r="C459" s="94" t="s">
        <v>102</v>
      </c>
      <c r="D459" s="94" t="s">
        <v>102</v>
      </c>
      <c r="E459" s="94" t="s">
        <v>102</v>
      </c>
      <c r="F459" s="94" t="s">
        <v>102</v>
      </c>
      <c r="G459" s="94" t="s">
        <v>102</v>
      </c>
      <c r="H459" s="94" t="s">
        <v>102</v>
      </c>
      <c r="I459" s="94" t="s">
        <v>102</v>
      </c>
      <c r="J459" s="94" t="s">
        <v>102</v>
      </c>
      <c r="K459" s="94" t="s">
        <v>102</v>
      </c>
      <c r="L459" s="94" t="s">
        <v>102</v>
      </c>
    </row>
    <row r="460" spans="1:12">
      <c r="A460" s="133">
        <v>39302</v>
      </c>
      <c r="B460" s="37" t="s">
        <v>220</v>
      </c>
      <c r="C460" s="144" t="s">
        <v>102</v>
      </c>
      <c r="D460" s="144" t="s">
        <v>102</v>
      </c>
      <c r="E460" s="144" t="s">
        <v>102</v>
      </c>
      <c r="F460" s="144" t="s">
        <v>102</v>
      </c>
      <c r="G460" s="144" t="s">
        <v>102</v>
      </c>
      <c r="H460" s="144" t="s">
        <v>102</v>
      </c>
      <c r="I460" s="144" t="s">
        <v>102</v>
      </c>
      <c r="J460" s="144" t="s">
        <v>102</v>
      </c>
      <c r="K460" s="144" t="s">
        <v>102</v>
      </c>
      <c r="L460" s="144" t="s">
        <v>102</v>
      </c>
    </row>
    <row r="461" spans="1:12">
      <c r="A461" s="133">
        <v>39303</v>
      </c>
      <c r="B461" s="37" t="s">
        <v>242</v>
      </c>
      <c r="C461" s="144" t="s">
        <v>102</v>
      </c>
      <c r="D461" s="144" t="s">
        <v>102</v>
      </c>
      <c r="E461" s="144" t="s">
        <v>102</v>
      </c>
      <c r="F461" s="144" t="s">
        <v>102</v>
      </c>
      <c r="G461" s="144" t="s">
        <v>102</v>
      </c>
      <c r="H461" s="144" t="s">
        <v>102</v>
      </c>
      <c r="I461" s="144" t="s">
        <v>102</v>
      </c>
      <c r="J461" s="144" t="s">
        <v>102</v>
      </c>
      <c r="K461" s="144" t="s">
        <v>102</v>
      </c>
      <c r="L461" s="144" t="s">
        <v>102</v>
      </c>
    </row>
    <row r="462" spans="1:12">
      <c r="A462" s="133">
        <v>39304</v>
      </c>
      <c r="B462" s="37" t="s">
        <v>220</v>
      </c>
      <c r="C462" s="144" t="s">
        <v>102</v>
      </c>
      <c r="D462" s="144" t="s">
        <v>102</v>
      </c>
      <c r="E462" s="144" t="s">
        <v>102</v>
      </c>
      <c r="F462" s="144" t="s">
        <v>102</v>
      </c>
      <c r="G462" s="144" t="s">
        <v>102</v>
      </c>
      <c r="H462" s="144" t="s">
        <v>102</v>
      </c>
      <c r="I462" s="144" t="s">
        <v>102</v>
      </c>
      <c r="J462" s="144" t="s">
        <v>102</v>
      </c>
      <c r="K462" s="144" t="s">
        <v>102</v>
      </c>
      <c r="L462" s="144" t="s">
        <v>102</v>
      </c>
    </row>
    <row r="463" spans="1:12">
      <c r="A463" s="133">
        <v>394</v>
      </c>
      <c r="B463" s="37" t="s">
        <v>693</v>
      </c>
      <c r="C463" s="144" t="s">
        <v>102</v>
      </c>
      <c r="D463" s="144" t="s">
        <v>102</v>
      </c>
      <c r="E463" s="144" t="s">
        <v>102</v>
      </c>
      <c r="F463" s="144" t="s">
        <v>102</v>
      </c>
      <c r="G463" s="144" t="s">
        <v>102</v>
      </c>
      <c r="H463" s="144" t="s">
        <v>102</v>
      </c>
      <c r="I463" s="144" t="s">
        <v>102</v>
      </c>
      <c r="J463" s="144" t="s">
        <v>102</v>
      </c>
      <c r="K463" s="144" t="s">
        <v>102</v>
      </c>
      <c r="L463" s="144" t="s">
        <v>102</v>
      </c>
    </row>
    <row r="464" spans="1:12">
      <c r="A464" s="135">
        <v>39401</v>
      </c>
      <c r="B464" s="110" t="s">
        <v>694</v>
      </c>
      <c r="C464" s="94" t="s">
        <v>102</v>
      </c>
      <c r="D464" s="94" t="s">
        <v>102</v>
      </c>
      <c r="E464" s="94" t="s">
        <v>102</v>
      </c>
      <c r="F464" s="94" t="s">
        <v>102</v>
      </c>
      <c r="G464" s="94" t="s">
        <v>102</v>
      </c>
      <c r="H464" s="94" t="s">
        <v>102</v>
      </c>
      <c r="I464" s="94" t="s">
        <v>102</v>
      </c>
      <c r="J464" s="94" t="s">
        <v>102</v>
      </c>
      <c r="K464" s="94" t="s">
        <v>102</v>
      </c>
      <c r="L464" s="94" t="s">
        <v>102</v>
      </c>
    </row>
    <row r="465" spans="1:12">
      <c r="A465" s="36">
        <v>39402</v>
      </c>
      <c r="B465" s="29" t="s">
        <v>695</v>
      </c>
      <c r="C465" s="144" t="s">
        <v>102</v>
      </c>
      <c r="D465" s="144" t="s">
        <v>102</v>
      </c>
      <c r="E465" s="144" t="s">
        <v>102</v>
      </c>
      <c r="F465" s="144" t="s">
        <v>102</v>
      </c>
      <c r="G465" s="144" t="s">
        <v>102</v>
      </c>
      <c r="H465" s="144" t="s">
        <v>102</v>
      </c>
      <c r="I465" s="144" t="s">
        <v>102</v>
      </c>
      <c r="J465" s="144" t="s">
        <v>102</v>
      </c>
      <c r="K465" s="144" t="s">
        <v>102</v>
      </c>
      <c r="L465" s="144" t="s">
        <v>102</v>
      </c>
    </row>
    <row r="466" spans="1:12">
      <c r="A466" s="36">
        <v>39403</v>
      </c>
      <c r="B466" s="29" t="s">
        <v>696</v>
      </c>
      <c r="C466" s="144" t="s">
        <v>102</v>
      </c>
      <c r="D466" s="144" t="s">
        <v>102</v>
      </c>
      <c r="E466" s="144" t="s">
        <v>102</v>
      </c>
      <c r="F466" s="144" t="s">
        <v>102</v>
      </c>
      <c r="G466" s="144" t="s">
        <v>102</v>
      </c>
      <c r="H466" s="144" t="s">
        <v>102</v>
      </c>
      <c r="I466" s="144" t="s">
        <v>102</v>
      </c>
      <c r="J466" s="144" t="s">
        <v>102</v>
      </c>
      <c r="K466" s="144" t="s">
        <v>102</v>
      </c>
      <c r="L466" s="144" t="s">
        <v>102</v>
      </c>
    </row>
    <row ht="25.5" r="467" spans="1:12">
      <c r="A467" s="36">
        <v>39404</v>
      </c>
      <c r="B467" s="29" t="s">
        <v>697</v>
      </c>
      <c r="C467" s="144" t="s">
        <v>102</v>
      </c>
      <c r="D467" s="144" t="s">
        <v>102</v>
      </c>
      <c r="E467" s="144" t="s">
        <v>102</v>
      </c>
      <c r="F467" s="144" t="s">
        <v>102</v>
      </c>
      <c r="G467" s="144" t="s">
        <v>102</v>
      </c>
      <c r="H467" s="144" t="s">
        <v>102</v>
      </c>
      <c r="I467" s="144" t="s">
        <v>102</v>
      </c>
      <c r="J467" s="144" t="s">
        <v>102</v>
      </c>
      <c r="K467" s="144" t="s">
        <v>102</v>
      </c>
      <c r="L467" s="144" t="s">
        <v>102</v>
      </c>
    </row>
    <row r="468" spans="1:12">
      <c r="A468" s="36">
        <v>39405</v>
      </c>
      <c r="B468" s="29" t="s">
        <v>698</v>
      </c>
      <c r="C468" s="144" t="s">
        <v>102</v>
      </c>
      <c r="D468" s="144" t="s">
        <v>102</v>
      </c>
      <c r="E468" s="144" t="s">
        <v>102</v>
      </c>
      <c r="F468" s="144" t="s">
        <v>102</v>
      </c>
      <c r="G468" s="144" t="s">
        <v>102</v>
      </c>
      <c r="H468" s="144" t="s">
        <v>102</v>
      </c>
      <c r="I468" s="144" t="s">
        <v>102</v>
      </c>
      <c r="J468" s="144" t="s">
        <v>102</v>
      </c>
      <c r="K468" s="144" t="s">
        <v>102</v>
      </c>
      <c r="L468" s="144" t="s">
        <v>102</v>
      </c>
    </row>
    <row r="469" spans="1:12">
      <c r="A469" s="36">
        <v>3</v>
      </c>
      <c r="B469" s="29" t="s">
        <v>1185</v>
      </c>
      <c r="C469" s="144" t="s">
        <v>102</v>
      </c>
      <c r="D469" s="144" t="s">
        <v>102</v>
      </c>
      <c r="E469" s="144" t="s">
        <v>102</v>
      </c>
      <c r="F469" s="144" t="s">
        <v>102</v>
      </c>
      <c r="G469" s="144" t="s">
        <v>102</v>
      </c>
      <c r="H469" s="144" t="s">
        <v>102</v>
      </c>
      <c r="I469" s="144" t="s">
        <v>102</v>
      </c>
      <c r="J469" s="144" t="s">
        <v>102</v>
      </c>
      <c r="K469" s="144" t="s">
        <v>102</v>
      </c>
      <c r="L469" s="144" t="s">
        <v>102</v>
      </c>
    </row>
    <row r="470" spans="1:12">
      <c r="A470" s="124">
        <v>4</v>
      </c>
      <c r="B470" s="104" t="s">
        <v>243</v>
      </c>
      <c r="C470" s="94" t="s">
        <v>102</v>
      </c>
      <c r="D470" s="94" t="s">
        <v>102</v>
      </c>
      <c r="E470" s="94" t="s">
        <v>102</v>
      </c>
      <c r="F470" s="94" t="s">
        <v>102</v>
      </c>
      <c r="G470" s="94" t="s">
        <v>102</v>
      </c>
      <c r="H470" s="94" t="s">
        <v>102</v>
      </c>
      <c r="I470" s="94" t="s">
        <v>102</v>
      </c>
      <c r="J470" s="94" t="s">
        <v>102</v>
      </c>
      <c r="K470" s="94" t="s">
        <v>102</v>
      </c>
      <c r="L470" s="94" t="s">
        <v>102</v>
      </c>
    </row>
    <row r="471" spans="1:12">
      <c r="A471" s="124">
        <v>41</v>
      </c>
      <c r="B471" s="104" t="s">
        <v>244</v>
      </c>
      <c r="C471" s="94" t="s">
        <v>102</v>
      </c>
      <c r="D471" s="94" t="s">
        <v>102</v>
      </c>
      <c r="E471" s="94" t="s">
        <v>102</v>
      </c>
      <c r="F471" s="94" t="s">
        <v>102</v>
      </c>
      <c r="G471" s="94" t="s">
        <v>102</v>
      </c>
      <c r="H471" s="94" t="s">
        <v>102</v>
      </c>
      <c r="I471" s="94" t="s">
        <v>102</v>
      </c>
      <c r="J471" s="94" t="s">
        <v>102</v>
      </c>
      <c r="K471" s="94" t="s">
        <v>102</v>
      </c>
      <c r="L471" s="94" t="s">
        <v>102</v>
      </c>
    </row>
    <row r="472" spans="1:12">
      <c r="A472" s="121">
        <v>411</v>
      </c>
      <c r="B472" s="104" t="s">
        <v>245</v>
      </c>
      <c r="C472" s="94" t="s">
        <v>102</v>
      </c>
      <c r="D472" s="94" t="s">
        <v>102</v>
      </c>
      <c r="E472" s="94" t="s">
        <v>102</v>
      </c>
      <c r="F472" s="94" t="s">
        <v>102</v>
      </c>
      <c r="G472" s="94" t="s">
        <v>102</v>
      </c>
      <c r="H472" s="94" t="s">
        <v>102</v>
      </c>
      <c r="I472" s="94" t="s">
        <v>102</v>
      </c>
      <c r="J472" s="94" t="s">
        <v>102</v>
      </c>
      <c r="K472" s="94" t="s">
        <v>102</v>
      </c>
      <c r="L472" s="94" t="s">
        <v>102</v>
      </c>
    </row>
    <row r="473" spans="1:12">
      <c r="A473" s="124">
        <v>4111</v>
      </c>
      <c r="B473" s="104" t="s">
        <v>129</v>
      </c>
      <c r="C473" s="94" t="s">
        <v>102</v>
      </c>
      <c r="D473" s="94" t="s">
        <v>102</v>
      </c>
      <c r="E473" s="94" t="s">
        <v>102</v>
      </c>
      <c r="F473" s="94" t="s">
        <v>102</v>
      </c>
      <c r="G473" s="94" t="s">
        <v>102</v>
      </c>
      <c r="H473" s="94" t="s">
        <v>102</v>
      </c>
      <c r="I473" s="94" t="s">
        <v>102</v>
      </c>
      <c r="J473" s="94" t="s">
        <v>102</v>
      </c>
      <c r="K473" s="94" t="s">
        <v>102</v>
      </c>
      <c r="L473" s="94" t="s">
        <v>102</v>
      </c>
    </row>
    <row r="474" spans="1:12">
      <c r="A474" s="124">
        <v>41111</v>
      </c>
      <c r="B474" s="104" t="s">
        <v>246</v>
      </c>
      <c r="C474" s="94" t="s">
        <v>102</v>
      </c>
      <c r="D474" s="94" t="s">
        <v>102</v>
      </c>
      <c r="E474" s="94" t="s">
        <v>102</v>
      </c>
      <c r="F474" s="94" t="s">
        <v>102</v>
      </c>
      <c r="G474" s="94" t="s">
        <v>102</v>
      </c>
      <c r="H474" s="94" t="s">
        <v>102</v>
      </c>
      <c r="I474" s="94" t="s">
        <v>102</v>
      </c>
      <c r="J474" s="94" t="s">
        <v>102</v>
      </c>
      <c r="K474" s="94" t="s">
        <v>102</v>
      </c>
      <c r="L474" s="94" t="s">
        <v>102</v>
      </c>
    </row>
    <row r="475" spans="1:12">
      <c r="A475" s="133">
        <v>41112</v>
      </c>
      <c r="B475" s="37" t="s">
        <v>247</v>
      </c>
      <c r="C475" s="144" t="s">
        <v>102</v>
      </c>
      <c r="D475" s="144" t="s">
        <v>102</v>
      </c>
      <c r="E475" s="144" t="s">
        <v>102</v>
      </c>
      <c r="F475" s="144" t="s">
        <v>102</v>
      </c>
      <c r="G475" s="144" t="s">
        <v>102</v>
      </c>
      <c r="H475" s="144" t="s">
        <v>102</v>
      </c>
      <c r="I475" s="144" t="s">
        <v>102</v>
      </c>
      <c r="J475" s="144" t="s">
        <v>102</v>
      </c>
      <c r="K475" s="144" t="s">
        <v>102</v>
      </c>
      <c r="L475" s="144" t="s">
        <v>102</v>
      </c>
    </row>
    <row r="476" spans="1:12">
      <c r="A476" s="133">
        <v>41113</v>
      </c>
      <c r="B476" s="37" t="s">
        <v>248</v>
      </c>
      <c r="C476" s="144" t="s">
        <v>102</v>
      </c>
      <c r="D476" s="144" t="s">
        <v>102</v>
      </c>
      <c r="E476" s="144" t="s">
        <v>102</v>
      </c>
      <c r="F476" s="144" t="s">
        <v>102</v>
      </c>
      <c r="G476" s="144" t="s">
        <v>102</v>
      </c>
      <c r="H476" s="144" t="s">
        <v>102</v>
      </c>
      <c r="I476" s="144" t="s">
        <v>102</v>
      </c>
      <c r="J476" s="144" t="s">
        <v>102</v>
      </c>
      <c r="K476" s="144" t="s">
        <v>102</v>
      </c>
      <c r="L476" s="144" t="s">
        <v>102</v>
      </c>
    </row>
    <row r="477" spans="1:12">
      <c r="A477" s="133">
        <v>4112</v>
      </c>
      <c r="B477" s="37" t="s">
        <v>135</v>
      </c>
      <c r="C477" s="144" t="s">
        <v>102</v>
      </c>
      <c r="D477" s="144" t="s">
        <v>102</v>
      </c>
      <c r="E477" s="144" t="s">
        <v>102</v>
      </c>
      <c r="F477" s="144" t="s">
        <v>102</v>
      </c>
      <c r="G477" s="144" t="s">
        <v>102</v>
      </c>
      <c r="H477" s="144" t="s">
        <v>102</v>
      </c>
      <c r="I477" s="144" t="s">
        <v>102</v>
      </c>
      <c r="J477" s="144" t="s">
        <v>102</v>
      </c>
      <c r="K477" s="144" t="s">
        <v>102</v>
      </c>
      <c r="L477" s="144" t="s">
        <v>102</v>
      </c>
    </row>
    <row r="478" spans="1:12">
      <c r="A478" s="124">
        <v>41121</v>
      </c>
      <c r="B478" s="104" t="s">
        <v>246</v>
      </c>
      <c r="C478" s="94" t="s">
        <v>102</v>
      </c>
      <c r="D478" s="94" t="s">
        <v>102</v>
      </c>
      <c r="E478" s="94" t="s">
        <v>102</v>
      </c>
      <c r="F478" s="94" t="s">
        <v>102</v>
      </c>
      <c r="G478" s="94" t="s">
        <v>102</v>
      </c>
      <c r="H478" s="94" t="s">
        <v>102</v>
      </c>
      <c r="I478" s="94" t="s">
        <v>102</v>
      </c>
      <c r="J478" s="94" t="s">
        <v>102</v>
      </c>
      <c r="K478" s="94" t="s">
        <v>102</v>
      </c>
      <c r="L478" s="94" t="s">
        <v>102</v>
      </c>
    </row>
    <row r="479" spans="1:12">
      <c r="A479" s="133">
        <v>41122</v>
      </c>
      <c r="B479" s="37" t="s">
        <v>247</v>
      </c>
      <c r="C479" s="144" t="s">
        <v>102</v>
      </c>
      <c r="D479" s="144" t="s">
        <v>102</v>
      </c>
      <c r="E479" s="144" t="s">
        <v>102</v>
      </c>
      <c r="F479" s="144" t="s">
        <v>102</v>
      </c>
      <c r="G479" s="144" t="s">
        <v>102</v>
      </c>
      <c r="H479" s="144" t="s">
        <v>102</v>
      </c>
      <c r="I479" s="144" t="s">
        <v>102</v>
      </c>
      <c r="J479" s="144" t="s">
        <v>102</v>
      </c>
      <c r="K479" s="144" t="s">
        <v>102</v>
      </c>
      <c r="L479" s="144" t="s">
        <v>102</v>
      </c>
    </row>
    <row r="480" spans="1:12">
      <c r="A480" s="133">
        <v>41123</v>
      </c>
      <c r="B480" s="37" t="s">
        <v>248</v>
      </c>
      <c r="C480" s="144" t="s">
        <v>102</v>
      </c>
      <c r="D480" s="144" t="s">
        <v>102</v>
      </c>
      <c r="E480" s="144" t="s">
        <v>102</v>
      </c>
      <c r="F480" s="144" t="s">
        <v>102</v>
      </c>
      <c r="G480" s="144" t="s">
        <v>102</v>
      </c>
      <c r="H480" s="144" t="s">
        <v>102</v>
      </c>
      <c r="I480" s="144" t="s">
        <v>102</v>
      </c>
      <c r="J480" s="144" t="s">
        <v>102</v>
      </c>
      <c r="K480" s="144" t="s">
        <v>102</v>
      </c>
      <c r="L480" s="144" t="s">
        <v>102</v>
      </c>
    </row>
    <row r="481" spans="1:12">
      <c r="A481" s="133">
        <v>412</v>
      </c>
      <c r="B481" s="37" t="s">
        <v>249</v>
      </c>
      <c r="C481" s="144" t="s">
        <v>102</v>
      </c>
      <c r="D481" s="144" t="s">
        <v>102</v>
      </c>
      <c r="E481" s="144" t="s">
        <v>102</v>
      </c>
      <c r="F481" s="144" t="s">
        <v>102</v>
      </c>
      <c r="G481" s="144" t="s">
        <v>102</v>
      </c>
      <c r="H481" s="144" t="s">
        <v>102</v>
      </c>
      <c r="I481" s="144" t="s">
        <v>102</v>
      </c>
      <c r="J481" s="144" t="s">
        <v>102</v>
      </c>
      <c r="K481" s="144" t="s">
        <v>102</v>
      </c>
      <c r="L481" s="144" t="s">
        <v>102</v>
      </c>
    </row>
    <row r="482" spans="1:12">
      <c r="A482" s="124">
        <v>4121</v>
      </c>
      <c r="B482" s="104" t="s">
        <v>129</v>
      </c>
      <c r="C482" s="94" t="s">
        <v>102</v>
      </c>
      <c r="D482" s="94" t="s">
        <v>102</v>
      </c>
      <c r="E482" s="94" t="s">
        <v>102</v>
      </c>
      <c r="F482" s="94" t="s">
        <v>102</v>
      </c>
      <c r="G482" s="94" t="s">
        <v>102</v>
      </c>
      <c r="H482" s="94" t="s">
        <v>102</v>
      </c>
      <c r="I482" s="94" t="s">
        <v>102</v>
      </c>
      <c r="J482" s="94" t="s">
        <v>102</v>
      </c>
      <c r="K482" s="94" t="s">
        <v>102</v>
      </c>
      <c r="L482" s="94" t="s">
        <v>102</v>
      </c>
    </row>
    <row r="483" spans="1:12">
      <c r="A483" s="124">
        <v>41211</v>
      </c>
      <c r="B483" s="104" t="s">
        <v>250</v>
      </c>
      <c r="C483" s="94" t="s">
        <v>102</v>
      </c>
      <c r="D483" s="94" t="s">
        <v>102</v>
      </c>
      <c r="E483" s="94" t="s">
        <v>102</v>
      </c>
      <c r="F483" s="94" t="s">
        <v>102</v>
      </c>
      <c r="G483" s="94" t="s">
        <v>102</v>
      </c>
      <c r="H483" s="94" t="s">
        <v>102</v>
      </c>
      <c r="I483" s="94" t="s">
        <v>102</v>
      </c>
      <c r="J483" s="94" t="s">
        <v>102</v>
      </c>
      <c r="K483" s="94" t="s">
        <v>102</v>
      </c>
      <c r="L483" s="94" t="s">
        <v>102</v>
      </c>
    </row>
    <row r="484" spans="1:12">
      <c r="A484" s="133">
        <v>41212</v>
      </c>
      <c r="B484" s="37" t="s">
        <v>154</v>
      </c>
      <c r="C484" s="144" t="s">
        <v>102</v>
      </c>
      <c r="D484" s="144" t="s">
        <v>102</v>
      </c>
      <c r="E484" s="144" t="s">
        <v>102</v>
      </c>
      <c r="F484" s="144" t="s">
        <v>102</v>
      </c>
      <c r="G484" s="144" t="s">
        <v>102</v>
      </c>
      <c r="H484" s="144" t="s">
        <v>102</v>
      </c>
      <c r="I484" s="144" t="s">
        <v>102</v>
      </c>
      <c r="J484" s="144" t="s">
        <v>102</v>
      </c>
      <c r="K484" s="144" t="s">
        <v>102</v>
      </c>
      <c r="L484" s="144" t="s">
        <v>102</v>
      </c>
    </row>
    <row r="485" spans="1:12">
      <c r="A485" s="133">
        <v>41213</v>
      </c>
      <c r="B485" s="37" t="s">
        <v>251</v>
      </c>
      <c r="C485" s="144" t="s">
        <v>102</v>
      </c>
      <c r="D485" s="144" t="s">
        <v>102</v>
      </c>
      <c r="E485" s="144" t="s">
        <v>102</v>
      </c>
      <c r="F485" s="144" t="s">
        <v>102</v>
      </c>
      <c r="G485" s="144" t="s">
        <v>102</v>
      </c>
      <c r="H485" s="144" t="s">
        <v>102</v>
      </c>
      <c r="I485" s="144" t="s">
        <v>102</v>
      </c>
      <c r="J485" s="144" t="s">
        <v>102</v>
      </c>
      <c r="K485" s="144" t="s">
        <v>102</v>
      </c>
      <c r="L485" s="144" t="s">
        <v>102</v>
      </c>
    </row>
    <row r="486" spans="1:12">
      <c r="A486" s="133">
        <v>41214</v>
      </c>
      <c r="B486" s="37" t="s">
        <v>252</v>
      </c>
      <c r="C486" s="144" t="s">
        <v>102</v>
      </c>
      <c r="D486" s="144" t="s">
        <v>102</v>
      </c>
      <c r="E486" s="144" t="s">
        <v>102</v>
      </c>
      <c r="F486" s="144" t="s">
        <v>102</v>
      </c>
      <c r="G486" s="144" t="s">
        <v>102</v>
      </c>
      <c r="H486" s="144" t="s">
        <v>102</v>
      </c>
      <c r="I486" s="144" t="s">
        <v>102</v>
      </c>
      <c r="J486" s="144" t="s">
        <v>102</v>
      </c>
      <c r="K486" s="144" t="s">
        <v>102</v>
      </c>
      <c r="L486" s="144" t="s">
        <v>102</v>
      </c>
    </row>
    <row r="487" spans="1:12">
      <c r="A487" s="133">
        <v>41215</v>
      </c>
      <c r="B487" s="37" t="s">
        <v>253</v>
      </c>
      <c r="C487" s="144" t="s">
        <v>102</v>
      </c>
      <c r="D487" s="144" t="s">
        <v>102</v>
      </c>
      <c r="E487" s="144" t="s">
        <v>102</v>
      </c>
      <c r="F487" s="144" t="s">
        <v>102</v>
      </c>
      <c r="G487" s="144" t="s">
        <v>102</v>
      </c>
      <c r="H487" s="144" t="s">
        <v>102</v>
      </c>
      <c r="I487" s="144" t="s">
        <v>102</v>
      </c>
      <c r="J487" s="144" t="s">
        <v>102</v>
      </c>
      <c r="K487" s="144" t="s">
        <v>102</v>
      </c>
      <c r="L487" s="144" t="s">
        <v>102</v>
      </c>
    </row>
    <row r="488" spans="1:12">
      <c r="A488" s="133">
        <v>41216</v>
      </c>
      <c r="B488" s="37" t="s">
        <v>254</v>
      </c>
      <c r="C488" s="144" t="s">
        <v>102</v>
      </c>
      <c r="D488" s="144" t="s">
        <v>102</v>
      </c>
      <c r="E488" s="144" t="s">
        <v>102</v>
      </c>
      <c r="F488" s="144" t="s">
        <v>102</v>
      </c>
      <c r="G488" s="144" t="s">
        <v>102</v>
      </c>
      <c r="H488" s="144" t="s">
        <v>102</v>
      </c>
      <c r="I488" s="144" t="s">
        <v>102</v>
      </c>
      <c r="J488" s="144" t="s">
        <v>102</v>
      </c>
      <c r="K488" s="144" t="s">
        <v>102</v>
      </c>
      <c r="L488" s="144" t="s">
        <v>102</v>
      </c>
    </row>
    <row r="489" spans="1:12">
      <c r="A489" s="133">
        <v>41217</v>
      </c>
      <c r="B489" s="37" t="s">
        <v>255</v>
      </c>
      <c r="C489" s="144" t="s">
        <v>102</v>
      </c>
      <c r="D489" s="144" t="s">
        <v>102</v>
      </c>
      <c r="E489" s="144" t="s">
        <v>102</v>
      </c>
      <c r="F489" s="144" t="s">
        <v>102</v>
      </c>
      <c r="G489" s="144" t="s">
        <v>102</v>
      </c>
      <c r="H489" s="144" t="s">
        <v>102</v>
      </c>
      <c r="I489" s="144" t="s">
        <v>102</v>
      </c>
      <c r="J489" s="144" t="s">
        <v>102</v>
      </c>
      <c r="K489" s="144" t="s">
        <v>102</v>
      </c>
      <c r="L489" s="144" t="s">
        <v>102</v>
      </c>
    </row>
    <row r="490" spans="1:12">
      <c r="A490" s="133">
        <v>4122</v>
      </c>
      <c r="B490" s="37" t="s">
        <v>135</v>
      </c>
      <c r="C490" s="144" t="s">
        <v>102</v>
      </c>
      <c r="D490" s="144" t="s">
        <v>102</v>
      </c>
      <c r="E490" s="144" t="s">
        <v>102</v>
      </c>
      <c r="F490" s="144" t="s">
        <v>102</v>
      </c>
      <c r="G490" s="144" t="s">
        <v>102</v>
      </c>
      <c r="H490" s="144" t="s">
        <v>102</v>
      </c>
      <c r="I490" s="144" t="s">
        <v>102</v>
      </c>
      <c r="J490" s="144" t="s">
        <v>102</v>
      </c>
      <c r="K490" s="144" t="s">
        <v>102</v>
      </c>
      <c r="L490" s="144" t="s">
        <v>102</v>
      </c>
    </row>
    <row r="491" spans="1:12">
      <c r="A491" s="124">
        <v>41221</v>
      </c>
      <c r="B491" s="104" t="s">
        <v>256</v>
      </c>
      <c r="C491" s="94" t="s">
        <v>102</v>
      </c>
      <c r="D491" s="94" t="s">
        <v>102</v>
      </c>
      <c r="E491" s="94" t="s">
        <v>102</v>
      </c>
      <c r="F491" s="94" t="s">
        <v>102</v>
      </c>
      <c r="G491" s="94" t="s">
        <v>102</v>
      </c>
      <c r="H491" s="94" t="s">
        <v>102</v>
      </c>
      <c r="I491" s="94" t="s">
        <v>102</v>
      </c>
      <c r="J491" s="94" t="s">
        <v>102</v>
      </c>
      <c r="K491" s="94" t="s">
        <v>102</v>
      </c>
      <c r="L491" s="94" t="s">
        <v>102</v>
      </c>
    </row>
    <row r="492" spans="1:12">
      <c r="A492" s="133">
        <v>41222</v>
      </c>
      <c r="B492" s="37" t="s">
        <v>257</v>
      </c>
      <c r="C492" s="144" t="s">
        <v>102</v>
      </c>
      <c r="D492" s="144" t="s">
        <v>102</v>
      </c>
      <c r="E492" s="144" t="s">
        <v>102</v>
      </c>
      <c r="F492" s="144" t="s">
        <v>102</v>
      </c>
      <c r="G492" s="144" t="s">
        <v>102</v>
      </c>
      <c r="H492" s="144" t="s">
        <v>102</v>
      </c>
      <c r="I492" s="144" t="s">
        <v>102</v>
      </c>
      <c r="J492" s="144" t="s">
        <v>102</v>
      </c>
      <c r="K492" s="144" t="s">
        <v>102</v>
      </c>
      <c r="L492" s="144" t="s">
        <v>102</v>
      </c>
    </row>
    <row r="493" spans="1:12">
      <c r="A493" s="133">
        <v>41223</v>
      </c>
      <c r="B493" s="37" t="s">
        <v>258</v>
      </c>
      <c r="C493" s="144" t="s">
        <v>102</v>
      </c>
      <c r="D493" s="144" t="s">
        <v>102</v>
      </c>
      <c r="E493" s="144" t="s">
        <v>102</v>
      </c>
      <c r="F493" s="144" t="s">
        <v>102</v>
      </c>
      <c r="G493" s="144" t="s">
        <v>102</v>
      </c>
      <c r="H493" s="144" t="s">
        <v>102</v>
      </c>
      <c r="I493" s="144" t="s">
        <v>102</v>
      </c>
      <c r="J493" s="144" t="s">
        <v>102</v>
      </c>
      <c r="K493" s="144" t="s">
        <v>102</v>
      </c>
      <c r="L493" s="144" t="s">
        <v>102</v>
      </c>
    </row>
    <row r="494" spans="1:12">
      <c r="A494" s="133">
        <v>41224</v>
      </c>
      <c r="B494" s="37" t="s">
        <v>259</v>
      </c>
      <c r="C494" s="144" t="s">
        <v>102</v>
      </c>
      <c r="D494" s="144" t="s">
        <v>102</v>
      </c>
      <c r="E494" s="144" t="s">
        <v>102</v>
      </c>
      <c r="F494" s="144" t="s">
        <v>102</v>
      </c>
      <c r="G494" s="36" t="s">
        <v>102</v>
      </c>
      <c r="H494" s="37" t="s">
        <v>102</v>
      </c>
      <c r="I494" s="144" t="s">
        <v>102</v>
      </c>
      <c r="J494" s="144" t="s">
        <v>102</v>
      </c>
      <c r="K494" s="144" t="s">
        <v>102</v>
      </c>
      <c r="L494" s="144" t="s">
        <v>102</v>
      </c>
    </row>
    <row r="495" spans="1:12">
      <c r="A495" s="133">
        <v>41225</v>
      </c>
      <c r="B495" s="37" t="s">
        <v>692</v>
      </c>
      <c r="C495" s="144" t="s">
        <v>102</v>
      </c>
      <c r="D495" s="144" t="s">
        <v>102</v>
      </c>
      <c r="E495" s="144" t="s">
        <v>102</v>
      </c>
      <c r="F495" s="144" t="s">
        <v>102</v>
      </c>
      <c r="G495" s="144" t="s">
        <v>102</v>
      </c>
      <c r="H495" s="144" t="s">
        <v>102</v>
      </c>
      <c r="I495" s="144" t="s">
        <v>102</v>
      </c>
      <c r="J495" s="144" t="s">
        <v>102</v>
      </c>
      <c r="K495" s="144" t="s">
        <v>102</v>
      </c>
      <c r="L495" s="144" t="s">
        <v>102</v>
      </c>
    </row>
    <row r="496" spans="1:12">
      <c r="A496" s="133">
        <v>413</v>
      </c>
      <c r="B496" s="29" t="s">
        <v>262</v>
      </c>
      <c r="C496" s="144" t="s">
        <v>102</v>
      </c>
      <c r="D496" s="144" t="s">
        <v>102</v>
      </c>
      <c r="E496" s="144" t="s">
        <v>102</v>
      </c>
      <c r="F496" s="144" t="s">
        <v>102</v>
      </c>
      <c r="G496" s="144" t="s">
        <v>102</v>
      </c>
      <c r="H496" s="144" t="s">
        <v>102</v>
      </c>
      <c r="I496" s="144" t="s">
        <v>102</v>
      </c>
      <c r="J496" s="144" t="s">
        <v>102</v>
      </c>
      <c r="K496" s="144" t="s">
        <v>102</v>
      </c>
      <c r="L496" s="144" t="s">
        <v>102</v>
      </c>
    </row>
    <row r="497" spans="1:12">
      <c r="A497" s="124">
        <v>41310</v>
      </c>
      <c r="B497" s="104" t="s">
        <v>263</v>
      </c>
      <c r="C497" s="94" t="s">
        <v>102</v>
      </c>
      <c r="D497" s="94" t="s">
        <v>102</v>
      </c>
      <c r="E497" s="94" t="s">
        <v>102</v>
      </c>
      <c r="F497" s="94" t="s">
        <v>102</v>
      </c>
      <c r="G497" s="94" t="s">
        <v>102</v>
      </c>
      <c r="H497" s="94" t="s">
        <v>102</v>
      </c>
      <c r="I497" s="94" t="s">
        <v>102</v>
      </c>
      <c r="J497" s="94" t="s">
        <v>102</v>
      </c>
      <c r="K497" s="94" t="s">
        <v>102</v>
      </c>
      <c r="L497" s="94" t="s">
        <v>102</v>
      </c>
    </row>
    <row r="498" spans="1:12">
      <c r="A498" s="36">
        <v>413101</v>
      </c>
      <c r="B498" s="37" t="s">
        <v>574</v>
      </c>
      <c r="C498" s="144" t="s">
        <v>102</v>
      </c>
      <c r="D498" s="144" t="s">
        <v>102</v>
      </c>
      <c r="E498" s="144" t="s">
        <v>102</v>
      </c>
      <c r="F498" s="144" t="s">
        <v>102</v>
      </c>
      <c r="G498" s="144" t="s">
        <v>102</v>
      </c>
      <c r="H498" s="144" t="s">
        <v>102</v>
      </c>
      <c r="I498" s="144" t="s">
        <v>102</v>
      </c>
      <c r="J498" s="144" t="s">
        <v>102</v>
      </c>
      <c r="K498" s="144" t="s">
        <v>102</v>
      </c>
      <c r="L498" s="144" t="s">
        <v>102</v>
      </c>
    </row>
    <row r="499" spans="1:12">
      <c r="A499" s="136">
        <v>413102</v>
      </c>
      <c r="B499" s="112" t="s">
        <v>575</v>
      </c>
      <c r="C499" s="144" t="s">
        <v>102</v>
      </c>
      <c r="D499" s="144" t="s">
        <v>102</v>
      </c>
      <c r="E499" s="144" t="s">
        <v>102</v>
      </c>
      <c r="F499" s="144" t="s">
        <v>102</v>
      </c>
      <c r="G499" s="144" t="s">
        <v>102</v>
      </c>
      <c r="H499" s="144" t="s">
        <v>102</v>
      </c>
      <c r="I499" s="144" t="s">
        <v>102</v>
      </c>
      <c r="J499" s="144" t="s">
        <v>102</v>
      </c>
      <c r="K499" s="144" t="s">
        <v>102</v>
      </c>
      <c r="L499" s="144" t="s">
        <v>102</v>
      </c>
    </row>
    <row r="500" spans="1:12">
      <c r="A500" s="136">
        <v>413103</v>
      </c>
      <c r="B500" s="112" t="s">
        <v>576</v>
      </c>
      <c r="C500" s="144" t="s">
        <v>102</v>
      </c>
      <c r="D500" s="144" t="s">
        <v>102</v>
      </c>
      <c r="E500" s="144" t="s">
        <v>102</v>
      </c>
      <c r="F500" s="144" t="s">
        <v>102</v>
      </c>
      <c r="G500" s="144" t="s">
        <v>102</v>
      </c>
      <c r="H500" s="144" t="s">
        <v>102</v>
      </c>
      <c r="I500" s="144" t="s">
        <v>102</v>
      </c>
      <c r="J500" s="144" t="s">
        <v>102</v>
      </c>
      <c r="K500" s="144" t="s">
        <v>102</v>
      </c>
      <c r="L500" s="144" t="s">
        <v>102</v>
      </c>
    </row>
    <row r="501" spans="1:12">
      <c r="A501" s="136">
        <v>413104</v>
      </c>
      <c r="B501" s="112" t="s">
        <v>577</v>
      </c>
      <c r="C501" s="144" t="s">
        <v>102</v>
      </c>
      <c r="D501" s="144" t="s">
        <v>102</v>
      </c>
      <c r="E501" s="144" t="s">
        <v>102</v>
      </c>
      <c r="F501" s="144" t="s">
        <v>102</v>
      </c>
      <c r="G501" s="144" t="s">
        <v>102</v>
      </c>
      <c r="H501" s="144" t="s">
        <v>102</v>
      </c>
      <c r="I501" s="144" t="s">
        <v>102</v>
      </c>
      <c r="J501" s="144" t="s">
        <v>102</v>
      </c>
      <c r="K501" s="144" t="s">
        <v>102</v>
      </c>
      <c r="L501" s="144" t="s">
        <v>102</v>
      </c>
    </row>
    <row r="502" spans="1:12">
      <c r="A502" s="136">
        <v>41320</v>
      </c>
      <c r="B502" s="112" t="s">
        <v>264</v>
      </c>
      <c r="C502" s="144" t="s">
        <v>102</v>
      </c>
      <c r="D502" s="144" t="s">
        <v>102</v>
      </c>
      <c r="E502" s="144" t="s">
        <v>102</v>
      </c>
      <c r="F502" s="144" t="s">
        <v>102</v>
      </c>
      <c r="G502" s="144" t="s">
        <v>102</v>
      </c>
      <c r="H502" s="144" t="s">
        <v>102</v>
      </c>
      <c r="I502" s="144" t="s">
        <v>102</v>
      </c>
      <c r="J502" s="144" t="s">
        <v>102</v>
      </c>
      <c r="K502" s="144" t="s">
        <v>102</v>
      </c>
      <c r="L502" s="144" t="s">
        <v>102</v>
      </c>
    </row>
    <row r="503" spans="1:12">
      <c r="A503" s="133">
        <v>413201</v>
      </c>
      <c r="B503" s="37" t="s">
        <v>578</v>
      </c>
      <c r="C503" s="144" t="s">
        <v>102</v>
      </c>
      <c r="D503" s="144" t="s">
        <v>102</v>
      </c>
      <c r="E503" s="144" t="s">
        <v>102</v>
      </c>
      <c r="F503" s="144" t="s">
        <v>102</v>
      </c>
      <c r="G503" s="144" t="s">
        <v>102</v>
      </c>
      <c r="H503" s="144" t="s">
        <v>102</v>
      </c>
      <c r="I503" s="144" t="s">
        <v>102</v>
      </c>
      <c r="J503" s="144" t="s">
        <v>102</v>
      </c>
      <c r="K503" s="144" t="s">
        <v>102</v>
      </c>
      <c r="L503" s="144" t="s">
        <v>102</v>
      </c>
    </row>
    <row r="504" spans="1:12">
      <c r="A504" s="35">
        <v>413202</v>
      </c>
      <c r="B504" s="29" t="s">
        <v>579</v>
      </c>
      <c r="C504" s="144" t="s">
        <v>102</v>
      </c>
      <c r="D504" s="144" t="s">
        <v>102</v>
      </c>
      <c r="E504" s="144" t="s">
        <v>102</v>
      </c>
      <c r="F504" s="144" t="s">
        <v>102</v>
      </c>
      <c r="G504" s="144" t="s">
        <v>102</v>
      </c>
      <c r="H504" s="144" t="s">
        <v>102</v>
      </c>
      <c r="I504" s="144" t="s">
        <v>102</v>
      </c>
      <c r="J504" s="144" t="s">
        <v>102</v>
      </c>
      <c r="K504" s="144" t="s">
        <v>102</v>
      </c>
      <c r="L504" s="144" t="s">
        <v>102</v>
      </c>
    </row>
    <row r="505" spans="1:12">
      <c r="A505" s="35">
        <v>413203</v>
      </c>
      <c r="B505" s="29" t="s">
        <v>580</v>
      </c>
      <c r="C505" s="144" t="s">
        <v>102</v>
      </c>
      <c r="D505" s="144" t="s">
        <v>102</v>
      </c>
      <c r="E505" s="144" t="s">
        <v>102</v>
      </c>
      <c r="F505" s="144" t="s">
        <v>102</v>
      </c>
      <c r="G505" s="144" t="s">
        <v>102</v>
      </c>
      <c r="H505" s="144" t="s">
        <v>102</v>
      </c>
      <c r="I505" s="144" t="s">
        <v>102</v>
      </c>
      <c r="J505" s="144" t="s">
        <v>102</v>
      </c>
      <c r="K505" s="144" t="s">
        <v>102</v>
      </c>
      <c r="L505" s="144" t="s">
        <v>102</v>
      </c>
    </row>
    <row r="506" spans="1:12">
      <c r="A506" s="35">
        <v>413204</v>
      </c>
      <c r="B506" s="29" t="s">
        <v>581</v>
      </c>
      <c r="C506" s="144" t="s">
        <v>102</v>
      </c>
      <c r="D506" s="144" t="s">
        <v>102</v>
      </c>
      <c r="E506" s="144" t="s">
        <v>102</v>
      </c>
      <c r="F506" s="144" t="s">
        <v>102</v>
      </c>
      <c r="G506" s="144" t="s">
        <v>102</v>
      </c>
      <c r="H506" s="144" t="s">
        <v>102</v>
      </c>
      <c r="I506" s="144" t="s">
        <v>102</v>
      </c>
      <c r="J506" s="144" t="s">
        <v>102</v>
      </c>
      <c r="K506" s="144" t="s">
        <v>102</v>
      </c>
      <c r="L506" s="144" t="s">
        <v>102</v>
      </c>
    </row>
    <row r="507" spans="1:12">
      <c r="A507" s="35">
        <v>413205</v>
      </c>
      <c r="B507" s="29" t="s">
        <v>582</v>
      </c>
      <c r="C507" s="144" t="s">
        <v>102</v>
      </c>
      <c r="D507" s="144" t="s">
        <v>102</v>
      </c>
      <c r="E507" s="144" t="s">
        <v>102</v>
      </c>
      <c r="F507" s="144" t="s">
        <v>102</v>
      </c>
      <c r="G507" s="144" t="s">
        <v>102</v>
      </c>
      <c r="H507" s="144" t="s">
        <v>102</v>
      </c>
      <c r="I507" s="144" t="s">
        <v>102</v>
      </c>
      <c r="J507" s="144" t="s">
        <v>102</v>
      </c>
      <c r="K507" s="144" t="s">
        <v>102</v>
      </c>
      <c r="L507" s="144" t="s">
        <v>102</v>
      </c>
    </row>
    <row r="508" spans="1:12">
      <c r="A508" s="35">
        <v>413206</v>
      </c>
      <c r="B508" s="29" t="s">
        <v>583</v>
      </c>
      <c r="C508" s="144" t="s">
        <v>102</v>
      </c>
      <c r="D508" s="144" t="s">
        <v>102</v>
      </c>
      <c r="E508" s="144" t="s">
        <v>102</v>
      </c>
      <c r="F508" s="144" t="s">
        <v>102</v>
      </c>
      <c r="G508" s="144" t="s">
        <v>102</v>
      </c>
      <c r="H508" s="144" t="s">
        <v>102</v>
      </c>
      <c r="I508" s="144" t="s">
        <v>102</v>
      </c>
      <c r="J508" s="144" t="s">
        <v>102</v>
      </c>
      <c r="K508" s="144" t="s">
        <v>102</v>
      </c>
      <c r="L508" s="144" t="s">
        <v>102</v>
      </c>
    </row>
    <row r="509" spans="1:12">
      <c r="A509" s="35">
        <v>413207</v>
      </c>
      <c r="B509" s="29" t="s">
        <v>584</v>
      </c>
      <c r="C509" s="144" t="s">
        <v>102</v>
      </c>
      <c r="D509" s="144" t="s">
        <v>102</v>
      </c>
      <c r="E509" s="144" t="s">
        <v>102</v>
      </c>
      <c r="F509" s="144" t="s">
        <v>102</v>
      </c>
      <c r="G509" s="144" t="s">
        <v>102</v>
      </c>
      <c r="H509" s="144" t="s">
        <v>102</v>
      </c>
      <c r="I509" s="144" t="s">
        <v>102</v>
      </c>
      <c r="J509" s="144" t="s">
        <v>102</v>
      </c>
      <c r="K509" s="144" t="s">
        <v>102</v>
      </c>
      <c r="L509" s="144" t="s">
        <v>102</v>
      </c>
    </row>
    <row r="510" spans="1:12">
      <c r="A510" s="35">
        <v>413208</v>
      </c>
      <c r="B510" s="29" t="s">
        <v>585</v>
      </c>
      <c r="C510" s="144" t="s">
        <v>102</v>
      </c>
      <c r="D510" s="144" t="s">
        <v>102</v>
      </c>
      <c r="E510" s="144" t="s">
        <v>102</v>
      </c>
      <c r="F510" s="144" t="s">
        <v>102</v>
      </c>
      <c r="G510" s="144" t="s">
        <v>102</v>
      </c>
      <c r="H510" s="144" t="s">
        <v>102</v>
      </c>
      <c r="I510" s="144" t="s">
        <v>102</v>
      </c>
      <c r="J510" s="144" t="s">
        <v>102</v>
      </c>
      <c r="K510" s="144" t="s">
        <v>102</v>
      </c>
      <c r="L510" s="144" t="s">
        <v>102</v>
      </c>
    </row>
    <row r="511" spans="1:12">
      <c r="A511" s="35">
        <v>413209</v>
      </c>
      <c r="B511" s="29" t="s">
        <v>586</v>
      </c>
      <c r="C511" s="144" t="s">
        <v>102</v>
      </c>
      <c r="D511" s="144" t="s">
        <v>102</v>
      </c>
      <c r="E511" s="144" t="s">
        <v>102</v>
      </c>
      <c r="F511" s="144" t="s">
        <v>102</v>
      </c>
      <c r="G511" s="144" t="s">
        <v>102</v>
      </c>
      <c r="H511" s="144" t="s">
        <v>102</v>
      </c>
      <c r="I511" s="144" t="s">
        <v>102</v>
      </c>
      <c r="J511" s="144" t="s">
        <v>102</v>
      </c>
      <c r="K511" s="144" t="s">
        <v>102</v>
      </c>
      <c r="L511" s="144" t="s">
        <v>102</v>
      </c>
    </row>
    <row r="512" spans="1:12">
      <c r="A512" s="35">
        <v>413210</v>
      </c>
      <c r="B512" s="29" t="s">
        <v>587</v>
      </c>
      <c r="C512" s="144" t="s">
        <v>102</v>
      </c>
      <c r="D512" s="144" t="s">
        <v>102</v>
      </c>
      <c r="E512" s="144" t="s">
        <v>102</v>
      </c>
      <c r="F512" s="144" t="s">
        <v>102</v>
      </c>
      <c r="G512" s="144" t="s">
        <v>102</v>
      </c>
      <c r="H512" s="144" t="s">
        <v>102</v>
      </c>
      <c r="I512" s="144" t="s">
        <v>102</v>
      </c>
      <c r="J512" s="144" t="s">
        <v>102</v>
      </c>
      <c r="K512" s="144" t="s">
        <v>102</v>
      </c>
      <c r="L512" s="144" t="s">
        <v>102</v>
      </c>
    </row>
    <row r="513" spans="1:12">
      <c r="A513" s="35">
        <v>413211</v>
      </c>
      <c r="B513" s="29" t="s">
        <v>588</v>
      </c>
      <c r="C513" s="144" t="s">
        <v>102</v>
      </c>
      <c r="D513" s="144" t="s">
        <v>102</v>
      </c>
      <c r="E513" s="144" t="s">
        <v>102</v>
      </c>
      <c r="F513" s="144" t="s">
        <v>102</v>
      </c>
      <c r="G513" s="144" t="s">
        <v>102</v>
      </c>
      <c r="H513" s="144" t="s">
        <v>102</v>
      </c>
      <c r="I513" s="144" t="s">
        <v>102</v>
      </c>
      <c r="J513" s="144" t="s">
        <v>102</v>
      </c>
      <c r="K513" s="144" t="s">
        <v>102</v>
      </c>
      <c r="L513" s="144" t="s">
        <v>102</v>
      </c>
    </row>
    <row r="514" spans="1:12">
      <c r="A514" s="35">
        <v>413212</v>
      </c>
      <c r="B514" s="29" t="s">
        <v>589</v>
      </c>
      <c r="C514" s="144" t="s">
        <v>102</v>
      </c>
      <c r="D514" s="144" t="s">
        <v>102</v>
      </c>
      <c r="E514" s="144" t="s">
        <v>102</v>
      </c>
      <c r="F514" s="144" t="s">
        <v>102</v>
      </c>
      <c r="G514" s="144" t="s">
        <v>102</v>
      </c>
      <c r="H514" s="144" t="s">
        <v>102</v>
      </c>
      <c r="I514" s="144" t="s">
        <v>102</v>
      </c>
      <c r="J514" s="144" t="s">
        <v>102</v>
      </c>
      <c r="K514" s="144" t="s">
        <v>102</v>
      </c>
      <c r="L514" s="144" t="s">
        <v>102</v>
      </c>
    </row>
    <row r="515" spans="1:12">
      <c r="A515" s="35">
        <v>413213</v>
      </c>
      <c r="B515" s="29" t="s">
        <v>590</v>
      </c>
      <c r="C515" s="144" t="s">
        <v>102</v>
      </c>
      <c r="D515" s="144" t="s">
        <v>102</v>
      </c>
      <c r="E515" s="144" t="s">
        <v>102</v>
      </c>
      <c r="F515" s="144" t="s">
        <v>102</v>
      </c>
      <c r="G515" s="144" t="s">
        <v>102</v>
      </c>
      <c r="H515" s="144" t="s">
        <v>102</v>
      </c>
      <c r="I515" s="144" t="s">
        <v>102</v>
      </c>
      <c r="J515" s="144" t="s">
        <v>102</v>
      </c>
      <c r="K515" s="144" t="s">
        <v>102</v>
      </c>
      <c r="L515" s="144" t="s">
        <v>102</v>
      </c>
    </row>
    <row r="516" spans="1:12">
      <c r="A516" s="35">
        <v>41330</v>
      </c>
      <c r="B516" s="29" t="s">
        <v>265</v>
      </c>
      <c r="C516" s="144" t="s">
        <v>102</v>
      </c>
      <c r="D516" s="144" t="s">
        <v>102</v>
      </c>
      <c r="E516" s="144" t="s">
        <v>102</v>
      </c>
      <c r="F516" s="144" t="s">
        <v>102</v>
      </c>
      <c r="G516" s="144" t="s">
        <v>102</v>
      </c>
      <c r="H516" s="144" t="s">
        <v>102</v>
      </c>
      <c r="I516" s="144" t="s">
        <v>102</v>
      </c>
      <c r="J516" s="144" t="s">
        <v>102</v>
      </c>
      <c r="K516" s="144" t="s">
        <v>102</v>
      </c>
      <c r="L516" s="144" t="s">
        <v>102</v>
      </c>
    </row>
    <row r="517" spans="1:12">
      <c r="A517" s="133">
        <v>41340</v>
      </c>
      <c r="B517" s="37" t="s">
        <v>266</v>
      </c>
      <c r="C517" s="144" t="s">
        <v>102</v>
      </c>
      <c r="D517" s="144" t="s">
        <v>102</v>
      </c>
      <c r="E517" s="144" t="s">
        <v>102</v>
      </c>
      <c r="F517" s="144" t="s">
        <v>102</v>
      </c>
      <c r="G517" s="144" t="s">
        <v>102</v>
      </c>
      <c r="H517" s="144" t="s">
        <v>102</v>
      </c>
      <c r="I517" s="144" t="s">
        <v>102</v>
      </c>
      <c r="J517" s="144" t="s">
        <v>102</v>
      </c>
      <c r="K517" s="144" t="s">
        <v>102</v>
      </c>
      <c r="L517" s="144" t="s">
        <v>102</v>
      </c>
    </row>
    <row r="518" spans="1:12">
      <c r="A518" s="133">
        <v>41350</v>
      </c>
      <c r="B518" s="37" t="s">
        <v>267</v>
      </c>
      <c r="C518" s="144" t="s">
        <v>102</v>
      </c>
      <c r="D518" s="144" t="s">
        <v>102</v>
      </c>
      <c r="E518" s="144" t="s">
        <v>102</v>
      </c>
      <c r="F518" s="144" t="s">
        <v>102</v>
      </c>
      <c r="G518" s="144" t="s">
        <v>102</v>
      </c>
      <c r="H518" s="144" t="s">
        <v>102</v>
      </c>
      <c r="I518" s="144" t="s">
        <v>102</v>
      </c>
      <c r="J518" s="144" t="s">
        <v>102</v>
      </c>
      <c r="K518" s="144" t="s">
        <v>102</v>
      </c>
      <c r="L518" s="144" t="s">
        <v>102</v>
      </c>
    </row>
    <row r="519" spans="1:12">
      <c r="A519" s="133">
        <v>4136</v>
      </c>
      <c r="B519" s="37" t="s">
        <v>640</v>
      </c>
      <c r="C519" s="144" t="s">
        <v>102</v>
      </c>
      <c r="D519" s="144" t="s">
        <v>102</v>
      </c>
      <c r="E519" s="144" t="s">
        <v>102</v>
      </c>
      <c r="F519" s="144" t="s">
        <v>102</v>
      </c>
      <c r="G519" s="144" t="s">
        <v>102</v>
      </c>
      <c r="H519" s="144" t="s">
        <v>102</v>
      </c>
      <c r="I519" s="144" t="s">
        <v>102</v>
      </c>
      <c r="J519" s="144" t="s">
        <v>102</v>
      </c>
      <c r="K519" s="144" t="s">
        <v>102</v>
      </c>
      <c r="L519" s="144" t="s">
        <v>102</v>
      </c>
    </row>
    <row r="520" spans="1:12">
      <c r="A520" s="124">
        <v>41361</v>
      </c>
      <c r="B520" s="104" t="s">
        <v>268</v>
      </c>
      <c r="C520" s="94" t="s">
        <v>102</v>
      </c>
      <c r="D520" s="94" t="s">
        <v>102</v>
      </c>
      <c r="E520" s="94" t="s">
        <v>102</v>
      </c>
      <c r="F520" s="94" t="s">
        <v>102</v>
      </c>
      <c r="G520" s="94" t="s">
        <v>102</v>
      </c>
      <c r="H520" s="94" t="s">
        <v>102</v>
      </c>
      <c r="I520" s="94" t="s">
        <v>102</v>
      </c>
      <c r="J520" s="94" t="s">
        <v>102</v>
      </c>
      <c r="K520" s="94" t="s">
        <v>102</v>
      </c>
      <c r="L520" s="94" t="s">
        <v>102</v>
      </c>
    </row>
    <row r="521" spans="1:12">
      <c r="A521" s="133">
        <v>41362</v>
      </c>
      <c r="B521" s="37" t="s">
        <v>269</v>
      </c>
      <c r="C521" s="144" t="s">
        <v>102</v>
      </c>
      <c r="D521" s="144" t="s">
        <v>102</v>
      </c>
      <c r="E521" s="144" t="s">
        <v>102</v>
      </c>
      <c r="F521" s="144" t="s">
        <v>102</v>
      </c>
      <c r="G521" s="144" t="s">
        <v>102</v>
      </c>
      <c r="H521" s="144" t="s">
        <v>102</v>
      </c>
      <c r="I521" s="144" t="s">
        <v>102</v>
      </c>
      <c r="J521" s="144" t="s">
        <v>102</v>
      </c>
      <c r="K521" s="144" t="s">
        <v>102</v>
      </c>
      <c r="L521" s="144" t="s">
        <v>102</v>
      </c>
    </row>
    <row r="522" spans="1:12">
      <c r="A522" s="133">
        <v>41363</v>
      </c>
      <c r="B522" s="37" t="s">
        <v>654</v>
      </c>
      <c r="C522" s="144" t="s">
        <v>102</v>
      </c>
      <c r="D522" s="144" t="s">
        <v>102</v>
      </c>
      <c r="E522" s="144" t="s">
        <v>102</v>
      </c>
      <c r="F522" s="144" t="s">
        <v>102</v>
      </c>
      <c r="G522" s="144" t="s">
        <v>102</v>
      </c>
      <c r="H522" s="144" t="s">
        <v>102</v>
      </c>
      <c r="I522" s="144" t="s">
        <v>102</v>
      </c>
      <c r="J522" s="144" t="s">
        <v>102</v>
      </c>
      <c r="K522" s="144" t="s">
        <v>102</v>
      </c>
      <c r="L522" s="144" t="s">
        <v>102</v>
      </c>
    </row>
    <row r="523" spans="1:12">
      <c r="A523" s="133">
        <v>41364</v>
      </c>
      <c r="B523" s="28" t="s">
        <v>680</v>
      </c>
      <c r="C523" s="144" t="s">
        <v>102</v>
      </c>
      <c r="D523" s="144" t="s">
        <v>102</v>
      </c>
      <c r="E523" s="144" t="s">
        <v>102</v>
      </c>
      <c r="F523" s="144" t="s">
        <v>102</v>
      </c>
      <c r="G523" s="144" t="s">
        <v>102</v>
      </c>
      <c r="H523" s="144" t="s">
        <v>102</v>
      </c>
      <c r="I523" s="144" t="s">
        <v>102</v>
      </c>
      <c r="J523" s="144" t="s">
        <v>102</v>
      </c>
      <c r="K523" s="144" t="s">
        <v>102</v>
      </c>
      <c r="L523" s="144" t="s">
        <v>102</v>
      </c>
    </row>
    <row r="524" spans="1:12">
      <c r="A524" s="133">
        <v>41365</v>
      </c>
      <c r="B524" s="29" t="s">
        <v>681</v>
      </c>
      <c r="C524" s="144" t="s">
        <v>102</v>
      </c>
      <c r="D524" s="144" t="s">
        <v>102</v>
      </c>
      <c r="E524" s="144" t="s">
        <v>102</v>
      </c>
      <c r="F524" s="144" t="s">
        <v>102</v>
      </c>
      <c r="G524" s="144" t="s">
        <v>102</v>
      </c>
      <c r="H524" s="144" t="s">
        <v>102</v>
      </c>
      <c r="I524" s="144" t="s">
        <v>102</v>
      </c>
      <c r="J524" s="144" t="s">
        <v>102</v>
      </c>
      <c r="K524" s="144" t="s">
        <v>102</v>
      </c>
      <c r="L524" s="144" t="s">
        <v>102</v>
      </c>
    </row>
    <row r="525" spans="1:12">
      <c r="A525" s="133">
        <v>41366</v>
      </c>
      <c r="B525" s="29" t="s">
        <v>682</v>
      </c>
      <c r="C525" s="144" t="s">
        <v>102</v>
      </c>
      <c r="D525" s="144" t="s">
        <v>102</v>
      </c>
      <c r="E525" s="144" t="s">
        <v>102</v>
      </c>
      <c r="F525" s="144" t="s">
        <v>102</v>
      </c>
      <c r="G525" s="144" t="s">
        <v>102</v>
      </c>
      <c r="H525" s="144" t="s">
        <v>102</v>
      </c>
      <c r="I525" s="144" t="s">
        <v>102</v>
      </c>
      <c r="J525" s="144" t="s">
        <v>102</v>
      </c>
      <c r="K525" s="144" t="s">
        <v>102</v>
      </c>
      <c r="L525" s="144" t="s">
        <v>102</v>
      </c>
    </row>
    <row r="526" spans="1:12">
      <c r="A526" s="133">
        <v>414</v>
      </c>
      <c r="B526" s="29" t="s">
        <v>270</v>
      </c>
      <c r="C526" s="144" t="s">
        <v>102</v>
      </c>
      <c r="D526" s="144" t="s">
        <v>102</v>
      </c>
      <c r="E526" s="144" t="s">
        <v>102</v>
      </c>
      <c r="F526" s="144" t="s">
        <v>102</v>
      </c>
      <c r="G526" s="144" t="s">
        <v>102</v>
      </c>
      <c r="H526" s="144" t="s">
        <v>102</v>
      </c>
      <c r="I526" s="144" t="s">
        <v>102</v>
      </c>
      <c r="J526" s="144" t="s">
        <v>102</v>
      </c>
      <c r="K526" s="144" t="s">
        <v>102</v>
      </c>
      <c r="L526" s="144" t="s">
        <v>102</v>
      </c>
    </row>
    <row r="527" spans="1:12">
      <c r="A527" s="124">
        <v>41410</v>
      </c>
      <c r="B527" s="104" t="s">
        <v>271</v>
      </c>
      <c r="C527" s="94" t="s">
        <v>102</v>
      </c>
      <c r="D527" s="94" t="s">
        <v>102</v>
      </c>
      <c r="E527" s="94" t="s">
        <v>102</v>
      </c>
      <c r="F527" s="94" t="s">
        <v>102</v>
      </c>
      <c r="G527" s="94" t="s">
        <v>102</v>
      </c>
      <c r="H527" s="94" t="s">
        <v>102</v>
      </c>
      <c r="I527" s="94" t="s">
        <v>102</v>
      </c>
      <c r="J527" s="94" t="s">
        <v>102</v>
      </c>
      <c r="K527" s="94" t="s">
        <v>102</v>
      </c>
      <c r="L527" s="94" t="s">
        <v>102</v>
      </c>
    </row>
    <row r="528" spans="1:12">
      <c r="A528" s="133">
        <v>41420</v>
      </c>
      <c r="B528" s="37" t="s">
        <v>272</v>
      </c>
      <c r="C528" s="144" t="s">
        <v>102</v>
      </c>
      <c r="D528" s="144" t="s">
        <v>102</v>
      </c>
      <c r="E528" s="144" t="s">
        <v>102</v>
      </c>
      <c r="F528" s="144" t="s">
        <v>102</v>
      </c>
      <c r="G528" s="144" t="s">
        <v>102</v>
      </c>
      <c r="H528" s="144" t="s">
        <v>102</v>
      </c>
      <c r="I528" s="144" t="s">
        <v>102</v>
      </c>
      <c r="J528" s="144" t="s">
        <v>102</v>
      </c>
      <c r="K528" s="144" t="s">
        <v>102</v>
      </c>
      <c r="L528" s="144" t="s">
        <v>102</v>
      </c>
    </row>
    <row r="529" spans="1:12">
      <c r="A529" s="133">
        <v>41430</v>
      </c>
      <c r="B529" s="37" t="s">
        <v>273</v>
      </c>
      <c r="C529" s="144" t="s">
        <v>102</v>
      </c>
      <c r="D529" s="144" t="s">
        <v>102</v>
      </c>
      <c r="E529" s="144" t="s">
        <v>102</v>
      </c>
      <c r="F529" s="144" t="s">
        <v>102</v>
      </c>
      <c r="G529" s="144" t="s">
        <v>102</v>
      </c>
      <c r="H529" s="144" t="s">
        <v>102</v>
      </c>
      <c r="I529" s="144" t="s">
        <v>102</v>
      </c>
      <c r="J529" s="144" t="s">
        <v>102</v>
      </c>
      <c r="K529" s="144" t="s">
        <v>102</v>
      </c>
      <c r="L529" s="144" t="s">
        <v>102</v>
      </c>
    </row>
    <row r="530" spans="1:12">
      <c r="A530" s="133">
        <v>41440</v>
      </c>
      <c r="B530" s="37" t="s">
        <v>274</v>
      </c>
      <c r="C530" s="144" t="s">
        <v>102</v>
      </c>
      <c r="D530" s="144" t="s">
        <v>102</v>
      </c>
      <c r="E530" s="144" t="s">
        <v>102</v>
      </c>
      <c r="F530" s="144" t="s">
        <v>102</v>
      </c>
      <c r="G530" s="144" t="s">
        <v>102</v>
      </c>
      <c r="H530" s="144" t="s">
        <v>102</v>
      </c>
      <c r="I530" s="144" t="s">
        <v>102</v>
      </c>
      <c r="J530" s="144" t="s">
        <v>102</v>
      </c>
      <c r="K530" s="144" t="s">
        <v>102</v>
      </c>
      <c r="L530" s="144" t="s">
        <v>102</v>
      </c>
    </row>
    <row r="531" spans="1:12">
      <c r="A531" s="133">
        <v>41450</v>
      </c>
      <c r="B531" s="37" t="s">
        <v>275</v>
      </c>
      <c r="C531" s="144" t="s">
        <v>102</v>
      </c>
      <c r="D531" s="144" t="s">
        <v>102</v>
      </c>
      <c r="E531" s="144" t="s">
        <v>102</v>
      </c>
      <c r="F531" s="144" t="s">
        <v>102</v>
      </c>
      <c r="G531" s="144" t="s">
        <v>102</v>
      </c>
      <c r="H531" s="144" t="s">
        <v>102</v>
      </c>
      <c r="I531" s="144" t="s">
        <v>102</v>
      </c>
      <c r="J531" s="144" t="s">
        <v>102</v>
      </c>
      <c r="K531" s="144" t="s">
        <v>102</v>
      </c>
      <c r="L531" s="144" t="s">
        <v>102</v>
      </c>
    </row>
    <row r="532" spans="1:12">
      <c r="A532" s="133">
        <v>42</v>
      </c>
      <c r="B532" s="37" t="s">
        <v>276</v>
      </c>
      <c r="C532" s="144" t="s">
        <v>102</v>
      </c>
      <c r="D532" s="144" t="s">
        <v>102</v>
      </c>
      <c r="E532" s="144" t="s">
        <v>102</v>
      </c>
      <c r="F532" s="144" t="s">
        <v>102</v>
      </c>
      <c r="G532" s="144" t="s">
        <v>102</v>
      </c>
      <c r="H532" s="144" t="s">
        <v>102</v>
      </c>
      <c r="I532" s="144" t="s">
        <v>102</v>
      </c>
      <c r="J532" s="144" t="s">
        <v>102</v>
      </c>
      <c r="K532" s="144" t="s">
        <v>102</v>
      </c>
      <c r="L532" s="144" t="s">
        <v>102</v>
      </c>
    </row>
    <row r="533" spans="1:12">
      <c r="A533" s="121">
        <v>421</v>
      </c>
      <c r="B533" s="104" t="s">
        <v>277</v>
      </c>
      <c r="C533" s="94" t="s">
        <v>102</v>
      </c>
      <c r="D533" s="94" t="s">
        <v>102</v>
      </c>
      <c r="E533" s="94" t="s">
        <v>102</v>
      </c>
      <c r="F533" s="94" t="s">
        <v>102</v>
      </c>
      <c r="G533" s="94" t="s">
        <v>102</v>
      </c>
      <c r="H533" s="94" t="s">
        <v>102</v>
      </c>
      <c r="I533" s="94" t="s">
        <v>102</v>
      </c>
      <c r="J533" s="94" t="s">
        <v>102</v>
      </c>
      <c r="K533" s="94" t="s">
        <v>102</v>
      </c>
      <c r="L533" s="94" t="s">
        <v>102</v>
      </c>
    </row>
    <row r="534" spans="1:12">
      <c r="A534" s="124">
        <v>4211</v>
      </c>
      <c r="B534" s="104" t="s">
        <v>129</v>
      </c>
      <c r="C534" s="94" t="s">
        <v>102</v>
      </c>
      <c r="D534" s="94" t="s">
        <v>102</v>
      </c>
      <c r="E534" s="94" t="s">
        <v>102</v>
      </c>
      <c r="F534" s="94" t="s">
        <v>102</v>
      </c>
      <c r="G534" s="94" t="s">
        <v>102</v>
      </c>
      <c r="H534" s="94" t="s">
        <v>102</v>
      </c>
      <c r="I534" s="94" t="s">
        <v>102</v>
      </c>
      <c r="J534" s="94" t="s">
        <v>102</v>
      </c>
      <c r="K534" s="94" t="s">
        <v>102</v>
      </c>
      <c r="L534" s="94" t="s">
        <v>102</v>
      </c>
    </row>
    <row r="535" spans="1:12">
      <c r="A535" s="124">
        <v>42111</v>
      </c>
      <c r="B535" s="104" t="s">
        <v>246</v>
      </c>
      <c r="C535" s="94" t="s">
        <v>102</v>
      </c>
      <c r="D535" s="94" t="s">
        <v>102</v>
      </c>
      <c r="E535" s="94" t="s">
        <v>102</v>
      </c>
      <c r="F535" s="94" t="s">
        <v>102</v>
      </c>
      <c r="G535" s="94" t="s">
        <v>102</v>
      </c>
      <c r="H535" s="94" t="s">
        <v>102</v>
      </c>
      <c r="I535" s="94" t="s">
        <v>102</v>
      </c>
      <c r="J535" s="94" t="s">
        <v>102</v>
      </c>
      <c r="K535" s="94" t="s">
        <v>102</v>
      </c>
      <c r="L535" s="94" t="s">
        <v>102</v>
      </c>
    </row>
    <row r="536" spans="1:12">
      <c r="A536" s="36">
        <v>42112</v>
      </c>
      <c r="B536" s="37" t="s">
        <v>247</v>
      </c>
      <c r="C536" s="144" t="s">
        <v>102</v>
      </c>
      <c r="D536" s="144" t="s">
        <v>102</v>
      </c>
      <c r="E536" s="144" t="s">
        <v>102</v>
      </c>
      <c r="F536" s="144" t="s">
        <v>102</v>
      </c>
      <c r="G536" s="144" t="s">
        <v>102</v>
      </c>
      <c r="H536" s="144" t="s">
        <v>102</v>
      </c>
      <c r="I536" s="144" t="s">
        <v>102</v>
      </c>
      <c r="J536" s="144" t="s">
        <v>102</v>
      </c>
      <c r="K536" s="144" t="s">
        <v>102</v>
      </c>
      <c r="L536" s="144" t="s">
        <v>102</v>
      </c>
    </row>
    <row r="537" spans="1:12">
      <c r="A537" s="36">
        <v>42113</v>
      </c>
      <c r="B537" s="37" t="s">
        <v>248</v>
      </c>
      <c r="C537" s="144" t="s">
        <v>102</v>
      </c>
      <c r="D537" s="144" t="s">
        <v>102</v>
      </c>
      <c r="E537" s="144" t="s">
        <v>102</v>
      </c>
      <c r="F537" s="144" t="s">
        <v>102</v>
      </c>
      <c r="G537" s="144" t="s">
        <v>102</v>
      </c>
      <c r="H537" s="144" t="s">
        <v>102</v>
      </c>
      <c r="I537" s="144" t="s">
        <v>102</v>
      </c>
      <c r="J537" s="144" t="s">
        <v>102</v>
      </c>
      <c r="K537" s="144" t="s">
        <v>102</v>
      </c>
      <c r="L537" s="144" t="s">
        <v>102</v>
      </c>
    </row>
    <row r="538" spans="1:12">
      <c r="A538" s="36">
        <v>4212</v>
      </c>
      <c r="B538" s="37" t="s">
        <v>135</v>
      </c>
      <c r="C538" s="144" t="s">
        <v>102</v>
      </c>
      <c r="D538" s="144" t="s">
        <v>102</v>
      </c>
      <c r="E538" s="144" t="s">
        <v>102</v>
      </c>
      <c r="F538" s="144" t="s">
        <v>102</v>
      </c>
      <c r="G538" s="144" t="s">
        <v>102</v>
      </c>
      <c r="H538" s="144" t="s">
        <v>102</v>
      </c>
      <c r="I538" s="144" t="s">
        <v>102</v>
      </c>
      <c r="J538" s="144" t="s">
        <v>102</v>
      </c>
      <c r="K538" s="144" t="s">
        <v>102</v>
      </c>
      <c r="L538" s="144" t="s">
        <v>102</v>
      </c>
    </row>
    <row r="539" spans="1:12">
      <c r="A539" s="137">
        <v>42121</v>
      </c>
      <c r="B539" s="110" t="s">
        <v>246</v>
      </c>
      <c r="C539" s="94" t="s">
        <v>102</v>
      </c>
      <c r="D539" s="94" t="s">
        <v>102</v>
      </c>
      <c r="E539" s="94" t="s">
        <v>102</v>
      </c>
      <c r="F539" s="94" t="s">
        <v>102</v>
      </c>
      <c r="G539" s="94" t="s">
        <v>102</v>
      </c>
      <c r="H539" s="94" t="s">
        <v>102</v>
      </c>
      <c r="I539" s="94" t="s">
        <v>102</v>
      </c>
      <c r="J539" s="94" t="s">
        <v>102</v>
      </c>
      <c r="K539" s="94" t="s">
        <v>102</v>
      </c>
      <c r="L539" s="94" t="s">
        <v>102</v>
      </c>
    </row>
    <row r="540" spans="1:12">
      <c r="A540" s="36">
        <v>42122</v>
      </c>
      <c r="B540" s="37" t="s">
        <v>247</v>
      </c>
      <c r="C540" s="144" t="s">
        <v>102</v>
      </c>
      <c r="D540" s="144" t="s">
        <v>102</v>
      </c>
      <c r="E540" s="144" t="s">
        <v>102</v>
      </c>
      <c r="F540" s="144" t="s">
        <v>102</v>
      </c>
      <c r="G540" s="144" t="s">
        <v>102</v>
      </c>
      <c r="H540" s="144" t="s">
        <v>102</v>
      </c>
      <c r="I540" s="144" t="s">
        <v>102</v>
      </c>
      <c r="J540" s="144" t="s">
        <v>102</v>
      </c>
      <c r="K540" s="144" t="s">
        <v>102</v>
      </c>
      <c r="L540" s="144" t="s">
        <v>102</v>
      </c>
    </row>
    <row r="541" spans="1:12">
      <c r="A541" s="36">
        <v>42123</v>
      </c>
      <c r="B541" s="37" t="s">
        <v>248</v>
      </c>
      <c r="C541" s="144" t="s">
        <v>102</v>
      </c>
      <c r="D541" s="144" t="s">
        <v>102</v>
      </c>
      <c r="E541" s="144" t="s">
        <v>102</v>
      </c>
      <c r="F541" s="144" t="s">
        <v>102</v>
      </c>
      <c r="G541" s="144" t="s">
        <v>102</v>
      </c>
      <c r="H541" s="144" t="s">
        <v>102</v>
      </c>
      <c r="I541" s="144" t="s">
        <v>102</v>
      </c>
      <c r="J541" s="144" t="s">
        <v>102</v>
      </c>
      <c r="K541" s="144" t="s">
        <v>102</v>
      </c>
      <c r="L541" s="144" t="s">
        <v>102</v>
      </c>
    </row>
    <row r="542" spans="1:12">
      <c r="A542" s="36">
        <v>422</v>
      </c>
      <c r="B542" s="37" t="s">
        <v>213</v>
      </c>
      <c r="C542" s="144" t="s">
        <v>102</v>
      </c>
      <c r="D542" s="144" t="s">
        <v>102</v>
      </c>
      <c r="E542" s="144" t="s">
        <v>102</v>
      </c>
      <c r="F542" s="144" t="s">
        <v>102</v>
      </c>
      <c r="G542" s="144" t="s">
        <v>102</v>
      </c>
      <c r="H542" s="144" t="s">
        <v>102</v>
      </c>
      <c r="I542" s="144" t="s">
        <v>102</v>
      </c>
      <c r="J542" s="144" t="s">
        <v>102</v>
      </c>
      <c r="K542" s="144" t="s">
        <v>102</v>
      </c>
      <c r="L542" s="144" t="s">
        <v>102</v>
      </c>
    </row>
    <row r="543" spans="1:12">
      <c r="A543" s="124">
        <v>4221</v>
      </c>
      <c r="B543" s="104" t="s">
        <v>129</v>
      </c>
      <c r="C543" s="94" t="s">
        <v>102</v>
      </c>
      <c r="D543" s="94" t="s">
        <v>102</v>
      </c>
      <c r="E543" s="94" t="s">
        <v>102</v>
      </c>
      <c r="F543" s="94" t="s">
        <v>102</v>
      </c>
      <c r="G543" s="94" t="s">
        <v>102</v>
      </c>
      <c r="H543" s="94" t="s">
        <v>102</v>
      </c>
      <c r="I543" s="94" t="s">
        <v>102</v>
      </c>
      <c r="J543" s="94" t="s">
        <v>102</v>
      </c>
      <c r="K543" s="94" t="s">
        <v>102</v>
      </c>
      <c r="L543" s="94" t="s">
        <v>102</v>
      </c>
    </row>
    <row r="544" spans="1:12">
      <c r="A544" s="124">
        <v>42211</v>
      </c>
      <c r="B544" s="104" t="s">
        <v>250</v>
      </c>
      <c r="C544" s="94" t="s">
        <v>102</v>
      </c>
      <c r="D544" s="94" t="s">
        <v>102</v>
      </c>
      <c r="E544" s="94" t="s">
        <v>102</v>
      </c>
      <c r="F544" s="94" t="s">
        <v>102</v>
      </c>
      <c r="G544" s="94" t="s">
        <v>102</v>
      </c>
      <c r="H544" s="94" t="s">
        <v>102</v>
      </c>
      <c r="I544" s="94" t="s">
        <v>102</v>
      </c>
      <c r="J544" s="94" t="s">
        <v>102</v>
      </c>
      <c r="K544" s="94" t="s">
        <v>102</v>
      </c>
      <c r="L544" s="94" t="s">
        <v>102</v>
      </c>
    </row>
    <row r="545" spans="1:12">
      <c r="A545" s="133">
        <v>42212</v>
      </c>
      <c r="B545" s="37" t="s">
        <v>278</v>
      </c>
      <c r="C545" s="144" t="s">
        <v>102</v>
      </c>
      <c r="D545" s="144" t="s">
        <v>102</v>
      </c>
      <c r="E545" s="144" t="s">
        <v>102</v>
      </c>
      <c r="F545" s="144" t="s">
        <v>102</v>
      </c>
      <c r="G545" s="144" t="s">
        <v>102</v>
      </c>
      <c r="H545" s="144" t="s">
        <v>102</v>
      </c>
      <c r="I545" s="144" t="s">
        <v>102</v>
      </c>
      <c r="J545" s="144" t="s">
        <v>102</v>
      </c>
      <c r="K545" s="144" t="s">
        <v>102</v>
      </c>
      <c r="L545" s="144" t="s">
        <v>102</v>
      </c>
    </row>
    <row r="546" spans="1:12">
      <c r="A546" s="133">
        <v>42213</v>
      </c>
      <c r="B546" s="37" t="s">
        <v>251</v>
      </c>
      <c r="C546" s="144" t="s">
        <v>102</v>
      </c>
      <c r="D546" s="144" t="s">
        <v>102</v>
      </c>
      <c r="E546" s="144" t="s">
        <v>102</v>
      </c>
      <c r="F546" s="144" t="s">
        <v>102</v>
      </c>
      <c r="G546" s="144" t="s">
        <v>102</v>
      </c>
      <c r="H546" s="144" t="s">
        <v>102</v>
      </c>
      <c r="I546" s="144" t="s">
        <v>102</v>
      </c>
      <c r="J546" s="144" t="s">
        <v>102</v>
      </c>
      <c r="K546" s="144" t="s">
        <v>102</v>
      </c>
      <c r="L546" s="144" t="s">
        <v>102</v>
      </c>
    </row>
    <row r="547" spans="1:12">
      <c r="A547" s="133">
        <v>42214</v>
      </c>
      <c r="B547" s="37" t="s">
        <v>252</v>
      </c>
      <c r="C547" s="144" t="s">
        <v>102</v>
      </c>
      <c r="D547" s="144" t="s">
        <v>102</v>
      </c>
      <c r="E547" s="144" t="s">
        <v>102</v>
      </c>
      <c r="F547" s="144" t="s">
        <v>102</v>
      </c>
      <c r="G547" s="144" t="s">
        <v>102</v>
      </c>
      <c r="H547" s="144" t="s">
        <v>102</v>
      </c>
      <c r="I547" s="144" t="s">
        <v>102</v>
      </c>
      <c r="J547" s="144" t="s">
        <v>102</v>
      </c>
      <c r="K547" s="144" t="s">
        <v>102</v>
      </c>
      <c r="L547" s="144" t="s">
        <v>102</v>
      </c>
    </row>
    <row r="548" spans="1:12">
      <c r="A548" s="133">
        <v>42215</v>
      </c>
      <c r="B548" s="37" t="s">
        <v>253</v>
      </c>
      <c r="C548" s="144" t="s">
        <v>102</v>
      </c>
      <c r="D548" s="144" t="s">
        <v>102</v>
      </c>
      <c r="E548" s="144" t="s">
        <v>102</v>
      </c>
      <c r="F548" s="144" t="s">
        <v>102</v>
      </c>
      <c r="G548" s="144" t="s">
        <v>102</v>
      </c>
      <c r="H548" s="144" t="s">
        <v>102</v>
      </c>
      <c r="I548" s="144" t="s">
        <v>102</v>
      </c>
      <c r="J548" s="144" t="s">
        <v>102</v>
      </c>
      <c r="K548" s="144" t="s">
        <v>102</v>
      </c>
      <c r="L548" s="144" t="s">
        <v>102</v>
      </c>
    </row>
    <row r="549" spans="1:12">
      <c r="A549" s="133">
        <v>42216</v>
      </c>
      <c r="B549" s="37" t="s">
        <v>254</v>
      </c>
      <c r="C549" s="144" t="s">
        <v>102</v>
      </c>
      <c r="D549" s="144" t="s">
        <v>102</v>
      </c>
      <c r="E549" s="144" t="s">
        <v>102</v>
      </c>
      <c r="F549" s="144" t="s">
        <v>102</v>
      </c>
      <c r="G549" s="144" t="s">
        <v>102</v>
      </c>
      <c r="H549" s="144" t="s">
        <v>102</v>
      </c>
      <c r="I549" s="144" t="s">
        <v>102</v>
      </c>
      <c r="J549" s="144" t="s">
        <v>102</v>
      </c>
      <c r="K549" s="144" t="s">
        <v>102</v>
      </c>
      <c r="L549" s="144" t="s">
        <v>102</v>
      </c>
    </row>
    <row r="550" spans="1:12">
      <c r="A550" s="133">
        <v>42217</v>
      </c>
      <c r="B550" s="37" t="s">
        <v>255</v>
      </c>
      <c r="C550" s="144" t="s">
        <v>102</v>
      </c>
      <c r="D550" s="144" t="s">
        <v>102</v>
      </c>
      <c r="E550" s="144" t="s">
        <v>102</v>
      </c>
      <c r="F550" s="144" t="s">
        <v>102</v>
      </c>
      <c r="G550" s="144" t="s">
        <v>102</v>
      </c>
      <c r="H550" s="144" t="s">
        <v>102</v>
      </c>
      <c r="I550" s="144" t="s">
        <v>102</v>
      </c>
      <c r="J550" s="144" t="s">
        <v>102</v>
      </c>
      <c r="K550" s="144" t="s">
        <v>102</v>
      </c>
      <c r="L550" s="144" t="s">
        <v>102</v>
      </c>
    </row>
    <row r="551" spans="1:12">
      <c r="A551" s="133">
        <v>4222</v>
      </c>
      <c r="B551" s="37" t="s">
        <v>135</v>
      </c>
      <c r="C551" s="144" t="s">
        <v>102</v>
      </c>
      <c r="D551" s="144" t="s">
        <v>102</v>
      </c>
      <c r="E551" s="144" t="s">
        <v>102</v>
      </c>
      <c r="F551" s="144" t="s">
        <v>102</v>
      </c>
      <c r="G551" s="144" t="s">
        <v>102</v>
      </c>
      <c r="H551" s="144" t="s">
        <v>102</v>
      </c>
      <c r="I551" s="144" t="s">
        <v>102</v>
      </c>
      <c r="J551" s="144" t="s">
        <v>102</v>
      </c>
      <c r="K551" s="144" t="s">
        <v>102</v>
      </c>
      <c r="L551" s="144" t="s">
        <v>102</v>
      </c>
    </row>
    <row r="552" spans="1:12">
      <c r="A552" s="124">
        <v>42221</v>
      </c>
      <c r="B552" s="104" t="s">
        <v>279</v>
      </c>
      <c r="C552" s="94" t="s">
        <v>102</v>
      </c>
      <c r="D552" s="94" t="s">
        <v>102</v>
      </c>
      <c r="E552" s="94" t="s">
        <v>102</v>
      </c>
      <c r="F552" s="94" t="s">
        <v>102</v>
      </c>
      <c r="G552" s="94" t="s">
        <v>102</v>
      </c>
      <c r="H552" s="94" t="s">
        <v>102</v>
      </c>
      <c r="I552" s="94" t="s">
        <v>102</v>
      </c>
      <c r="J552" s="94" t="s">
        <v>102</v>
      </c>
      <c r="K552" s="94" t="s">
        <v>102</v>
      </c>
      <c r="L552" s="94" t="s">
        <v>102</v>
      </c>
    </row>
    <row r="553" spans="1:12">
      <c r="A553" s="133">
        <v>42222</v>
      </c>
      <c r="B553" s="37" t="s">
        <v>280</v>
      </c>
      <c r="C553" s="144" t="s">
        <v>102</v>
      </c>
      <c r="D553" s="144" t="s">
        <v>102</v>
      </c>
      <c r="E553" s="144" t="s">
        <v>102</v>
      </c>
      <c r="F553" s="144" t="s">
        <v>102</v>
      </c>
      <c r="G553" s="144" t="s">
        <v>102</v>
      </c>
      <c r="H553" s="144" t="s">
        <v>102</v>
      </c>
      <c r="I553" s="144" t="s">
        <v>102</v>
      </c>
      <c r="J553" s="144" t="s">
        <v>102</v>
      </c>
      <c r="K553" s="144" t="s">
        <v>102</v>
      </c>
      <c r="L553" s="144" t="s">
        <v>102</v>
      </c>
    </row>
    <row r="554" spans="1:12">
      <c r="A554" s="133">
        <v>42223</v>
      </c>
      <c r="B554" s="37" t="s">
        <v>258</v>
      </c>
      <c r="C554" s="144" t="s">
        <v>102</v>
      </c>
      <c r="D554" s="144" t="s">
        <v>102</v>
      </c>
      <c r="E554" s="144" t="s">
        <v>102</v>
      </c>
      <c r="F554" s="144" t="s">
        <v>102</v>
      </c>
      <c r="G554" s="144" t="s">
        <v>102</v>
      </c>
      <c r="H554" s="144" t="s">
        <v>102</v>
      </c>
      <c r="I554" s="144" t="s">
        <v>102</v>
      </c>
      <c r="J554" s="144" t="s">
        <v>102</v>
      </c>
      <c r="K554" s="144" t="s">
        <v>102</v>
      </c>
      <c r="L554" s="144" t="s">
        <v>102</v>
      </c>
    </row>
    <row r="555" spans="1:12">
      <c r="A555" s="133">
        <v>42224</v>
      </c>
      <c r="B555" s="37" t="s">
        <v>259</v>
      </c>
      <c r="C555" s="144" t="s">
        <v>102</v>
      </c>
      <c r="D555" s="144" t="s">
        <v>102</v>
      </c>
      <c r="E555" s="144" t="s">
        <v>102</v>
      </c>
      <c r="F555" s="144" t="s">
        <v>102</v>
      </c>
      <c r="G555" s="144" t="s">
        <v>102</v>
      </c>
      <c r="H555" s="144" t="s">
        <v>102</v>
      </c>
      <c r="I555" s="144" t="s">
        <v>102</v>
      </c>
      <c r="J555" s="144" t="s">
        <v>102</v>
      </c>
      <c r="K555" s="144" t="s">
        <v>102</v>
      </c>
      <c r="L555" s="144" t="s">
        <v>102</v>
      </c>
    </row>
    <row r="556" spans="1:12">
      <c r="A556" s="133">
        <v>42225</v>
      </c>
      <c r="B556" s="37" t="s">
        <v>260</v>
      </c>
      <c r="C556" s="144" t="s">
        <v>102</v>
      </c>
      <c r="D556" s="144" t="s">
        <v>102</v>
      </c>
      <c r="E556" s="144" t="s">
        <v>102</v>
      </c>
      <c r="F556" s="144" t="s">
        <v>102</v>
      </c>
      <c r="G556" s="144" t="s">
        <v>102</v>
      </c>
      <c r="H556" s="144" t="s">
        <v>102</v>
      </c>
      <c r="I556" s="144" t="s">
        <v>102</v>
      </c>
      <c r="J556" s="144" t="s">
        <v>102</v>
      </c>
      <c r="K556" s="144" t="s">
        <v>102</v>
      </c>
      <c r="L556" s="144" t="s">
        <v>102</v>
      </c>
    </row>
    <row r="557" spans="1:12">
      <c r="A557" s="133">
        <v>42226</v>
      </c>
      <c r="B557" s="37" t="s">
        <v>261</v>
      </c>
      <c r="C557" s="144" t="s">
        <v>102</v>
      </c>
      <c r="D557" s="144" t="s">
        <v>102</v>
      </c>
      <c r="E557" s="144" t="s">
        <v>102</v>
      </c>
      <c r="F557" s="144" t="s">
        <v>102</v>
      </c>
      <c r="G557" s="144" t="s">
        <v>102</v>
      </c>
      <c r="H557" s="144" t="s">
        <v>102</v>
      </c>
      <c r="I557" s="144" t="s">
        <v>102</v>
      </c>
      <c r="J557" s="144" t="s">
        <v>102</v>
      </c>
      <c r="K557" s="144" t="s">
        <v>102</v>
      </c>
      <c r="L557" s="144" t="s">
        <v>102</v>
      </c>
    </row>
    <row r="558" spans="1:12">
      <c r="A558" s="133">
        <v>42227</v>
      </c>
      <c r="B558" s="37" t="s">
        <v>628</v>
      </c>
      <c r="C558" s="144" t="s">
        <v>102</v>
      </c>
      <c r="D558" s="144" t="s">
        <v>102</v>
      </c>
      <c r="E558" s="144" t="s">
        <v>102</v>
      </c>
      <c r="F558" s="144" t="s">
        <v>102</v>
      </c>
      <c r="G558" s="144" t="s">
        <v>102</v>
      </c>
      <c r="H558" s="144" t="s">
        <v>102</v>
      </c>
      <c r="I558" s="144" t="s">
        <v>102</v>
      </c>
      <c r="J558" s="144" t="s">
        <v>102</v>
      </c>
      <c r="K558" s="144" t="s">
        <v>102</v>
      </c>
      <c r="L558" s="144" t="s">
        <v>102</v>
      </c>
    </row>
    <row r="559" spans="1:12">
      <c r="A559" s="84">
        <v>42228</v>
      </c>
      <c r="B559" s="113" t="s">
        <v>683</v>
      </c>
      <c r="C559" s="144" t="s">
        <v>102</v>
      </c>
      <c r="D559" s="144" t="s">
        <v>102</v>
      </c>
      <c r="E559" s="144" t="s">
        <v>102</v>
      </c>
      <c r="F559" s="144" t="s">
        <v>102</v>
      </c>
      <c r="G559" s="144" t="s">
        <v>102</v>
      </c>
      <c r="H559" s="144" t="s">
        <v>102</v>
      </c>
      <c r="I559" s="144" t="s">
        <v>102</v>
      </c>
      <c r="J559" s="144" t="s">
        <v>102</v>
      </c>
      <c r="K559" s="144" t="s">
        <v>102</v>
      </c>
      <c r="L559" s="144" t="s">
        <v>102</v>
      </c>
    </row>
    <row r="560" spans="1:12">
      <c r="A560" s="138">
        <v>42229</v>
      </c>
      <c r="B560" s="115" t="s">
        <v>684</v>
      </c>
      <c r="C560" s="144" t="s">
        <v>102</v>
      </c>
      <c r="D560" s="144" t="s">
        <v>102</v>
      </c>
      <c r="E560" s="144" t="s">
        <v>102</v>
      </c>
      <c r="F560" s="144" t="s">
        <v>102</v>
      </c>
      <c r="G560" s="144" t="s">
        <v>102</v>
      </c>
      <c r="H560" s="144" t="s">
        <v>102</v>
      </c>
      <c r="I560" s="144" t="s">
        <v>102</v>
      </c>
      <c r="J560" s="144" t="s">
        <v>102</v>
      </c>
      <c r="K560" s="144" t="s">
        <v>102</v>
      </c>
      <c r="L560" s="144" t="s">
        <v>102</v>
      </c>
    </row>
    <row r="561" spans="1:12">
      <c r="A561" s="84">
        <v>42230</v>
      </c>
      <c r="B561" s="115" t="s">
        <v>685</v>
      </c>
      <c r="C561" s="144" t="s">
        <v>102</v>
      </c>
      <c r="D561" s="144" t="s">
        <v>102</v>
      </c>
      <c r="E561" s="144" t="s">
        <v>102</v>
      </c>
      <c r="F561" s="144" t="s">
        <v>102</v>
      </c>
      <c r="G561" s="144" t="s">
        <v>102</v>
      </c>
      <c r="H561" s="144" t="s">
        <v>102</v>
      </c>
      <c r="I561" s="144" t="s">
        <v>102</v>
      </c>
      <c r="J561" s="144" t="s">
        <v>102</v>
      </c>
      <c r="K561" s="144" t="s">
        <v>102</v>
      </c>
      <c r="L561" s="144" t="s">
        <v>102</v>
      </c>
    </row>
    <row r="562" spans="1:12">
      <c r="A562" s="84">
        <v>42231</v>
      </c>
      <c r="B562" s="115" t="s">
        <v>655</v>
      </c>
      <c r="C562" s="144" t="s">
        <v>102</v>
      </c>
      <c r="D562" s="144" t="s">
        <v>102</v>
      </c>
      <c r="E562" s="144" t="s">
        <v>102</v>
      </c>
      <c r="F562" s="144" t="s">
        <v>102</v>
      </c>
      <c r="G562" s="144" t="s">
        <v>102</v>
      </c>
      <c r="H562" s="144" t="s">
        <v>102</v>
      </c>
      <c r="I562" s="144" t="s">
        <v>102</v>
      </c>
      <c r="J562" s="144" t="s">
        <v>102</v>
      </c>
      <c r="K562" s="144" t="s">
        <v>102</v>
      </c>
      <c r="L562" s="144" t="s">
        <v>102</v>
      </c>
    </row>
    <row r="563" spans="1:12">
      <c r="A563" s="139">
        <v>5</v>
      </c>
      <c r="B563" s="115" t="s">
        <v>281</v>
      </c>
      <c r="C563" s="144" t="s">
        <v>102</v>
      </c>
      <c r="D563" s="144" t="s">
        <v>102</v>
      </c>
      <c r="E563" s="144" t="s">
        <v>102</v>
      </c>
      <c r="F563" s="144" t="s">
        <v>102</v>
      </c>
      <c r="G563" s="144" t="s">
        <v>102</v>
      </c>
      <c r="H563" s="144" t="s">
        <v>102</v>
      </c>
      <c r="I563" s="144" t="s">
        <v>102</v>
      </c>
      <c r="J563" s="144" t="s">
        <v>102</v>
      </c>
      <c r="K563" s="144" t="s">
        <v>102</v>
      </c>
      <c r="L563" s="144" t="s">
        <v>102</v>
      </c>
    </row>
    <row r="564" spans="1:12">
      <c r="A564" s="124">
        <v>51</v>
      </c>
      <c r="B564" s="104" t="s">
        <v>282</v>
      </c>
      <c r="C564" s="94" t="s">
        <v>102</v>
      </c>
      <c r="D564" s="94" t="s">
        <v>102</v>
      </c>
      <c r="E564" s="94" t="s">
        <v>102</v>
      </c>
      <c r="F564" s="94" t="s">
        <v>102</v>
      </c>
      <c r="G564" s="94" t="s">
        <v>102</v>
      </c>
      <c r="H564" s="94" t="s">
        <v>102</v>
      </c>
      <c r="I564" s="94" t="s">
        <v>102</v>
      </c>
      <c r="J564" s="94" t="s">
        <v>102</v>
      </c>
      <c r="K564" s="94" t="s">
        <v>102</v>
      </c>
      <c r="L564" s="94" t="s">
        <v>102</v>
      </c>
    </row>
    <row ht="25.5" r="565" spans="1:12">
      <c r="A565" s="121">
        <v>511</v>
      </c>
      <c r="B565" s="104" t="s">
        <v>639</v>
      </c>
      <c r="C565" s="94" t="s">
        <v>102</v>
      </c>
      <c r="D565" s="94" t="s">
        <v>102</v>
      </c>
      <c r="E565" s="94" t="s">
        <v>102</v>
      </c>
      <c r="F565" s="94" t="s">
        <v>102</v>
      </c>
      <c r="G565" s="94" t="s">
        <v>102</v>
      </c>
      <c r="H565" s="94" t="s">
        <v>102</v>
      </c>
      <c r="I565" s="94" t="s">
        <v>102</v>
      </c>
      <c r="J565" s="94" t="s">
        <v>102</v>
      </c>
      <c r="K565" s="94" t="s">
        <v>102</v>
      </c>
      <c r="L565" s="94" t="s">
        <v>102</v>
      </c>
    </row>
    <row r="566" spans="1:12">
      <c r="A566" s="140">
        <v>51101</v>
      </c>
      <c r="B566" s="117" t="s">
        <v>686</v>
      </c>
      <c r="C566" s="94" t="s">
        <v>102</v>
      </c>
      <c r="D566" s="94" t="s">
        <v>102</v>
      </c>
      <c r="E566" s="94" t="s">
        <v>102</v>
      </c>
      <c r="F566" s="94" t="s">
        <v>102</v>
      </c>
      <c r="G566" s="94" t="s">
        <v>102</v>
      </c>
      <c r="H566" s="94" t="s">
        <v>102</v>
      </c>
      <c r="I566" s="94" t="s">
        <v>102</v>
      </c>
      <c r="J566" s="94" t="s">
        <v>102</v>
      </c>
      <c r="K566" s="94" t="s">
        <v>102</v>
      </c>
      <c r="L566" s="94" t="s">
        <v>102</v>
      </c>
    </row>
    <row r="567" spans="1:12">
      <c r="A567" s="36">
        <v>51102</v>
      </c>
      <c r="B567" s="29" t="s">
        <v>687</v>
      </c>
      <c r="C567" s="144" t="s">
        <v>102</v>
      </c>
      <c r="D567" s="144" t="s">
        <v>102</v>
      </c>
      <c r="E567" s="144" t="s">
        <v>102</v>
      </c>
      <c r="F567" s="144" t="s">
        <v>102</v>
      </c>
      <c r="G567" s="144" t="s">
        <v>102</v>
      </c>
      <c r="H567" s="144" t="s">
        <v>102</v>
      </c>
      <c r="I567" s="144" t="s">
        <v>102</v>
      </c>
      <c r="J567" s="144" t="s">
        <v>102</v>
      </c>
      <c r="K567" s="144" t="s">
        <v>102</v>
      </c>
      <c r="L567" s="144" t="s">
        <v>102</v>
      </c>
    </row>
    <row r="568" spans="1:12">
      <c r="A568" s="36">
        <v>51103</v>
      </c>
      <c r="B568" s="29" t="s">
        <v>688</v>
      </c>
      <c r="C568" s="144" t="s">
        <v>102</v>
      </c>
      <c r="D568" s="144" t="s">
        <v>102</v>
      </c>
      <c r="E568" s="144" t="s">
        <v>102</v>
      </c>
      <c r="F568" s="144" t="s">
        <v>102</v>
      </c>
      <c r="G568" s="144" t="s">
        <v>102</v>
      </c>
      <c r="H568" s="144" t="s">
        <v>102</v>
      </c>
      <c r="I568" s="144" t="s">
        <v>102</v>
      </c>
      <c r="J568" s="144" t="s">
        <v>102</v>
      </c>
      <c r="K568" s="144" t="s">
        <v>102</v>
      </c>
      <c r="L568" s="144" t="s">
        <v>102</v>
      </c>
    </row>
    <row r="569" spans="1:12">
      <c r="A569" s="36">
        <v>51104</v>
      </c>
      <c r="B569" s="29" t="s">
        <v>689</v>
      </c>
      <c r="C569" s="144" t="s">
        <v>102</v>
      </c>
      <c r="D569" s="144" t="s">
        <v>102</v>
      </c>
      <c r="E569" s="144" t="s">
        <v>102</v>
      </c>
      <c r="F569" s="144" t="s">
        <v>102</v>
      </c>
      <c r="G569" s="144" t="s">
        <v>102</v>
      </c>
      <c r="H569" s="144" t="s">
        <v>102</v>
      </c>
      <c r="I569" s="144" t="s">
        <v>102</v>
      </c>
      <c r="J569" s="144" t="s">
        <v>102</v>
      </c>
      <c r="K569" s="144" t="s">
        <v>102</v>
      </c>
      <c r="L569" s="144" t="s">
        <v>102</v>
      </c>
    </row>
    <row r="570" spans="1:12">
      <c r="A570" s="36">
        <v>51105</v>
      </c>
      <c r="B570" s="29" t="s">
        <v>690</v>
      </c>
      <c r="C570" s="144" t="s">
        <v>102</v>
      </c>
      <c r="D570" s="144" t="s">
        <v>102</v>
      </c>
      <c r="E570" s="144" t="s">
        <v>102</v>
      </c>
      <c r="F570" s="144" t="s">
        <v>102</v>
      </c>
      <c r="G570" s="144" t="s">
        <v>102</v>
      </c>
      <c r="H570" s="144" t="s">
        <v>102</v>
      </c>
      <c r="I570" s="144" t="s">
        <v>102</v>
      </c>
      <c r="J570" s="144" t="s">
        <v>102</v>
      </c>
      <c r="K570" s="144" t="s">
        <v>102</v>
      </c>
      <c r="L570" s="144" t="s">
        <v>102</v>
      </c>
    </row>
    <row r="571" spans="1:12">
      <c r="A571" s="36">
        <v>51106</v>
      </c>
      <c r="B571" s="29" t="s">
        <v>691</v>
      </c>
      <c r="C571" s="144" t="s">
        <v>102</v>
      </c>
      <c r="D571" s="144" t="s">
        <v>102</v>
      </c>
      <c r="E571" s="144" t="s">
        <v>102</v>
      </c>
      <c r="F571" s="144" t="s">
        <v>102</v>
      </c>
      <c r="G571" s="144" t="s">
        <v>102</v>
      </c>
      <c r="H571" s="144" t="s">
        <v>102</v>
      </c>
      <c r="I571" s="144" t="s">
        <v>102</v>
      </c>
      <c r="J571" s="144" t="s">
        <v>102</v>
      </c>
      <c r="K571" s="144" t="s">
        <v>102</v>
      </c>
      <c r="L571" s="144" t="s">
        <v>102</v>
      </c>
    </row>
    <row r="572" spans="1:12">
      <c r="A572" s="36">
        <v>512</v>
      </c>
      <c r="B572" s="29" t="s">
        <v>283</v>
      </c>
      <c r="C572" s="144" t="s">
        <v>102</v>
      </c>
      <c r="D572" s="144" t="s">
        <v>102</v>
      </c>
      <c r="E572" s="144" t="s">
        <v>102</v>
      </c>
      <c r="F572" s="144" t="s">
        <v>102</v>
      </c>
      <c r="G572" s="144" t="s">
        <v>102</v>
      </c>
      <c r="H572" s="144" t="s">
        <v>102</v>
      </c>
      <c r="I572" s="144" t="s">
        <v>102</v>
      </c>
      <c r="J572" s="144" t="s">
        <v>102</v>
      </c>
      <c r="K572" s="144" t="s">
        <v>102</v>
      </c>
      <c r="L572" s="144" t="s">
        <v>102</v>
      </c>
    </row>
    <row r="573" spans="1:12">
      <c r="A573" s="124">
        <v>51210</v>
      </c>
      <c r="B573" s="104" t="s">
        <v>284</v>
      </c>
      <c r="C573" s="94" t="s">
        <v>102</v>
      </c>
      <c r="D573" s="94" t="s">
        <v>102</v>
      </c>
      <c r="E573" s="94" t="s">
        <v>102</v>
      </c>
      <c r="F573" s="94" t="s">
        <v>102</v>
      </c>
      <c r="G573" s="94" t="s">
        <v>102</v>
      </c>
      <c r="H573" s="94" t="s">
        <v>102</v>
      </c>
      <c r="I573" s="94" t="s">
        <v>102</v>
      </c>
      <c r="J573" s="94" t="s">
        <v>102</v>
      </c>
      <c r="K573" s="94" t="s">
        <v>102</v>
      </c>
      <c r="L573" s="94" t="s">
        <v>102</v>
      </c>
    </row>
    <row r="574" spans="1:12">
      <c r="A574" s="133">
        <v>51220</v>
      </c>
      <c r="B574" s="37" t="s">
        <v>285</v>
      </c>
      <c r="C574" s="144" t="s">
        <v>102</v>
      </c>
      <c r="D574" s="144" t="s">
        <v>102</v>
      </c>
      <c r="E574" s="144" t="s">
        <v>102</v>
      </c>
      <c r="F574" s="144" t="s">
        <v>102</v>
      </c>
      <c r="G574" s="144" t="s">
        <v>102</v>
      </c>
      <c r="H574" s="144" t="s">
        <v>102</v>
      </c>
      <c r="I574" s="144" t="s">
        <v>102</v>
      </c>
      <c r="J574" s="144" t="s">
        <v>102</v>
      </c>
      <c r="K574" s="144" t="s">
        <v>102</v>
      </c>
      <c r="L574" s="144" t="s">
        <v>102</v>
      </c>
    </row>
    <row r="575" spans="1:12">
      <c r="A575" s="133">
        <v>51230</v>
      </c>
      <c r="B575" s="37" t="s">
        <v>286</v>
      </c>
      <c r="C575" s="144" t="s">
        <v>102</v>
      </c>
      <c r="D575" s="144" t="s">
        <v>102</v>
      </c>
      <c r="E575" s="144" t="s">
        <v>102</v>
      </c>
      <c r="F575" s="144" t="s">
        <v>102</v>
      </c>
      <c r="G575" s="144" t="s">
        <v>102</v>
      </c>
      <c r="H575" s="144" t="s">
        <v>102</v>
      </c>
      <c r="I575" s="144" t="s">
        <v>102</v>
      </c>
      <c r="J575" s="144" t="s">
        <v>102</v>
      </c>
      <c r="K575" s="144" t="s">
        <v>102</v>
      </c>
      <c r="L575" s="144" t="s">
        <v>102</v>
      </c>
    </row>
    <row r="576" spans="1:12">
      <c r="A576" s="133">
        <v>51300</v>
      </c>
      <c r="B576" s="37" t="s">
        <v>287</v>
      </c>
      <c r="C576" s="144" t="s">
        <v>102</v>
      </c>
      <c r="D576" s="144" t="s">
        <v>102</v>
      </c>
      <c r="E576" s="144" t="s">
        <v>102</v>
      </c>
      <c r="F576" s="144" t="s">
        <v>102</v>
      </c>
      <c r="G576" s="144" t="s">
        <v>102</v>
      </c>
      <c r="H576" s="144" t="s">
        <v>102</v>
      </c>
      <c r="I576" s="144" t="s">
        <v>102</v>
      </c>
      <c r="J576" s="144" t="s">
        <v>102</v>
      </c>
      <c r="K576" s="144" t="s">
        <v>102</v>
      </c>
      <c r="L576" s="144" t="s">
        <v>102</v>
      </c>
    </row>
    <row r="577" spans="1:12">
      <c r="A577" s="133">
        <v>51400</v>
      </c>
      <c r="B577" s="37" t="s">
        <v>290</v>
      </c>
      <c r="C577" s="144" t="s">
        <v>102</v>
      </c>
      <c r="D577" s="144" t="s">
        <v>102</v>
      </c>
      <c r="E577" s="144" t="s">
        <v>102</v>
      </c>
      <c r="F577" s="144" t="s">
        <v>102</v>
      </c>
      <c r="G577" s="144" t="s">
        <v>102</v>
      </c>
      <c r="H577" s="144" t="s">
        <v>102</v>
      </c>
      <c r="I577" s="144" t="s">
        <v>102</v>
      </c>
      <c r="J577" s="144" t="s">
        <v>102</v>
      </c>
      <c r="K577" s="144" t="s">
        <v>102</v>
      </c>
      <c r="L577" s="144" t="s">
        <v>102</v>
      </c>
    </row>
    <row r="578" spans="1:12">
      <c r="A578" s="34">
        <v>51500</v>
      </c>
      <c r="B578" s="29" t="s">
        <v>288</v>
      </c>
      <c r="C578" s="144" t="s">
        <v>102</v>
      </c>
      <c r="D578" s="144" t="s">
        <v>102</v>
      </c>
      <c r="E578" s="144" t="s">
        <v>102</v>
      </c>
      <c r="F578" s="144" t="s">
        <v>102</v>
      </c>
      <c r="G578" s="144" t="s">
        <v>102</v>
      </c>
      <c r="H578" s="144" t="s">
        <v>102</v>
      </c>
      <c r="I578" s="144" t="s">
        <v>102</v>
      </c>
      <c r="J578" s="144" t="s">
        <v>102</v>
      </c>
      <c r="K578" s="144" t="s">
        <v>102</v>
      </c>
      <c r="L578" s="144" t="s">
        <v>102</v>
      </c>
    </row>
    <row r="579" spans="1:12">
      <c r="A579" s="133">
        <v>51500</v>
      </c>
      <c r="B579" s="37" t="s">
        <v>288</v>
      </c>
      <c r="C579" s="144" t="s">
        <v>102</v>
      </c>
      <c r="D579" s="144" t="s">
        <v>102</v>
      </c>
      <c r="E579" s="144" t="s">
        <v>102</v>
      </c>
      <c r="F579" s="144" t="s">
        <v>102</v>
      </c>
      <c r="G579" s="144" t="s">
        <v>102</v>
      </c>
      <c r="H579" s="144" t="s">
        <v>102</v>
      </c>
      <c r="I579" s="144" t="s">
        <v>102</v>
      </c>
      <c r="J579" s="144" t="s">
        <v>102</v>
      </c>
      <c r="K579" s="144" t="s">
        <v>102</v>
      </c>
      <c r="L579" s="144" t="s">
        <v>102</v>
      </c>
    </row>
    <row r="580" spans="1:12">
      <c r="A580" s="133">
        <v>51600</v>
      </c>
      <c r="B580" s="37" t="s">
        <v>289</v>
      </c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bottom="0.25" footer="0.19" header="0.3" left="0.97" right="0.25" top="0.37"/>
  <pageSetup fitToHeight="0" orientation="portrait" paperSize="9" r:id="rId1" scale="39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F549"/>
  <sheetViews>
    <sheetView workbookViewId="0">
      <selection activeCell="A4" sqref="A4:A5"/>
    </sheetView>
  </sheetViews>
  <sheetFormatPr defaultRowHeight="12.75"/>
  <cols>
    <col min="1" max="1" customWidth="true" style="23" width="14.7109375" collapsed="true"/>
    <col min="2" max="2" customWidth="true" style="25" width="85.28515625" collapsed="true"/>
    <col min="3" max="6" customWidth="true" style="23" width="18.85546875" collapsed="true"/>
    <col min="7" max="16384" style="23" width="9.140625" collapsed="true"/>
  </cols>
  <sheetData>
    <row r="1" spans="1:6">
      <c r="A1" s="119" t="s">
        <v>102</v>
      </c>
      <c r="B1" s="120" t="s">
        <v>102</v>
      </c>
      <c r="C1" s="119" t="s">
        <v>102</v>
      </c>
      <c r="D1" s="119" t="s">
        <v>102</v>
      </c>
      <c r="E1" s="119" t="s">
        <v>102</v>
      </c>
      <c r="F1" s="119" t="s">
        <v>102</v>
      </c>
    </row>
    <row r="2" spans="1:6">
      <c r="A2" s="684" t="s">
        <v>89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</row>
    <row r="3" spans="1:6">
      <c r="A3" s="91" t="s">
        <v>102</v>
      </c>
      <c r="B3" s="90" t="s">
        <v>102</v>
      </c>
      <c r="C3" s="91" t="s">
        <v>102</v>
      </c>
      <c r="D3" s="91" t="s">
        <v>102</v>
      </c>
      <c r="E3" s="91" t="s">
        <v>102</v>
      </c>
      <c r="F3" s="91" t="s">
        <v>102</v>
      </c>
    </row>
    <row customHeight="1" ht="21" r="4" spans="1:6">
      <c r="A4" s="741" t="s">
        <v>64</v>
      </c>
      <c r="B4" s="741" t="s">
        <v>78</v>
      </c>
      <c r="C4" s="739" t="s">
        <v>49</v>
      </c>
      <c r="D4" s="739" t="s">
        <v>102</v>
      </c>
      <c r="E4" s="740" t="s">
        <v>90</v>
      </c>
      <c r="F4" s="740" t="s">
        <v>102</v>
      </c>
    </row>
    <row customHeight="1" ht="25.5" r="5" spans="1:6">
      <c r="A5" s="741" t="s">
        <v>102</v>
      </c>
      <c r="B5" s="741" t="s">
        <v>102</v>
      </c>
      <c r="C5" s="92" t="s">
        <v>38</v>
      </c>
      <c r="D5" s="92" t="s">
        <v>39</v>
      </c>
      <c r="E5" s="92" t="s">
        <v>38</v>
      </c>
      <c r="F5" s="92" t="s">
        <v>39</v>
      </c>
    </row>
    <row r="6" spans="1:6">
      <c r="A6" s="121">
        <v>11</v>
      </c>
      <c r="B6" s="104" t="s">
        <v>800</v>
      </c>
      <c r="C6" s="94" t="s">
        <v>102</v>
      </c>
      <c r="D6" s="94" t="s">
        <v>102</v>
      </c>
      <c r="E6" s="94" t="s">
        <v>102</v>
      </c>
      <c r="F6" s="94" t="s">
        <v>102</v>
      </c>
    </row>
    <row r="7" spans="1:6">
      <c r="A7" s="121">
        <v>110</v>
      </c>
      <c r="B7" s="104" t="s">
        <v>801</v>
      </c>
      <c r="C7" s="94" t="s">
        <v>102</v>
      </c>
      <c r="D7" s="94" t="s">
        <v>102</v>
      </c>
      <c r="E7" s="94" t="s">
        <v>102</v>
      </c>
      <c r="F7" s="94" t="s">
        <v>102</v>
      </c>
    </row>
    <row r="8" spans="1:6">
      <c r="A8" s="121">
        <v>1100</v>
      </c>
      <c r="B8" s="104" t="s">
        <v>802</v>
      </c>
      <c r="C8" s="94" t="s">
        <v>102</v>
      </c>
      <c r="D8" s="94" t="s">
        <v>102</v>
      </c>
      <c r="E8" s="94" t="s">
        <v>102</v>
      </c>
      <c r="F8" s="94" t="s">
        <v>102</v>
      </c>
    </row>
    <row ht="25.5" r="9" spans="1:6">
      <c r="A9" s="122">
        <v>110001</v>
      </c>
      <c r="B9" s="123" t="s">
        <v>803</v>
      </c>
      <c r="C9" s="94" t="s">
        <v>102</v>
      </c>
      <c r="D9" s="94" t="s">
        <v>102</v>
      </c>
      <c r="E9" s="94" t="s">
        <v>102</v>
      </c>
      <c r="F9" s="94" t="s">
        <v>102</v>
      </c>
    </row>
    <row r="10" spans="1:6">
      <c r="A10" s="122">
        <v>110002</v>
      </c>
      <c r="B10" s="123" t="s">
        <v>804</v>
      </c>
      <c r="C10" s="94" t="s">
        <v>102</v>
      </c>
      <c r="D10" s="94" t="s">
        <v>102</v>
      </c>
      <c r="E10" s="94" t="s">
        <v>102</v>
      </c>
      <c r="F10" s="94" t="s">
        <v>102</v>
      </c>
    </row>
    <row r="11" spans="1:6">
      <c r="A11" s="122">
        <v>110003</v>
      </c>
      <c r="B11" s="123" t="s">
        <v>805</v>
      </c>
      <c r="C11" s="94" t="s">
        <v>102</v>
      </c>
      <c r="D11" s="94" t="s">
        <v>102</v>
      </c>
      <c r="E11" s="94" t="s">
        <v>102</v>
      </c>
      <c r="F11" s="94" t="s">
        <v>102</v>
      </c>
    </row>
    <row r="12" spans="1:6">
      <c r="A12" s="122">
        <v>110004</v>
      </c>
      <c r="B12" s="123" t="s">
        <v>806</v>
      </c>
      <c r="C12" s="94" t="s">
        <v>102</v>
      </c>
      <c r="D12" s="94" t="s">
        <v>102</v>
      </c>
      <c r="E12" s="94" t="s">
        <v>102</v>
      </c>
      <c r="F12" s="94" t="s">
        <v>102</v>
      </c>
    </row>
    <row ht="38.25" r="13" spans="1:6">
      <c r="A13" s="122">
        <v>110005</v>
      </c>
      <c r="B13" s="97" t="s">
        <v>1054</v>
      </c>
      <c r="C13" s="94" t="s">
        <v>102</v>
      </c>
      <c r="D13" s="94" t="s">
        <v>102</v>
      </c>
      <c r="E13" s="94" t="s">
        <v>102</v>
      </c>
      <c r="F13" s="94" t="s">
        <v>102</v>
      </c>
    </row>
    <row r="14" spans="1:6">
      <c r="A14" s="122">
        <v>110006</v>
      </c>
      <c r="B14" s="123" t="s">
        <v>807</v>
      </c>
      <c r="C14" s="94" t="s">
        <v>102</v>
      </c>
      <c r="D14" s="94" t="s">
        <v>102</v>
      </c>
      <c r="E14" s="94" t="s">
        <v>102</v>
      </c>
      <c r="F14" s="94" t="s">
        <v>102</v>
      </c>
    </row>
    <row r="15" spans="1:6">
      <c r="A15" s="122">
        <v>110007</v>
      </c>
      <c r="B15" s="123" t="s">
        <v>808</v>
      </c>
      <c r="C15" s="94" t="s">
        <v>102</v>
      </c>
      <c r="D15" s="94" t="s">
        <v>102</v>
      </c>
      <c r="E15" s="94" t="s">
        <v>102</v>
      </c>
      <c r="F15" s="94" t="s">
        <v>102</v>
      </c>
    </row>
    <row r="16" spans="1:6">
      <c r="A16" s="122">
        <v>110008</v>
      </c>
      <c r="B16" s="123" t="s">
        <v>809</v>
      </c>
      <c r="C16" s="94" t="s">
        <v>102</v>
      </c>
      <c r="D16" s="94" t="s">
        <v>102</v>
      </c>
      <c r="E16" s="94" t="s">
        <v>102</v>
      </c>
      <c r="F16" s="94" t="s">
        <v>102</v>
      </c>
    </row>
    <row r="17" spans="1:6">
      <c r="A17" s="124">
        <v>1101</v>
      </c>
      <c r="B17" s="104" t="s">
        <v>810</v>
      </c>
      <c r="C17" s="94" t="s">
        <v>102</v>
      </c>
      <c r="D17" s="94" t="s">
        <v>102</v>
      </c>
      <c r="E17" s="94" t="s">
        <v>102</v>
      </c>
      <c r="F17" s="94" t="s">
        <v>102</v>
      </c>
    </row>
    <row r="18" spans="1:6">
      <c r="A18" s="122">
        <v>110101</v>
      </c>
      <c r="B18" s="123" t="s">
        <v>811</v>
      </c>
      <c r="C18" s="94" t="s">
        <v>102</v>
      </c>
      <c r="D18" s="94" t="s">
        <v>102</v>
      </c>
      <c r="E18" s="94" t="s">
        <v>102</v>
      </c>
      <c r="F18" s="94" t="s">
        <v>102</v>
      </c>
    </row>
    <row r="19" spans="1:6">
      <c r="A19" s="124">
        <v>1102</v>
      </c>
      <c r="B19" s="104" t="s">
        <v>814</v>
      </c>
      <c r="C19" s="94" t="s">
        <v>102</v>
      </c>
      <c r="D19" s="94" t="s">
        <v>102</v>
      </c>
      <c r="E19" s="94" t="s">
        <v>102</v>
      </c>
      <c r="F19" s="94" t="s">
        <v>102</v>
      </c>
    </row>
    <row ht="25.5" r="20" spans="1:6">
      <c r="A20" s="122">
        <v>110201</v>
      </c>
      <c r="B20" s="123" t="s">
        <v>812</v>
      </c>
      <c r="C20" s="94" t="s">
        <v>102</v>
      </c>
      <c r="D20" s="94" t="s">
        <v>102</v>
      </c>
      <c r="E20" s="94" t="s">
        <v>102</v>
      </c>
      <c r="F20" s="94" t="s">
        <v>102</v>
      </c>
    </row>
    <row r="21" spans="1:6">
      <c r="A21" s="124">
        <v>1103</v>
      </c>
      <c r="B21" s="104" t="s">
        <v>815</v>
      </c>
      <c r="C21" s="94" t="s">
        <v>102</v>
      </c>
      <c r="D21" s="94" t="s">
        <v>102</v>
      </c>
      <c r="E21" s="94" t="s">
        <v>102</v>
      </c>
      <c r="F21" s="94" t="s">
        <v>102</v>
      </c>
    </row>
    <row r="22" spans="1:6">
      <c r="A22" s="122">
        <v>110301</v>
      </c>
      <c r="B22" s="123" t="s">
        <v>813</v>
      </c>
      <c r="C22" s="94" t="s">
        <v>102</v>
      </c>
      <c r="D22" s="94" t="s">
        <v>102</v>
      </c>
      <c r="E22" s="94" t="s">
        <v>102</v>
      </c>
      <c r="F22" s="94" t="s">
        <v>102</v>
      </c>
    </row>
    <row r="23" spans="1:6">
      <c r="A23" s="124">
        <v>1104</v>
      </c>
      <c r="B23" s="104" t="s">
        <v>816</v>
      </c>
      <c r="C23" s="94" t="s">
        <v>102</v>
      </c>
      <c r="D23" s="94" t="s">
        <v>102</v>
      </c>
      <c r="E23" s="94" t="s">
        <v>102</v>
      </c>
      <c r="F23" s="94" t="s">
        <v>102</v>
      </c>
    </row>
    <row r="24" spans="1:6">
      <c r="A24" s="122">
        <v>110401</v>
      </c>
      <c r="B24" s="123" t="s">
        <v>294</v>
      </c>
      <c r="C24" s="94" t="s">
        <v>102</v>
      </c>
      <c r="D24" s="94" t="s">
        <v>102</v>
      </c>
      <c r="E24" s="94" t="s">
        <v>102</v>
      </c>
      <c r="F24" s="94" t="s">
        <v>102</v>
      </c>
    </row>
    <row r="25" spans="1:6">
      <c r="A25" s="124">
        <v>112</v>
      </c>
      <c r="B25" s="104" t="s">
        <v>817</v>
      </c>
      <c r="C25" s="94" t="s">
        <v>102</v>
      </c>
      <c r="D25" s="94" t="s">
        <v>102</v>
      </c>
      <c r="E25" s="94" t="s">
        <v>102</v>
      </c>
      <c r="F25" s="94" t="s">
        <v>102</v>
      </c>
    </row>
    <row r="26" spans="1:6">
      <c r="A26" s="122">
        <v>112001</v>
      </c>
      <c r="B26" s="123" t="s">
        <v>821</v>
      </c>
      <c r="C26" s="94" t="s">
        <v>102</v>
      </c>
      <c r="D26" s="94" t="s">
        <v>102</v>
      </c>
      <c r="E26" s="94" t="s">
        <v>102</v>
      </c>
      <c r="F26" s="94" t="s">
        <v>102</v>
      </c>
    </row>
    <row r="27" spans="1:6">
      <c r="A27" s="122">
        <v>112002</v>
      </c>
      <c r="B27" s="123" t="s">
        <v>822</v>
      </c>
      <c r="C27" s="94" t="s">
        <v>102</v>
      </c>
      <c r="D27" s="94" t="s">
        <v>102</v>
      </c>
      <c r="E27" s="94" t="s">
        <v>102</v>
      </c>
      <c r="F27" s="94" t="s">
        <v>102</v>
      </c>
    </row>
    <row r="28" spans="1:6">
      <c r="A28" s="122">
        <v>112003</v>
      </c>
      <c r="B28" s="123" t="s">
        <v>823</v>
      </c>
      <c r="C28" s="94" t="s">
        <v>102</v>
      </c>
      <c r="D28" s="94" t="s">
        <v>102</v>
      </c>
      <c r="E28" s="94" t="s">
        <v>102</v>
      </c>
      <c r="F28" s="94" t="s">
        <v>102</v>
      </c>
    </row>
    <row r="29" spans="1:6">
      <c r="A29" s="122">
        <v>112004</v>
      </c>
      <c r="B29" s="123" t="s">
        <v>824</v>
      </c>
      <c r="C29" s="94" t="s">
        <v>102</v>
      </c>
      <c r="D29" s="94" t="s">
        <v>102</v>
      </c>
      <c r="E29" s="94" t="s">
        <v>102</v>
      </c>
      <c r="F29" s="94" t="s">
        <v>102</v>
      </c>
    </row>
    <row r="30" spans="1:6">
      <c r="A30" s="122">
        <v>112005</v>
      </c>
      <c r="B30" s="123" t="s">
        <v>825</v>
      </c>
      <c r="C30" s="94" t="s">
        <v>102</v>
      </c>
      <c r="D30" s="94" t="s">
        <v>102</v>
      </c>
      <c r="E30" s="94" t="s">
        <v>102</v>
      </c>
      <c r="F30" s="94" t="s">
        <v>102</v>
      </c>
    </row>
    <row r="31" spans="1:6">
      <c r="A31" s="124">
        <v>113</v>
      </c>
      <c r="B31" s="104" t="s">
        <v>818</v>
      </c>
      <c r="C31" s="94" t="s">
        <v>102</v>
      </c>
      <c r="D31" s="94" t="s">
        <v>102</v>
      </c>
      <c r="E31" s="94" t="s">
        <v>102</v>
      </c>
      <c r="F31" s="94" t="s">
        <v>102</v>
      </c>
    </row>
    <row r="32" spans="1:6">
      <c r="A32" s="122">
        <v>113001</v>
      </c>
      <c r="B32" s="123" t="s">
        <v>826</v>
      </c>
      <c r="C32" s="94" t="s">
        <v>102</v>
      </c>
      <c r="D32" s="94" t="s">
        <v>102</v>
      </c>
      <c r="E32" s="94" t="s">
        <v>102</v>
      </c>
      <c r="F32" s="94" t="s">
        <v>102</v>
      </c>
    </row>
    <row r="33" spans="1:6">
      <c r="A33" s="122">
        <v>113002</v>
      </c>
      <c r="B33" s="123" t="s">
        <v>827</v>
      </c>
      <c r="C33" s="94" t="s">
        <v>102</v>
      </c>
      <c r="D33" s="94" t="s">
        <v>102</v>
      </c>
      <c r="E33" s="94" t="s">
        <v>102</v>
      </c>
      <c r="F33" s="94" t="s">
        <v>102</v>
      </c>
    </row>
    <row r="34" spans="1:6">
      <c r="A34" s="122">
        <v>113003</v>
      </c>
      <c r="B34" s="123" t="s">
        <v>828</v>
      </c>
      <c r="C34" s="94" t="s">
        <v>102</v>
      </c>
      <c r="D34" s="94" t="s">
        <v>102</v>
      </c>
      <c r="E34" s="94" t="s">
        <v>102</v>
      </c>
      <c r="F34" s="94" t="s">
        <v>102</v>
      </c>
    </row>
    <row r="35" spans="1:6">
      <c r="A35" s="122">
        <v>113004</v>
      </c>
      <c r="B35" s="123" t="s">
        <v>829</v>
      </c>
      <c r="C35" s="94" t="s">
        <v>102</v>
      </c>
      <c r="D35" s="94" t="s">
        <v>102</v>
      </c>
      <c r="E35" s="94" t="s">
        <v>102</v>
      </c>
      <c r="F35" s="94" t="s">
        <v>102</v>
      </c>
    </row>
    <row r="36" spans="1:6">
      <c r="A36" s="122">
        <v>114</v>
      </c>
      <c r="B36" s="123" t="s">
        <v>819</v>
      </c>
      <c r="C36" s="94" t="s">
        <v>102</v>
      </c>
      <c r="D36" s="94" t="s">
        <v>102</v>
      </c>
      <c r="E36" s="94" t="s">
        <v>102</v>
      </c>
      <c r="F36" s="94" t="s">
        <v>102</v>
      </c>
    </row>
    <row r="37" spans="1:6">
      <c r="A37" s="124">
        <v>114001</v>
      </c>
      <c r="B37" s="104" t="s">
        <v>830</v>
      </c>
      <c r="C37" s="94" t="s">
        <v>102</v>
      </c>
      <c r="D37" s="94" t="s">
        <v>102</v>
      </c>
      <c r="E37" s="94" t="s">
        <v>102</v>
      </c>
      <c r="F37" s="94" t="s">
        <v>102</v>
      </c>
    </row>
    <row r="38" spans="1:6">
      <c r="A38" s="81">
        <v>114002</v>
      </c>
      <c r="B38" s="123" t="s">
        <v>831</v>
      </c>
      <c r="C38" s="94" t="s">
        <v>102</v>
      </c>
      <c r="D38" s="94" t="s">
        <v>102</v>
      </c>
      <c r="E38" s="94" t="s">
        <v>102</v>
      </c>
      <c r="F38" s="94" t="s">
        <v>102</v>
      </c>
    </row>
    <row r="39" spans="1:6">
      <c r="A39" s="122">
        <v>114003</v>
      </c>
      <c r="B39" s="123" t="s">
        <v>832</v>
      </c>
      <c r="C39" s="94" t="s">
        <v>102</v>
      </c>
      <c r="D39" s="94" t="s">
        <v>102</v>
      </c>
      <c r="E39" s="94" t="s">
        <v>102</v>
      </c>
      <c r="F39" s="94" t="s">
        <v>102</v>
      </c>
    </row>
    <row r="40" spans="1:6">
      <c r="A40" s="122">
        <v>115</v>
      </c>
      <c r="B40" s="123" t="s">
        <v>820</v>
      </c>
      <c r="C40" s="94" t="s">
        <v>102</v>
      </c>
      <c r="D40" s="94" t="s">
        <v>102</v>
      </c>
      <c r="E40" s="94" t="s">
        <v>102</v>
      </c>
      <c r="F40" s="94" t="s">
        <v>102</v>
      </c>
    </row>
    <row r="41" spans="1:6">
      <c r="A41" s="124">
        <v>115001</v>
      </c>
      <c r="B41" s="104" t="s">
        <v>833</v>
      </c>
      <c r="C41" s="94" t="s">
        <v>102</v>
      </c>
      <c r="D41" s="94" t="s">
        <v>102</v>
      </c>
      <c r="E41" s="94" t="s">
        <v>102</v>
      </c>
      <c r="F41" s="94" t="s">
        <v>102</v>
      </c>
    </row>
    <row r="42" spans="1:6">
      <c r="A42" s="122">
        <v>115002</v>
      </c>
      <c r="B42" s="123" t="s">
        <v>834</v>
      </c>
      <c r="C42" s="94" t="s">
        <v>102</v>
      </c>
      <c r="D42" s="94" t="s">
        <v>102</v>
      </c>
      <c r="E42" s="94" t="s">
        <v>102</v>
      </c>
      <c r="F42" s="94" t="s">
        <v>102</v>
      </c>
    </row>
    <row r="43" spans="1:6">
      <c r="A43" s="122">
        <v>115003</v>
      </c>
      <c r="B43" s="123" t="s">
        <v>835</v>
      </c>
      <c r="C43" s="94" t="s">
        <v>102</v>
      </c>
      <c r="D43" s="94" t="s">
        <v>102</v>
      </c>
      <c r="E43" s="94" t="s">
        <v>102</v>
      </c>
      <c r="F43" s="94" t="s">
        <v>102</v>
      </c>
    </row>
    <row r="44" spans="1:6">
      <c r="A44" s="122">
        <v>115004</v>
      </c>
      <c r="B44" s="123" t="s">
        <v>836</v>
      </c>
      <c r="C44" s="94" t="s">
        <v>102</v>
      </c>
      <c r="D44" s="94" t="s">
        <v>102</v>
      </c>
      <c r="E44" s="94" t="s">
        <v>102</v>
      </c>
      <c r="F44" s="94" t="s">
        <v>102</v>
      </c>
    </row>
    <row r="45" spans="1:6">
      <c r="A45" s="122">
        <v>115005</v>
      </c>
      <c r="B45" s="123" t="s">
        <v>837</v>
      </c>
      <c r="C45" s="94" t="s">
        <v>102</v>
      </c>
      <c r="D45" s="94" t="s">
        <v>102</v>
      </c>
      <c r="E45" s="94" t="s">
        <v>102</v>
      </c>
      <c r="F45" s="94" t="s">
        <v>102</v>
      </c>
    </row>
    <row r="46" spans="1:6">
      <c r="A46" s="122">
        <v>115006</v>
      </c>
      <c r="B46" s="123" t="s">
        <v>838</v>
      </c>
      <c r="C46" s="94" t="s">
        <v>102</v>
      </c>
      <c r="D46" s="94" t="s">
        <v>102</v>
      </c>
      <c r="E46" s="94" t="s">
        <v>102</v>
      </c>
      <c r="F46" s="94" t="s">
        <v>102</v>
      </c>
    </row>
    <row r="47" spans="1:6">
      <c r="A47" s="122">
        <v>115007</v>
      </c>
      <c r="B47" s="123" t="s">
        <v>839</v>
      </c>
      <c r="C47" s="94" t="s">
        <v>102</v>
      </c>
      <c r="D47" s="94" t="s">
        <v>102</v>
      </c>
      <c r="E47" s="94" t="s">
        <v>102</v>
      </c>
      <c r="F47" s="94" t="s">
        <v>102</v>
      </c>
    </row>
    <row r="48" spans="1:6">
      <c r="A48" s="122">
        <v>115008</v>
      </c>
      <c r="B48" s="123" t="s">
        <v>840</v>
      </c>
      <c r="C48" s="94" t="s">
        <v>102</v>
      </c>
      <c r="D48" s="94" t="s">
        <v>102</v>
      </c>
      <c r="E48" s="94" t="s">
        <v>102</v>
      </c>
      <c r="F48" s="94" t="s">
        <v>102</v>
      </c>
    </row>
    <row r="49" spans="1:6">
      <c r="A49" s="122">
        <v>116</v>
      </c>
      <c r="B49" s="123" t="s">
        <v>841</v>
      </c>
      <c r="C49" s="94" t="s">
        <v>102</v>
      </c>
      <c r="D49" s="94" t="s">
        <v>102</v>
      </c>
      <c r="E49" s="94" t="s">
        <v>102</v>
      </c>
      <c r="F49" s="94" t="s">
        <v>102</v>
      </c>
    </row>
    <row r="50" spans="1:6">
      <c r="A50" s="124">
        <v>116001</v>
      </c>
      <c r="B50" s="104" t="s">
        <v>842</v>
      </c>
      <c r="C50" s="94" t="s">
        <v>102</v>
      </c>
      <c r="D50" s="94" t="s">
        <v>102</v>
      </c>
      <c r="E50" s="94" t="s">
        <v>102</v>
      </c>
      <c r="F50" s="94" t="s">
        <v>102</v>
      </c>
    </row>
    <row r="51" spans="1:6">
      <c r="A51" s="122">
        <v>117</v>
      </c>
      <c r="B51" s="123" t="s">
        <v>843</v>
      </c>
      <c r="C51" s="94" t="s">
        <v>102</v>
      </c>
      <c r="D51" s="94" t="s">
        <v>102</v>
      </c>
      <c r="E51" s="94" t="s">
        <v>102</v>
      </c>
      <c r="F51" s="94" t="s">
        <v>102</v>
      </c>
    </row>
    <row r="52" spans="1:6">
      <c r="A52" s="124">
        <v>117001</v>
      </c>
      <c r="B52" s="104" t="s">
        <v>844</v>
      </c>
      <c r="C52" s="94" t="s">
        <v>102</v>
      </c>
      <c r="D52" s="94" t="s">
        <v>102</v>
      </c>
      <c r="E52" s="94" t="s">
        <v>102</v>
      </c>
      <c r="F52" s="94" t="s">
        <v>102</v>
      </c>
    </row>
    <row r="53" spans="1:6">
      <c r="A53" s="122">
        <v>117002</v>
      </c>
      <c r="B53" s="123" t="s">
        <v>845</v>
      </c>
      <c r="C53" s="94" t="s">
        <v>102</v>
      </c>
      <c r="D53" s="94" t="s">
        <v>102</v>
      </c>
      <c r="E53" s="94" t="s">
        <v>102</v>
      </c>
      <c r="F53" s="94" t="s">
        <v>102</v>
      </c>
    </row>
    <row r="54" spans="1:6">
      <c r="A54" s="122">
        <v>118</v>
      </c>
      <c r="B54" s="123" t="s">
        <v>846</v>
      </c>
      <c r="C54" s="94" t="s">
        <v>102</v>
      </c>
      <c r="D54" s="94" t="s">
        <v>102</v>
      </c>
      <c r="E54" s="94" t="s">
        <v>102</v>
      </c>
      <c r="F54" s="94" t="s">
        <v>102</v>
      </c>
    </row>
    <row r="55" spans="1:6">
      <c r="A55" s="124">
        <v>1180</v>
      </c>
      <c r="B55" s="104" t="s">
        <v>847</v>
      </c>
      <c r="C55" s="94" t="s">
        <v>102</v>
      </c>
      <c r="D55" s="94" t="s">
        <v>102</v>
      </c>
      <c r="E55" s="94" t="s">
        <v>102</v>
      </c>
      <c r="F55" s="94" t="s">
        <v>102</v>
      </c>
    </row>
    <row r="56" spans="1:6">
      <c r="A56" s="124">
        <v>118001</v>
      </c>
      <c r="B56" s="104" t="s">
        <v>848</v>
      </c>
      <c r="C56" s="94" t="s">
        <v>102</v>
      </c>
      <c r="D56" s="94" t="s">
        <v>102</v>
      </c>
      <c r="E56" s="94" t="s">
        <v>102</v>
      </c>
      <c r="F56" s="94" t="s">
        <v>102</v>
      </c>
    </row>
    <row r="57" spans="1:6">
      <c r="A57" s="122">
        <v>118002</v>
      </c>
      <c r="B57" s="123" t="s">
        <v>849</v>
      </c>
      <c r="C57" s="94" t="s">
        <v>102</v>
      </c>
      <c r="D57" s="94" t="s">
        <v>102</v>
      </c>
      <c r="E57" s="94" t="s">
        <v>102</v>
      </c>
      <c r="F57" s="94" t="s">
        <v>102</v>
      </c>
    </row>
    <row r="58" spans="1:6">
      <c r="A58" s="122">
        <v>118003</v>
      </c>
      <c r="B58" s="123" t="s">
        <v>850</v>
      </c>
      <c r="C58" s="94" t="s">
        <v>102</v>
      </c>
      <c r="D58" s="94" t="s">
        <v>102</v>
      </c>
      <c r="E58" s="94" t="s">
        <v>102</v>
      </c>
      <c r="F58" s="94" t="s">
        <v>102</v>
      </c>
    </row>
    <row r="59" spans="1:6">
      <c r="A59" s="122">
        <v>118004</v>
      </c>
      <c r="B59" s="123" t="s">
        <v>1055</v>
      </c>
      <c r="C59" s="94" t="s">
        <v>102</v>
      </c>
      <c r="D59" s="94" t="s">
        <v>102</v>
      </c>
      <c r="E59" s="94" t="s">
        <v>102</v>
      </c>
      <c r="F59" s="94" t="s">
        <v>102</v>
      </c>
    </row>
    <row r="60" spans="1:6">
      <c r="A60" s="122">
        <v>118005</v>
      </c>
      <c r="B60" s="123" t="s">
        <v>851</v>
      </c>
      <c r="C60" s="94" t="s">
        <v>102</v>
      </c>
      <c r="D60" s="94" t="s">
        <v>102</v>
      </c>
      <c r="E60" s="94" t="s">
        <v>102</v>
      </c>
      <c r="F60" s="94" t="s">
        <v>102</v>
      </c>
    </row>
    <row r="61" spans="1:6">
      <c r="A61" s="122">
        <v>118006</v>
      </c>
      <c r="B61" s="123" t="s">
        <v>852</v>
      </c>
      <c r="C61" s="94" t="s">
        <v>102</v>
      </c>
      <c r="D61" s="94" t="s">
        <v>102</v>
      </c>
      <c r="E61" s="94" t="s">
        <v>102</v>
      </c>
      <c r="F61" s="94" t="s">
        <v>102</v>
      </c>
    </row>
    <row r="62" spans="1:6">
      <c r="A62" s="122">
        <v>118007</v>
      </c>
      <c r="B62" s="123" t="s">
        <v>853</v>
      </c>
      <c r="C62" s="94" t="s">
        <v>102</v>
      </c>
      <c r="D62" s="94" t="s">
        <v>102</v>
      </c>
      <c r="E62" s="94" t="s">
        <v>102</v>
      </c>
      <c r="F62" s="94" t="s">
        <v>102</v>
      </c>
    </row>
    <row r="63" spans="1:6">
      <c r="A63" s="122">
        <v>118008</v>
      </c>
      <c r="B63" s="123" t="s">
        <v>854</v>
      </c>
      <c r="C63" s="94" t="s">
        <v>102</v>
      </c>
      <c r="D63" s="94" t="s">
        <v>102</v>
      </c>
      <c r="E63" s="94" t="s">
        <v>102</v>
      </c>
      <c r="F63" s="94" t="s">
        <v>102</v>
      </c>
    </row>
    <row r="64" spans="1:6">
      <c r="A64" s="122">
        <v>118009</v>
      </c>
      <c r="B64" s="123" t="s">
        <v>855</v>
      </c>
      <c r="C64" s="94" t="s">
        <v>102</v>
      </c>
      <c r="D64" s="94" t="s">
        <v>102</v>
      </c>
      <c r="E64" s="94" t="s">
        <v>102</v>
      </c>
      <c r="F64" s="94" t="s">
        <v>102</v>
      </c>
    </row>
    <row ht="25.5" r="65" spans="1:6">
      <c r="A65" s="122">
        <v>118010</v>
      </c>
      <c r="B65" s="123" t="s">
        <v>856</v>
      </c>
      <c r="C65" s="94" t="s">
        <v>102</v>
      </c>
      <c r="D65" s="94" t="s">
        <v>102</v>
      </c>
      <c r="E65" s="94" t="s">
        <v>102</v>
      </c>
      <c r="F65" s="94" t="s">
        <v>102</v>
      </c>
    </row>
    <row r="66" spans="1:6">
      <c r="A66" s="122">
        <v>118011</v>
      </c>
      <c r="B66" s="123" t="s">
        <v>857</v>
      </c>
      <c r="C66" s="94" t="s">
        <v>102</v>
      </c>
      <c r="D66" s="94" t="s">
        <v>102</v>
      </c>
      <c r="E66" s="94" t="s">
        <v>102</v>
      </c>
      <c r="F66" s="94" t="s">
        <v>102</v>
      </c>
    </row>
    <row r="67" spans="1:6">
      <c r="A67" s="122">
        <v>1181</v>
      </c>
      <c r="B67" s="123" t="s">
        <v>858</v>
      </c>
      <c r="C67" s="94" t="s">
        <v>102</v>
      </c>
      <c r="D67" s="94" t="s">
        <v>102</v>
      </c>
      <c r="E67" s="94" t="s">
        <v>102</v>
      </c>
      <c r="F67" s="94" t="s">
        <v>102</v>
      </c>
    </row>
    <row r="68" spans="1:6">
      <c r="A68" s="124">
        <v>118101</v>
      </c>
      <c r="B68" s="104" t="s">
        <v>859</v>
      </c>
      <c r="C68" s="94" t="s">
        <v>102</v>
      </c>
      <c r="D68" s="94" t="s">
        <v>102</v>
      </c>
      <c r="E68" s="94" t="s">
        <v>102</v>
      </c>
      <c r="F68" s="94" t="s">
        <v>102</v>
      </c>
    </row>
    <row r="69" spans="1:6">
      <c r="A69" s="122">
        <v>118102</v>
      </c>
      <c r="B69" s="123" t="s">
        <v>860</v>
      </c>
      <c r="C69" s="94" t="s">
        <v>102</v>
      </c>
      <c r="D69" s="94" t="s">
        <v>102</v>
      </c>
      <c r="E69" s="94" t="s">
        <v>102</v>
      </c>
      <c r="F69" s="94" t="s">
        <v>102</v>
      </c>
    </row>
    <row r="70" spans="1:6">
      <c r="A70" s="122">
        <v>1182</v>
      </c>
      <c r="B70" s="123" t="s">
        <v>861</v>
      </c>
      <c r="C70" s="94" t="s">
        <v>102</v>
      </c>
      <c r="D70" s="94" t="s">
        <v>102</v>
      </c>
      <c r="E70" s="94" t="s">
        <v>102</v>
      </c>
      <c r="F70" s="94" t="s">
        <v>102</v>
      </c>
    </row>
    <row r="71" spans="1:6">
      <c r="A71" s="124">
        <v>118201</v>
      </c>
      <c r="B71" s="104" t="s">
        <v>862</v>
      </c>
      <c r="C71" s="94" t="s">
        <v>102</v>
      </c>
      <c r="D71" s="94" t="s">
        <v>102</v>
      </c>
      <c r="E71" s="94" t="s">
        <v>102</v>
      </c>
      <c r="F71" s="94" t="s">
        <v>102</v>
      </c>
    </row>
    <row r="72" spans="1:6">
      <c r="A72" s="122">
        <v>118202</v>
      </c>
      <c r="B72" s="123" t="s">
        <v>863</v>
      </c>
      <c r="C72" s="94" t="s">
        <v>102</v>
      </c>
      <c r="D72" s="94" t="s">
        <v>102</v>
      </c>
      <c r="E72" s="94" t="s">
        <v>102</v>
      </c>
      <c r="F72" s="94" t="s">
        <v>102</v>
      </c>
    </row>
    <row r="73" spans="1:6">
      <c r="A73" s="122">
        <v>118203</v>
      </c>
      <c r="B73" s="123" t="s">
        <v>864</v>
      </c>
      <c r="C73" s="94" t="s">
        <v>102</v>
      </c>
      <c r="D73" s="94" t="s">
        <v>102</v>
      </c>
      <c r="E73" s="94" t="s">
        <v>102</v>
      </c>
      <c r="F73" s="94" t="s">
        <v>102</v>
      </c>
    </row>
    <row r="74" spans="1:6">
      <c r="A74" s="122">
        <v>118204</v>
      </c>
      <c r="B74" s="123" t="s">
        <v>865</v>
      </c>
      <c r="C74" s="94" t="s">
        <v>102</v>
      </c>
      <c r="D74" s="94" t="s">
        <v>102</v>
      </c>
      <c r="E74" s="94" t="s">
        <v>102</v>
      </c>
      <c r="F74" s="94" t="s">
        <v>102</v>
      </c>
    </row>
    <row r="75" spans="1:6">
      <c r="A75" s="122">
        <v>1183</v>
      </c>
      <c r="B75" s="123" t="s">
        <v>866</v>
      </c>
      <c r="C75" s="94" t="s">
        <v>102</v>
      </c>
      <c r="D75" s="94" t="s">
        <v>102</v>
      </c>
      <c r="E75" s="94" t="s">
        <v>102</v>
      </c>
      <c r="F75" s="94" t="s">
        <v>102</v>
      </c>
    </row>
    <row r="76" spans="1:6">
      <c r="A76" s="124">
        <v>118301</v>
      </c>
      <c r="B76" s="104" t="s">
        <v>857</v>
      </c>
      <c r="C76" s="94" t="s">
        <v>102</v>
      </c>
      <c r="D76" s="94" t="s">
        <v>102</v>
      </c>
      <c r="E76" s="94" t="s">
        <v>102</v>
      </c>
      <c r="F76" s="94" t="s">
        <v>102</v>
      </c>
    </row>
    <row r="77" spans="1:6">
      <c r="A77" s="122">
        <v>118302</v>
      </c>
      <c r="B77" s="123" t="s">
        <v>867</v>
      </c>
      <c r="C77" s="94" t="s">
        <v>102</v>
      </c>
      <c r="D77" s="94" t="s">
        <v>102</v>
      </c>
      <c r="E77" s="94" t="s">
        <v>102</v>
      </c>
      <c r="F77" s="94" t="s">
        <v>102</v>
      </c>
    </row>
    <row r="78" spans="1:6">
      <c r="A78" s="122">
        <v>118303</v>
      </c>
      <c r="B78" s="123" t="s">
        <v>868</v>
      </c>
      <c r="C78" s="94" t="s">
        <v>102</v>
      </c>
      <c r="D78" s="94" t="s">
        <v>102</v>
      </c>
      <c r="E78" s="94" t="s">
        <v>102</v>
      </c>
      <c r="F78" s="94" t="s">
        <v>102</v>
      </c>
    </row>
    <row r="79" spans="1:6">
      <c r="A79" s="122">
        <v>118304</v>
      </c>
      <c r="B79" s="123" t="s">
        <v>869</v>
      </c>
      <c r="C79" s="94" t="s">
        <v>102</v>
      </c>
      <c r="D79" s="94" t="s">
        <v>102</v>
      </c>
      <c r="E79" s="94" t="s">
        <v>102</v>
      </c>
      <c r="F79" s="94" t="s">
        <v>102</v>
      </c>
    </row>
    <row r="80" spans="1:6">
      <c r="A80" s="122">
        <v>12</v>
      </c>
      <c r="B80" s="123" t="s">
        <v>870</v>
      </c>
      <c r="C80" s="94" t="s">
        <v>102</v>
      </c>
      <c r="D80" s="94" t="s">
        <v>102</v>
      </c>
      <c r="E80" s="94" t="s">
        <v>102</v>
      </c>
      <c r="F80" s="94" t="s">
        <v>102</v>
      </c>
    </row>
    <row r="81" spans="1:6">
      <c r="A81" s="124">
        <v>120</v>
      </c>
      <c r="B81" s="104" t="s">
        <v>871</v>
      </c>
      <c r="C81" s="94" t="s">
        <v>102</v>
      </c>
      <c r="D81" s="94" t="s">
        <v>102</v>
      </c>
      <c r="E81" s="94" t="s">
        <v>102</v>
      </c>
      <c r="F81" s="94" t="s">
        <v>102</v>
      </c>
    </row>
    <row r="82" spans="1:6">
      <c r="A82" s="124">
        <v>120001</v>
      </c>
      <c r="B82" s="104" t="s">
        <v>872</v>
      </c>
      <c r="C82" s="94" t="s">
        <v>102</v>
      </c>
      <c r="D82" s="94" t="s">
        <v>102</v>
      </c>
      <c r="E82" s="94" t="s">
        <v>102</v>
      </c>
      <c r="F82" s="94" t="s">
        <v>102</v>
      </c>
    </row>
    <row r="83" spans="1:6">
      <c r="A83" s="122">
        <v>120002</v>
      </c>
      <c r="B83" s="123" t="s">
        <v>873</v>
      </c>
      <c r="C83" s="94" t="s">
        <v>102</v>
      </c>
      <c r="D83" s="94" t="s">
        <v>102</v>
      </c>
      <c r="E83" s="94" t="s">
        <v>102</v>
      </c>
      <c r="F83" s="94" t="s">
        <v>102</v>
      </c>
    </row>
    <row r="84" spans="1:6">
      <c r="A84" s="122">
        <v>120003</v>
      </c>
      <c r="B84" s="123" t="s">
        <v>874</v>
      </c>
      <c r="C84" s="94" t="s">
        <v>102</v>
      </c>
      <c r="D84" s="94" t="s">
        <v>102</v>
      </c>
      <c r="E84" s="94" t="s">
        <v>102</v>
      </c>
      <c r="F84" s="94" t="s">
        <v>102</v>
      </c>
    </row>
    <row r="85" spans="1:6">
      <c r="A85" s="122">
        <v>120004</v>
      </c>
      <c r="B85" s="123" t="s">
        <v>1288</v>
      </c>
      <c r="C85" s="94" t="s">
        <v>102</v>
      </c>
      <c r="D85" s="94" t="s">
        <v>102</v>
      </c>
      <c r="E85" s="94" t="s">
        <v>102</v>
      </c>
      <c r="F85" s="94" t="s">
        <v>102</v>
      </c>
    </row>
    <row r="86" spans="1:6">
      <c r="A86" s="125">
        <v>1200041</v>
      </c>
      <c r="B86" s="109" t="s">
        <v>875</v>
      </c>
      <c r="C86" s="94" t="s">
        <v>102</v>
      </c>
      <c r="D86" s="94" t="s">
        <v>102</v>
      </c>
      <c r="E86" s="94" t="s">
        <v>102</v>
      </c>
      <c r="F86" s="94" t="s">
        <v>102</v>
      </c>
    </row>
    <row r="87" spans="1:6">
      <c r="A87" s="122">
        <v>1200042</v>
      </c>
      <c r="B87" s="123" t="s">
        <v>876</v>
      </c>
      <c r="C87" s="94" t="s">
        <v>102</v>
      </c>
      <c r="D87" s="94" t="s">
        <v>102</v>
      </c>
      <c r="E87" s="94" t="s">
        <v>102</v>
      </c>
      <c r="F87" s="94" t="s">
        <v>102</v>
      </c>
    </row>
    <row r="88" spans="1:6">
      <c r="A88" s="122">
        <v>1200043</v>
      </c>
      <c r="B88" s="123" t="s">
        <v>877</v>
      </c>
      <c r="C88" s="94" t="s">
        <v>102</v>
      </c>
      <c r="D88" s="94" t="s">
        <v>102</v>
      </c>
      <c r="E88" s="94" t="s">
        <v>102</v>
      </c>
      <c r="F88" s="94" t="s">
        <v>102</v>
      </c>
    </row>
    <row r="89" spans="1:6">
      <c r="A89" s="126">
        <v>1200044</v>
      </c>
      <c r="B89" s="97" t="s">
        <v>878</v>
      </c>
      <c r="C89" s="94" t="s">
        <v>102</v>
      </c>
      <c r="D89" s="94" t="s">
        <v>102</v>
      </c>
      <c r="E89" s="94" t="s">
        <v>102</v>
      </c>
      <c r="F89" s="94" t="s">
        <v>102</v>
      </c>
    </row>
    <row r="90" spans="1:6">
      <c r="A90" s="122">
        <v>1200045</v>
      </c>
      <c r="B90" s="123" t="s">
        <v>879</v>
      </c>
      <c r="C90" s="94" t="s">
        <v>102</v>
      </c>
      <c r="D90" s="94" t="s">
        <v>102</v>
      </c>
      <c r="E90" s="94" t="s">
        <v>102</v>
      </c>
      <c r="F90" s="94" t="s">
        <v>102</v>
      </c>
    </row>
    <row r="91" spans="1:6">
      <c r="A91" s="127">
        <v>120005</v>
      </c>
      <c r="B91" s="123" t="s">
        <v>880</v>
      </c>
      <c r="C91" s="94" t="s">
        <v>102</v>
      </c>
      <c r="D91" s="94" t="s">
        <v>102</v>
      </c>
      <c r="E91" s="94" t="s">
        <v>102</v>
      </c>
      <c r="F91" s="94" t="s">
        <v>102</v>
      </c>
    </row>
    <row r="92" spans="1:6">
      <c r="A92" s="122">
        <v>120006</v>
      </c>
      <c r="B92" s="123" t="s">
        <v>881</v>
      </c>
      <c r="C92" s="94" t="s">
        <v>102</v>
      </c>
      <c r="D92" s="94" t="s">
        <v>102</v>
      </c>
      <c r="E92" s="94" t="s">
        <v>102</v>
      </c>
      <c r="F92" s="94" t="s">
        <v>102</v>
      </c>
    </row>
    <row r="93" spans="1:6">
      <c r="A93" s="122">
        <v>120007</v>
      </c>
      <c r="B93" s="123" t="s">
        <v>882</v>
      </c>
      <c r="C93" s="94" t="s">
        <v>102</v>
      </c>
      <c r="D93" s="94" t="s">
        <v>102</v>
      </c>
      <c r="E93" s="94" t="s">
        <v>102</v>
      </c>
      <c r="F93" s="94" t="s">
        <v>102</v>
      </c>
    </row>
    <row r="94" spans="1:6">
      <c r="A94" s="122">
        <v>120008</v>
      </c>
      <c r="B94" s="123" t="s">
        <v>883</v>
      </c>
      <c r="C94" s="94" t="s">
        <v>102</v>
      </c>
      <c r="D94" s="94" t="s">
        <v>102</v>
      </c>
      <c r="E94" s="94" t="s">
        <v>102</v>
      </c>
      <c r="F94" s="94" t="s">
        <v>102</v>
      </c>
    </row>
    <row r="95" spans="1:6">
      <c r="A95" s="122">
        <v>120009</v>
      </c>
      <c r="B95" s="123" t="s">
        <v>884</v>
      </c>
      <c r="C95" s="94" t="s">
        <v>102</v>
      </c>
      <c r="D95" s="94" t="s">
        <v>102</v>
      </c>
      <c r="E95" s="94" t="s">
        <v>102</v>
      </c>
      <c r="F95" s="94" t="s">
        <v>102</v>
      </c>
    </row>
    <row r="96" spans="1:6">
      <c r="A96" s="122">
        <v>120010</v>
      </c>
      <c r="B96" s="123" t="s">
        <v>1036</v>
      </c>
      <c r="C96" s="94" t="s">
        <v>102</v>
      </c>
      <c r="D96" s="94" t="s">
        <v>102</v>
      </c>
      <c r="E96" s="94" t="s">
        <v>102</v>
      </c>
      <c r="F96" s="94" t="s">
        <v>102</v>
      </c>
    </row>
    <row r="97" spans="1:6">
      <c r="A97" s="30">
        <v>120011</v>
      </c>
      <c r="B97" s="31" t="s">
        <v>1037</v>
      </c>
      <c r="C97" s="94" t="s">
        <v>102</v>
      </c>
      <c r="D97" s="94" t="s">
        <v>102</v>
      </c>
      <c r="E97" s="94" t="s">
        <v>102</v>
      </c>
      <c r="F97" s="94" t="s">
        <v>102</v>
      </c>
    </row>
    <row r="98" spans="1:6">
      <c r="A98" s="32">
        <v>120012</v>
      </c>
      <c r="B98" s="31" t="s">
        <v>1038</v>
      </c>
      <c r="C98" s="94" t="s">
        <v>102</v>
      </c>
      <c r="D98" s="94" t="s">
        <v>102</v>
      </c>
      <c r="E98" s="94" t="s">
        <v>102</v>
      </c>
      <c r="F98" s="94" t="s">
        <v>102</v>
      </c>
    </row>
    <row r="99" spans="1:6">
      <c r="A99" s="32">
        <v>121</v>
      </c>
      <c r="B99" s="31" t="s">
        <v>885</v>
      </c>
      <c r="C99" s="94" t="s">
        <v>102</v>
      </c>
      <c r="D99" s="94" t="s">
        <v>102</v>
      </c>
      <c r="E99" s="94" t="s">
        <v>102</v>
      </c>
      <c r="F99" s="94" t="s">
        <v>102</v>
      </c>
    </row>
    <row r="100" spans="1:6">
      <c r="A100" s="124">
        <v>121001</v>
      </c>
      <c r="B100" s="104" t="s">
        <v>886</v>
      </c>
      <c r="C100" s="94" t="s">
        <v>102</v>
      </c>
      <c r="D100" s="94" t="s">
        <v>102</v>
      </c>
      <c r="E100" s="94" t="s">
        <v>102</v>
      </c>
      <c r="F100" s="94" t="s">
        <v>102</v>
      </c>
    </row>
    <row r="101" spans="1:6">
      <c r="A101" s="122">
        <v>121002</v>
      </c>
      <c r="B101" s="123" t="s">
        <v>887</v>
      </c>
      <c r="C101" s="94" t="s">
        <v>102</v>
      </c>
      <c r="D101" s="94" t="s">
        <v>102</v>
      </c>
      <c r="E101" s="94" t="s">
        <v>102</v>
      </c>
      <c r="F101" s="94" t="s">
        <v>102</v>
      </c>
    </row>
    <row r="102" spans="1:6">
      <c r="A102" s="122">
        <v>122</v>
      </c>
      <c r="B102" s="123" t="s">
        <v>302</v>
      </c>
      <c r="C102" s="94" t="s">
        <v>102</v>
      </c>
      <c r="D102" s="94" t="s">
        <v>102</v>
      </c>
      <c r="E102" s="94" t="s">
        <v>102</v>
      </c>
      <c r="F102" s="94" t="s">
        <v>102</v>
      </c>
    </row>
    <row r="103" spans="1:6">
      <c r="A103" s="124">
        <v>122001</v>
      </c>
      <c r="B103" s="104" t="s">
        <v>303</v>
      </c>
      <c r="C103" s="94" t="s">
        <v>102</v>
      </c>
      <c r="D103" s="94" t="s">
        <v>102</v>
      </c>
      <c r="E103" s="94" t="s">
        <v>102</v>
      </c>
      <c r="F103" s="94" t="s">
        <v>102</v>
      </c>
    </row>
    <row r="104" spans="1:6">
      <c r="A104" s="122">
        <v>122002</v>
      </c>
      <c r="B104" s="123" t="s">
        <v>304</v>
      </c>
      <c r="C104" s="94" t="s">
        <v>102</v>
      </c>
      <c r="D104" s="94" t="s">
        <v>102</v>
      </c>
      <c r="E104" s="94" t="s">
        <v>102</v>
      </c>
      <c r="F104" s="94" t="s">
        <v>102</v>
      </c>
    </row>
    <row r="105" spans="1:6">
      <c r="A105" s="122">
        <v>123</v>
      </c>
      <c r="B105" s="123" t="s">
        <v>305</v>
      </c>
      <c r="C105" s="94" t="s">
        <v>102</v>
      </c>
      <c r="D105" s="94" t="s">
        <v>102</v>
      </c>
      <c r="E105" s="94" t="s">
        <v>102</v>
      </c>
      <c r="F105" s="94" t="s">
        <v>102</v>
      </c>
    </row>
    <row r="106" spans="1:6">
      <c r="A106" s="124">
        <v>123001</v>
      </c>
      <c r="B106" s="104" t="s">
        <v>306</v>
      </c>
      <c r="C106" s="94" t="s">
        <v>102</v>
      </c>
      <c r="D106" s="94" t="s">
        <v>102</v>
      </c>
      <c r="E106" s="94" t="s">
        <v>102</v>
      </c>
      <c r="F106" s="94" t="s">
        <v>102</v>
      </c>
    </row>
    <row r="107" spans="1:6">
      <c r="A107" s="122">
        <v>123002</v>
      </c>
      <c r="B107" s="123" t="s">
        <v>307</v>
      </c>
      <c r="C107" s="94" t="s">
        <v>102</v>
      </c>
      <c r="D107" s="94" t="s">
        <v>102</v>
      </c>
      <c r="E107" s="94" t="s">
        <v>102</v>
      </c>
      <c r="F107" s="94" t="s">
        <v>102</v>
      </c>
    </row>
    <row r="108" spans="1:6">
      <c r="A108" s="122">
        <v>123003</v>
      </c>
      <c r="B108" s="123" t="s">
        <v>308</v>
      </c>
      <c r="C108" s="94" t="s">
        <v>102</v>
      </c>
      <c r="D108" s="94" t="s">
        <v>102</v>
      </c>
      <c r="E108" s="94" t="s">
        <v>102</v>
      </c>
      <c r="F108" s="94" t="s">
        <v>102</v>
      </c>
    </row>
    <row r="109" spans="1:6">
      <c r="A109" s="122">
        <v>123004</v>
      </c>
      <c r="B109" s="123" t="s">
        <v>309</v>
      </c>
      <c r="C109" s="94" t="s">
        <v>102</v>
      </c>
      <c r="D109" s="94" t="s">
        <v>102</v>
      </c>
      <c r="E109" s="94" t="s">
        <v>102</v>
      </c>
      <c r="F109" s="94" t="s">
        <v>102</v>
      </c>
    </row>
    <row r="110" spans="1:6">
      <c r="A110" s="122">
        <v>124</v>
      </c>
      <c r="B110" s="123" t="s">
        <v>799</v>
      </c>
      <c r="C110" s="94" t="s">
        <v>102</v>
      </c>
      <c r="D110" s="94" t="s">
        <v>102</v>
      </c>
      <c r="E110" s="94" t="s">
        <v>102</v>
      </c>
      <c r="F110" s="94" t="s">
        <v>102</v>
      </c>
    </row>
    <row r="111" spans="1:6">
      <c r="A111" s="62">
        <v>140002</v>
      </c>
      <c r="B111" s="61" t="s">
        <v>463</v>
      </c>
      <c r="C111" s="94" t="s">
        <v>102</v>
      </c>
      <c r="D111" s="94" t="s">
        <v>102</v>
      </c>
      <c r="E111" s="94" t="s">
        <v>102</v>
      </c>
      <c r="F111" s="94" t="s">
        <v>102</v>
      </c>
    </row>
    <row r="112" spans="1:6">
      <c r="A112" s="30">
        <v>140003</v>
      </c>
      <c r="B112" s="96" t="s">
        <v>464</v>
      </c>
      <c r="C112" s="94" t="s">
        <v>102</v>
      </c>
      <c r="D112" s="94" t="s">
        <v>102</v>
      </c>
      <c r="E112" s="94" t="s">
        <v>102</v>
      </c>
      <c r="F112" s="94" t="s">
        <v>102</v>
      </c>
    </row>
    <row r="113" spans="1:6">
      <c r="A113" s="30">
        <v>141001</v>
      </c>
      <c r="B113" s="96" t="s">
        <v>798</v>
      </c>
      <c r="C113" s="94" t="s">
        <v>102</v>
      </c>
      <c r="D113" s="94" t="s">
        <v>102</v>
      </c>
      <c r="E113" s="94" t="s">
        <v>102</v>
      </c>
      <c r="F113" s="94" t="s">
        <v>102</v>
      </c>
    </row>
    <row r="114" spans="1:6">
      <c r="A114" s="30">
        <v>13</v>
      </c>
      <c r="B114" s="96" t="s">
        <v>888</v>
      </c>
      <c r="C114" s="94" t="s">
        <v>102</v>
      </c>
      <c r="D114" s="94" t="s">
        <v>102</v>
      </c>
      <c r="E114" s="94" t="s">
        <v>102</v>
      </c>
      <c r="F114" s="94" t="s">
        <v>102</v>
      </c>
    </row>
    <row r="115" spans="1:6">
      <c r="A115" s="124">
        <v>1310</v>
      </c>
      <c r="B115" s="104" t="s">
        <v>889</v>
      </c>
      <c r="C115" s="94" t="s">
        <v>102</v>
      </c>
      <c r="D115" s="94" t="s">
        <v>102</v>
      </c>
      <c r="E115" s="94" t="s">
        <v>102</v>
      </c>
      <c r="F115" s="94" t="s">
        <v>102</v>
      </c>
    </row>
    <row r="116" spans="1:6">
      <c r="A116" s="124">
        <v>131001</v>
      </c>
      <c r="B116" s="104" t="s">
        <v>890</v>
      </c>
      <c r="C116" s="94" t="s">
        <v>102</v>
      </c>
      <c r="D116" s="94" t="s">
        <v>102</v>
      </c>
      <c r="E116" s="94" t="s">
        <v>102</v>
      </c>
      <c r="F116" s="94" t="s">
        <v>102</v>
      </c>
    </row>
    <row r="117" spans="1:6">
      <c r="A117" s="122">
        <v>131002</v>
      </c>
      <c r="B117" s="123" t="s">
        <v>891</v>
      </c>
      <c r="C117" s="94" t="s">
        <v>102</v>
      </c>
      <c r="D117" s="94" t="s">
        <v>102</v>
      </c>
      <c r="E117" s="94" t="s">
        <v>102</v>
      </c>
      <c r="F117" s="94" t="s">
        <v>102</v>
      </c>
    </row>
    <row r="118" spans="1:6">
      <c r="A118" s="122">
        <v>131003</v>
      </c>
      <c r="B118" s="123" t="s">
        <v>892</v>
      </c>
      <c r="C118" s="94" t="s">
        <v>102</v>
      </c>
      <c r="D118" s="94" t="s">
        <v>102</v>
      </c>
      <c r="E118" s="94" t="s">
        <v>102</v>
      </c>
      <c r="F118" s="94" t="s">
        <v>102</v>
      </c>
    </row>
    <row r="119" spans="1:6">
      <c r="A119" s="122">
        <v>131004</v>
      </c>
      <c r="B119" s="123" t="s">
        <v>893</v>
      </c>
      <c r="C119" s="94" t="s">
        <v>102</v>
      </c>
      <c r="D119" s="94" t="s">
        <v>102</v>
      </c>
      <c r="E119" s="94" t="s">
        <v>102</v>
      </c>
      <c r="F119" s="94" t="s">
        <v>102</v>
      </c>
    </row>
    <row r="120" spans="1:6">
      <c r="A120" s="122">
        <v>131005</v>
      </c>
      <c r="B120" s="123" t="s">
        <v>894</v>
      </c>
      <c r="C120" s="94" t="s">
        <v>102</v>
      </c>
      <c r="D120" s="94" t="s">
        <v>102</v>
      </c>
      <c r="E120" s="94" t="s">
        <v>102</v>
      </c>
      <c r="F120" s="94" t="s">
        <v>102</v>
      </c>
    </row>
    <row r="121" spans="1:6">
      <c r="A121" s="122">
        <v>131006</v>
      </c>
      <c r="B121" s="123" t="s">
        <v>895</v>
      </c>
      <c r="C121" s="94" t="s">
        <v>102</v>
      </c>
      <c r="D121" s="94" t="s">
        <v>102</v>
      </c>
      <c r="E121" s="94" t="s">
        <v>102</v>
      </c>
      <c r="F121" s="94" t="s">
        <v>102</v>
      </c>
    </row>
    <row r="122" spans="1:6">
      <c r="A122" s="122">
        <v>131007</v>
      </c>
      <c r="B122" s="123" t="s">
        <v>898</v>
      </c>
      <c r="C122" s="94" t="s">
        <v>102</v>
      </c>
      <c r="D122" s="94" t="s">
        <v>102</v>
      </c>
      <c r="E122" s="94" t="s">
        <v>102</v>
      </c>
      <c r="F122" s="94" t="s">
        <v>102</v>
      </c>
    </row>
    <row r="123" spans="1:6">
      <c r="A123" s="122">
        <v>131008</v>
      </c>
      <c r="B123" s="123" t="s">
        <v>896</v>
      </c>
      <c r="C123" s="94" t="s">
        <v>102</v>
      </c>
      <c r="D123" s="94" t="s">
        <v>102</v>
      </c>
      <c r="E123" s="94" t="s">
        <v>102</v>
      </c>
      <c r="F123" s="94" t="s">
        <v>102</v>
      </c>
    </row>
    <row r="124" spans="1:6">
      <c r="A124" s="122">
        <v>131009</v>
      </c>
      <c r="B124" s="123" t="s">
        <v>897</v>
      </c>
      <c r="C124" s="94" t="s">
        <v>102</v>
      </c>
      <c r="D124" s="94" t="s">
        <v>102</v>
      </c>
      <c r="E124" s="94" t="s">
        <v>102</v>
      </c>
      <c r="F124" s="94" t="s">
        <v>102</v>
      </c>
    </row>
    <row r="125" spans="1:6">
      <c r="A125" s="122">
        <v>1311</v>
      </c>
      <c r="B125" s="123" t="s">
        <v>899</v>
      </c>
      <c r="C125" s="94" t="s">
        <v>102</v>
      </c>
      <c r="D125" s="94" t="s">
        <v>102</v>
      </c>
      <c r="E125" s="94" t="s">
        <v>102</v>
      </c>
      <c r="F125" s="94" t="s">
        <v>102</v>
      </c>
    </row>
    <row r="126" spans="1:6">
      <c r="A126" s="124">
        <v>131101</v>
      </c>
      <c r="B126" s="104" t="s">
        <v>900</v>
      </c>
      <c r="C126" s="94" t="s">
        <v>102</v>
      </c>
      <c r="D126" s="94" t="s">
        <v>102</v>
      </c>
      <c r="E126" s="94" t="s">
        <v>102</v>
      </c>
      <c r="F126" s="94" t="s">
        <v>102</v>
      </c>
    </row>
    <row ht="25.5" r="127" spans="1:6">
      <c r="A127" s="122">
        <v>131102</v>
      </c>
      <c r="B127" s="123" t="s">
        <v>901</v>
      </c>
      <c r="C127" s="94" t="s">
        <v>102</v>
      </c>
      <c r="D127" s="94" t="s">
        <v>102</v>
      </c>
      <c r="E127" s="94" t="s">
        <v>102</v>
      </c>
      <c r="F127" s="94" t="s">
        <v>102</v>
      </c>
    </row>
    <row ht="25.5" r="128" spans="1:6">
      <c r="A128" s="122">
        <v>131103</v>
      </c>
      <c r="B128" s="123" t="s">
        <v>902</v>
      </c>
      <c r="C128" s="94" t="s">
        <v>102</v>
      </c>
      <c r="D128" s="94" t="s">
        <v>102</v>
      </c>
      <c r="E128" s="94" t="s">
        <v>102</v>
      </c>
      <c r="F128" s="94" t="s">
        <v>102</v>
      </c>
    </row>
    <row ht="25.5" r="129" spans="1:6">
      <c r="A129" s="122">
        <v>131104</v>
      </c>
      <c r="B129" s="123" t="s">
        <v>903</v>
      </c>
      <c r="C129" s="94" t="s">
        <v>102</v>
      </c>
      <c r="D129" s="94" t="s">
        <v>102</v>
      </c>
      <c r="E129" s="94" t="s">
        <v>102</v>
      </c>
      <c r="F129" s="94" t="s">
        <v>102</v>
      </c>
    </row>
    <row r="130" spans="1:6">
      <c r="A130" s="122">
        <v>131105</v>
      </c>
      <c r="B130" s="123" t="s">
        <v>904</v>
      </c>
      <c r="C130" s="94" t="s">
        <v>102</v>
      </c>
      <c r="D130" s="94" t="s">
        <v>102</v>
      </c>
      <c r="E130" s="94" t="s">
        <v>102</v>
      </c>
      <c r="F130" s="94" t="s">
        <v>102</v>
      </c>
    </row>
    <row r="131" spans="1:6">
      <c r="A131" s="122">
        <v>131106</v>
      </c>
      <c r="B131" s="123" t="s">
        <v>905</v>
      </c>
      <c r="C131" s="94" t="s">
        <v>102</v>
      </c>
      <c r="D131" s="94" t="s">
        <v>102</v>
      </c>
      <c r="E131" s="94" t="s">
        <v>102</v>
      </c>
      <c r="F131" s="94" t="s">
        <v>102</v>
      </c>
    </row>
    <row r="132" spans="1:6">
      <c r="A132" s="122">
        <v>1320</v>
      </c>
      <c r="B132" s="123" t="s">
        <v>906</v>
      </c>
      <c r="C132" s="94" t="s">
        <v>102</v>
      </c>
      <c r="D132" s="94" t="s">
        <v>102</v>
      </c>
      <c r="E132" s="94" t="s">
        <v>102</v>
      </c>
      <c r="F132" s="94" t="s">
        <v>102</v>
      </c>
    </row>
    <row r="133" spans="1:6">
      <c r="A133" s="124">
        <v>132001</v>
      </c>
      <c r="B133" s="104" t="s">
        <v>907</v>
      </c>
      <c r="C133" s="94" t="s">
        <v>102</v>
      </c>
      <c r="D133" s="94" t="s">
        <v>102</v>
      </c>
      <c r="E133" s="94" t="s">
        <v>102</v>
      </c>
      <c r="F133" s="94" t="s">
        <v>102</v>
      </c>
    </row>
    <row r="134" spans="1:6">
      <c r="A134" s="122">
        <v>132002</v>
      </c>
      <c r="B134" s="123" t="s">
        <v>891</v>
      </c>
      <c r="C134" s="94" t="s">
        <v>102</v>
      </c>
      <c r="D134" s="94" t="s">
        <v>102</v>
      </c>
      <c r="E134" s="94" t="s">
        <v>102</v>
      </c>
      <c r="F134" s="94" t="s">
        <v>102</v>
      </c>
    </row>
    <row r="135" spans="1:6">
      <c r="A135" s="122">
        <v>132003</v>
      </c>
      <c r="B135" s="123" t="s">
        <v>908</v>
      </c>
      <c r="C135" s="94" t="s">
        <v>102</v>
      </c>
      <c r="D135" s="94" t="s">
        <v>102</v>
      </c>
      <c r="E135" s="94" t="s">
        <v>102</v>
      </c>
      <c r="F135" s="94" t="s">
        <v>102</v>
      </c>
    </row>
    <row r="136" spans="1:6">
      <c r="A136" s="122">
        <v>132004</v>
      </c>
      <c r="B136" s="123" t="s">
        <v>909</v>
      </c>
      <c r="C136" s="94" t="s">
        <v>102</v>
      </c>
      <c r="D136" s="94" t="s">
        <v>102</v>
      </c>
      <c r="E136" s="94" t="s">
        <v>102</v>
      </c>
      <c r="F136" s="94" t="s">
        <v>102</v>
      </c>
    </row>
    <row r="137" spans="1:6">
      <c r="A137" s="122">
        <v>132005</v>
      </c>
      <c r="B137" s="123" t="s">
        <v>910</v>
      </c>
      <c r="C137" s="94" t="s">
        <v>102</v>
      </c>
      <c r="D137" s="94" t="s">
        <v>102</v>
      </c>
      <c r="E137" s="94" t="s">
        <v>102</v>
      </c>
      <c r="F137" s="94" t="s">
        <v>102</v>
      </c>
    </row>
    <row r="138" spans="1:6">
      <c r="A138" s="122">
        <v>132006</v>
      </c>
      <c r="B138" s="123" t="s">
        <v>911</v>
      </c>
      <c r="C138" s="94" t="s">
        <v>102</v>
      </c>
      <c r="D138" s="94" t="s">
        <v>102</v>
      </c>
      <c r="E138" s="94" t="s">
        <v>102</v>
      </c>
      <c r="F138" s="94" t="s">
        <v>102</v>
      </c>
    </row>
    <row r="139" spans="1:6">
      <c r="A139" s="122">
        <v>132007</v>
      </c>
      <c r="B139" s="123" t="s">
        <v>912</v>
      </c>
      <c r="C139" s="94" t="s">
        <v>102</v>
      </c>
      <c r="D139" s="94" t="s">
        <v>102</v>
      </c>
      <c r="E139" s="94" t="s">
        <v>102</v>
      </c>
      <c r="F139" s="94" t="s">
        <v>102</v>
      </c>
    </row>
    <row r="140" spans="1:6">
      <c r="A140" s="122">
        <v>1330</v>
      </c>
      <c r="B140" s="123" t="s">
        <v>913</v>
      </c>
      <c r="C140" s="94" t="s">
        <v>102</v>
      </c>
      <c r="D140" s="94" t="s">
        <v>102</v>
      </c>
      <c r="E140" s="94" t="s">
        <v>102</v>
      </c>
      <c r="F140" s="94" t="s">
        <v>102</v>
      </c>
    </row>
    <row r="141" spans="1:6">
      <c r="A141" s="124">
        <v>133001</v>
      </c>
      <c r="B141" s="104" t="s">
        <v>890</v>
      </c>
      <c r="C141" s="94" t="s">
        <v>102</v>
      </c>
      <c r="D141" s="94" t="s">
        <v>102</v>
      </c>
      <c r="E141" s="94" t="s">
        <v>102</v>
      </c>
      <c r="F141" s="94" t="s">
        <v>102</v>
      </c>
    </row>
    <row r="142" spans="1:6">
      <c r="A142" s="122">
        <v>133002</v>
      </c>
      <c r="B142" s="123" t="s">
        <v>892</v>
      </c>
      <c r="C142" s="94" t="s">
        <v>102</v>
      </c>
      <c r="D142" s="94" t="s">
        <v>102</v>
      </c>
      <c r="E142" s="94" t="s">
        <v>102</v>
      </c>
      <c r="F142" s="94" t="s">
        <v>102</v>
      </c>
    </row>
    <row r="143" spans="1:6">
      <c r="A143" s="122">
        <v>133003</v>
      </c>
      <c r="B143" s="123" t="s">
        <v>914</v>
      </c>
      <c r="C143" s="94" t="s">
        <v>102</v>
      </c>
      <c r="D143" s="94" t="s">
        <v>102</v>
      </c>
      <c r="E143" s="94" t="s">
        <v>102</v>
      </c>
      <c r="F143" s="94" t="s">
        <v>102</v>
      </c>
    </row>
    <row r="144" spans="1:6">
      <c r="A144" s="122">
        <v>133004</v>
      </c>
      <c r="B144" s="123" t="s">
        <v>915</v>
      </c>
      <c r="C144" s="94" t="s">
        <v>102</v>
      </c>
      <c r="D144" s="94" t="s">
        <v>102</v>
      </c>
      <c r="E144" s="94" t="s">
        <v>102</v>
      </c>
      <c r="F144" s="94" t="s">
        <v>102</v>
      </c>
    </row>
    <row r="145" spans="1:6">
      <c r="A145" s="122">
        <v>133005</v>
      </c>
      <c r="B145" s="123" t="s">
        <v>916</v>
      </c>
      <c r="C145" s="94" t="s">
        <v>102</v>
      </c>
      <c r="D145" s="94" t="s">
        <v>102</v>
      </c>
      <c r="E145" s="94" t="s">
        <v>102</v>
      </c>
      <c r="F145" s="94" t="s">
        <v>102</v>
      </c>
    </row>
    <row r="146" spans="1:6">
      <c r="A146" s="122">
        <v>1340</v>
      </c>
      <c r="B146" s="123" t="s">
        <v>917</v>
      </c>
      <c r="C146" s="94" t="s">
        <v>102</v>
      </c>
      <c r="D146" s="94" t="s">
        <v>102</v>
      </c>
      <c r="E146" s="94" t="s">
        <v>102</v>
      </c>
      <c r="F146" s="94" t="s">
        <v>102</v>
      </c>
    </row>
    <row r="147" spans="1:6">
      <c r="A147" s="124">
        <v>134001</v>
      </c>
      <c r="B147" s="104" t="s">
        <v>918</v>
      </c>
      <c r="C147" s="94" t="s">
        <v>102</v>
      </c>
      <c r="D147" s="94" t="s">
        <v>102</v>
      </c>
      <c r="E147" s="94" t="s">
        <v>102</v>
      </c>
      <c r="F147" s="94" t="s">
        <v>102</v>
      </c>
    </row>
    <row r="148" spans="1:6">
      <c r="A148" s="122">
        <v>134002</v>
      </c>
      <c r="B148" s="123" t="s">
        <v>919</v>
      </c>
      <c r="C148" s="94" t="s">
        <v>102</v>
      </c>
      <c r="D148" s="94" t="s">
        <v>102</v>
      </c>
      <c r="E148" s="94" t="s">
        <v>102</v>
      </c>
      <c r="F148" s="94" t="s">
        <v>102</v>
      </c>
    </row>
    <row r="149" spans="1:6">
      <c r="A149" s="122">
        <v>134003</v>
      </c>
      <c r="B149" s="123" t="s">
        <v>920</v>
      </c>
      <c r="C149" s="94" t="s">
        <v>102</v>
      </c>
      <c r="D149" s="94" t="s">
        <v>102</v>
      </c>
      <c r="E149" s="94" t="s">
        <v>102</v>
      </c>
      <c r="F149" s="94" t="s">
        <v>102</v>
      </c>
    </row>
    <row r="150" spans="1:6">
      <c r="A150" s="122" t="s">
        <v>102</v>
      </c>
      <c r="B150" s="123" t="s">
        <v>102</v>
      </c>
      <c r="C150" s="94" t="s">
        <v>102</v>
      </c>
      <c r="D150" s="94" t="s">
        <v>102</v>
      </c>
      <c r="E150" s="94" t="s">
        <v>102</v>
      </c>
      <c r="F150" s="94" t="s">
        <v>102</v>
      </c>
    </row>
    <row r="151" spans="1:6">
      <c r="A151" s="128">
        <v>21</v>
      </c>
      <c r="B151" s="129" t="s">
        <v>921</v>
      </c>
      <c r="C151" s="94" t="s">
        <v>102</v>
      </c>
      <c r="D151" s="94" t="s">
        <v>102</v>
      </c>
      <c r="E151" s="94" t="s">
        <v>102</v>
      </c>
      <c r="F151" s="94" t="s">
        <v>102</v>
      </c>
    </row>
    <row r="152" spans="1:6">
      <c r="A152" s="124">
        <v>210</v>
      </c>
      <c r="B152" s="104" t="s">
        <v>922</v>
      </c>
      <c r="C152" s="94" t="s">
        <v>102</v>
      </c>
      <c r="D152" s="94" t="s">
        <v>102</v>
      </c>
      <c r="E152" s="94" t="s">
        <v>102</v>
      </c>
      <c r="F152" s="94" t="s">
        <v>102</v>
      </c>
    </row>
    <row r="153" spans="1:6">
      <c r="A153" s="124">
        <v>2101</v>
      </c>
      <c r="B153" s="104" t="s">
        <v>923</v>
      </c>
      <c r="C153" s="94" t="s">
        <v>102</v>
      </c>
      <c r="D153" s="94" t="s">
        <v>102</v>
      </c>
      <c r="E153" s="94" t="s">
        <v>102</v>
      </c>
      <c r="F153" s="94" t="s">
        <v>102</v>
      </c>
    </row>
    <row r="154" spans="1:6">
      <c r="A154" s="124">
        <v>210101</v>
      </c>
      <c r="B154" s="104" t="s">
        <v>924</v>
      </c>
      <c r="C154" s="94" t="s">
        <v>102</v>
      </c>
      <c r="D154" s="94" t="s">
        <v>102</v>
      </c>
      <c r="E154" s="94" t="s">
        <v>102</v>
      </c>
      <c r="F154" s="94" t="s">
        <v>102</v>
      </c>
    </row>
    <row r="155" spans="1:6">
      <c r="A155" s="122">
        <v>210102</v>
      </c>
      <c r="B155" s="123" t="s">
        <v>925</v>
      </c>
      <c r="C155" s="94" t="s">
        <v>102</v>
      </c>
      <c r="D155" s="94" t="s">
        <v>102</v>
      </c>
      <c r="E155" s="94" t="s">
        <v>102</v>
      </c>
      <c r="F155" s="94" t="s">
        <v>102</v>
      </c>
    </row>
    <row r="156" spans="1:6">
      <c r="A156" s="122">
        <v>210103</v>
      </c>
      <c r="B156" s="123" t="s">
        <v>926</v>
      </c>
      <c r="C156" s="94" t="s">
        <v>102</v>
      </c>
      <c r="D156" s="94" t="s">
        <v>102</v>
      </c>
      <c r="E156" s="94" t="s">
        <v>102</v>
      </c>
      <c r="F156" s="94" t="s">
        <v>102</v>
      </c>
    </row>
    <row r="157" spans="1:6">
      <c r="A157" s="122">
        <v>210104</v>
      </c>
      <c r="B157" s="123" t="s">
        <v>927</v>
      </c>
      <c r="C157" s="94" t="s">
        <v>102</v>
      </c>
      <c r="D157" s="94" t="s">
        <v>102</v>
      </c>
      <c r="E157" s="94" t="s">
        <v>102</v>
      </c>
      <c r="F157" s="94" t="s">
        <v>102</v>
      </c>
    </row>
    <row r="158" spans="1:6">
      <c r="A158" s="122">
        <v>210105</v>
      </c>
      <c r="B158" s="123" t="s">
        <v>928</v>
      </c>
      <c r="C158" s="94" t="s">
        <v>102</v>
      </c>
      <c r="D158" s="94" t="s">
        <v>102</v>
      </c>
      <c r="E158" s="94" t="s">
        <v>102</v>
      </c>
      <c r="F158" s="94" t="s">
        <v>102</v>
      </c>
    </row>
    <row r="159" spans="1:6">
      <c r="A159" s="122">
        <v>210106</v>
      </c>
      <c r="B159" s="123" t="s">
        <v>1056</v>
      </c>
      <c r="C159" s="94" t="s">
        <v>102</v>
      </c>
      <c r="D159" s="94" t="s">
        <v>102</v>
      </c>
      <c r="E159" s="94" t="s">
        <v>102</v>
      </c>
      <c r="F159" s="94" t="s">
        <v>102</v>
      </c>
    </row>
    <row r="160" spans="1:6">
      <c r="A160" s="122">
        <v>2102</v>
      </c>
      <c r="B160" s="123" t="s">
        <v>929</v>
      </c>
      <c r="C160" s="94" t="s">
        <v>102</v>
      </c>
      <c r="D160" s="94" t="s">
        <v>102</v>
      </c>
      <c r="E160" s="94" t="s">
        <v>102</v>
      </c>
      <c r="F160" s="94" t="s">
        <v>102</v>
      </c>
    </row>
    <row r="161" spans="1:6">
      <c r="A161" s="124">
        <v>210201</v>
      </c>
      <c r="B161" s="104" t="s">
        <v>932</v>
      </c>
      <c r="C161" s="94" t="s">
        <v>102</v>
      </c>
      <c r="D161" s="94" t="s">
        <v>102</v>
      </c>
      <c r="E161" s="94" t="s">
        <v>102</v>
      </c>
      <c r="F161" s="94" t="s">
        <v>102</v>
      </c>
    </row>
    <row r="162" spans="1:6">
      <c r="A162" s="122">
        <v>210202</v>
      </c>
      <c r="B162" s="123" t="s">
        <v>933</v>
      </c>
      <c r="C162" s="94" t="s">
        <v>102</v>
      </c>
      <c r="D162" s="94" t="s">
        <v>102</v>
      </c>
      <c r="E162" s="94" t="s">
        <v>102</v>
      </c>
      <c r="F162" s="94" t="s">
        <v>102</v>
      </c>
    </row>
    <row r="163" spans="1:6">
      <c r="A163" s="122">
        <v>210203</v>
      </c>
      <c r="B163" s="123" t="s">
        <v>934</v>
      </c>
      <c r="C163" s="94" t="s">
        <v>102</v>
      </c>
      <c r="D163" s="94" t="s">
        <v>102</v>
      </c>
      <c r="E163" s="94" t="s">
        <v>102</v>
      </c>
      <c r="F163" s="94" t="s">
        <v>102</v>
      </c>
    </row>
    <row r="164" spans="1:6">
      <c r="A164" s="122">
        <v>210204</v>
      </c>
      <c r="B164" s="123" t="s">
        <v>935</v>
      </c>
      <c r="C164" s="94" t="s">
        <v>102</v>
      </c>
      <c r="D164" s="94" t="s">
        <v>102</v>
      </c>
      <c r="E164" s="94" t="s">
        <v>102</v>
      </c>
      <c r="F164" s="94" t="s">
        <v>102</v>
      </c>
    </row>
    <row r="165" spans="1:6">
      <c r="A165" s="122">
        <v>210205</v>
      </c>
      <c r="B165" s="123" t="s">
        <v>936</v>
      </c>
      <c r="C165" s="94" t="s">
        <v>102</v>
      </c>
      <c r="D165" s="94" t="s">
        <v>102</v>
      </c>
      <c r="E165" s="94" t="s">
        <v>102</v>
      </c>
      <c r="F165" s="94" t="s">
        <v>102</v>
      </c>
    </row>
    <row r="166" spans="1:6">
      <c r="A166" s="122">
        <v>210206</v>
      </c>
      <c r="B166" s="123" t="s">
        <v>1057</v>
      </c>
      <c r="C166" s="94" t="s">
        <v>102</v>
      </c>
      <c r="D166" s="94" t="s">
        <v>102</v>
      </c>
      <c r="E166" s="94" t="s">
        <v>102</v>
      </c>
      <c r="F166" s="94" t="s">
        <v>102</v>
      </c>
    </row>
    <row r="167" spans="1:6">
      <c r="A167" s="32">
        <v>2103</v>
      </c>
      <c r="B167" s="96" t="s">
        <v>930</v>
      </c>
      <c r="C167" s="94" t="s">
        <v>102</v>
      </c>
      <c r="D167" s="94" t="s">
        <v>102</v>
      </c>
      <c r="E167" s="94" t="s">
        <v>102</v>
      </c>
      <c r="F167" s="94" t="s">
        <v>102</v>
      </c>
    </row>
    <row r="168" spans="1:6">
      <c r="A168" s="124">
        <v>210301</v>
      </c>
      <c r="B168" s="104" t="s">
        <v>940</v>
      </c>
      <c r="C168" s="94" t="s">
        <v>102</v>
      </c>
      <c r="D168" s="94" t="s">
        <v>102</v>
      </c>
      <c r="E168" s="94" t="s">
        <v>102</v>
      </c>
      <c r="F168" s="94" t="s">
        <v>102</v>
      </c>
    </row>
    <row r="169" spans="1:6">
      <c r="A169" s="122">
        <v>210302</v>
      </c>
      <c r="B169" s="123" t="s">
        <v>939</v>
      </c>
      <c r="C169" s="94" t="s">
        <v>102</v>
      </c>
      <c r="D169" s="94" t="s">
        <v>102</v>
      </c>
      <c r="E169" s="94" t="s">
        <v>102</v>
      </c>
      <c r="F169" s="94" t="s">
        <v>102</v>
      </c>
    </row>
    <row r="170" spans="1:6">
      <c r="A170" s="122">
        <v>210303</v>
      </c>
      <c r="B170" s="123" t="s">
        <v>937</v>
      </c>
      <c r="C170" s="94" t="s">
        <v>102</v>
      </c>
      <c r="D170" s="94" t="s">
        <v>102</v>
      </c>
      <c r="E170" s="94" t="s">
        <v>102</v>
      </c>
      <c r="F170" s="94" t="s">
        <v>102</v>
      </c>
    </row>
    <row r="171" spans="1:6">
      <c r="A171" s="122">
        <v>210304</v>
      </c>
      <c r="B171" s="123" t="s">
        <v>938</v>
      </c>
      <c r="C171" s="94" t="s">
        <v>102</v>
      </c>
      <c r="D171" s="94" t="s">
        <v>102</v>
      </c>
      <c r="E171" s="94" t="s">
        <v>102</v>
      </c>
      <c r="F171" s="94" t="s">
        <v>102</v>
      </c>
    </row>
    <row r="172" spans="1:6">
      <c r="A172" s="122">
        <v>210305</v>
      </c>
      <c r="B172" s="123" t="s">
        <v>1058</v>
      </c>
      <c r="C172" s="94" t="s">
        <v>102</v>
      </c>
      <c r="D172" s="94" t="s">
        <v>102</v>
      </c>
      <c r="E172" s="94" t="s">
        <v>102</v>
      </c>
      <c r="F172" s="94" t="s">
        <v>102</v>
      </c>
    </row>
    <row r="173" spans="1:6">
      <c r="A173" s="122">
        <v>2104</v>
      </c>
      <c r="B173" s="123" t="s">
        <v>931</v>
      </c>
      <c r="C173" s="94" t="s">
        <v>102</v>
      </c>
      <c r="D173" s="94" t="s">
        <v>102</v>
      </c>
      <c r="E173" s="94" t="s">
        <v>102</v>
      </c>
      <c r="F173" s="94" t="s">
        <v>102</v>
      </c>
    </row>
    <row r="174" spans="1:6">
      <c r="A174" s="124">
        <v>210401</v>
      </c>
      <c r="B174" s="104" t="s">
        <v>941</v>
      </c>
      <c r="C174" s="94" t="s">
        <v>102</v>
      </c>
      <c r="D174" s="94" t="s">
        <v>102</v>
      </c>
      <c r="E174" s="94" t="s">
        <v>102</v>
      </c>
      <c r="F174" s="94" t="s">
        <v>102</v>
      </c>
    </row>
    <row r="175" spans="1:6">
      <c r="A175" s="122">
        <v>210402</v>
      </c>
      <c r="B175" s="123" t="s">
        <v>942</v>
      </c>
      <c r="C175" s="94" t="s">
        <v>102</v>
      </c>
      <c r="D175" s="94" t="s">
        <v>102</v>
      </c>
      <c r="E175" s="94" t="s">
        <v>102</v>
      </c>
      <c r="F175" s="94" t="s">
        <v>102</v>
      </c>
    </row>
    <row r="176" spans="1:6">
      <c r="A176" s="122">
        <v>210403</v>
      </c>
      <c r="B176" s="123" t="s">
        <v>943</v>
      </c>
      <c r="C176" s="94" t="s">
        <v>102</v>
      </c>
      <c r="D176" s="94" t="s">
        <v>102</v>
      </c>
      <c r="E176" s="94" t="s">
        <v>102</v>
      </c>
      <c r="F176" s="94" t="s">
        <v>102</v>
      </c>
    </row>
    <row r="177" spans="1:6">
      <c r="A177" s="122">
        <v>210404</v>
      </c>
      <c r="B177" s="123" t="s">
        <v>944</v>
      </c>
      <c r="C177" s="94" t="s">
        <v>102</v>
      </c>
      <c r="D177" s="94" t="s">
        <v>102</v>
      </c>
      <c r="E177" s="94" t="s">
        <v>102</v>
      </c>
      <c r="F177" s="94" t="s">
        <v>102</v>
      </c>
    </row>
    <row r="178" spans="1:6">
      <c r="A178" s="122">
        <v>210405</v>
      </c>
      <c r="B178" s="123" t="s">
        <v>948</v>
      </c>
      <c r="C178" s="94" t="s">
        <v>102</v>
      </c>
      <c r="D178" s="94" t="s">
        <v>102</v>
      </c>
      <c r="E178" s="94" t="s">
        <v>102</v>
      </c>
      <c r="F178" s="94" t="s">
        <v>102</v>
      </c>
    </row>
    <row r="179" spans="1:6">
      <c r="A179" s="122">
        <v>210406</v>
      </c>
      <c r="B179" s="123" t="s">
        <v>945</v>
      </c>
      <c r="C179" s="94" t="s">
        <v>102</v>
      </c>
      <c r="D179" s="94" t="s">
        <v>102</v>
      </c>
      <c r="E179" s="94" t="s">
        <v>102</v>
      </c>
      <c r="F179" s="94" t="s">
        <v>102</v>
      </c>
    </row>
    <row r="180" spans="1:6">
      <c r="A180" s="122">
        <v>210407</v>
      </c>
      <c r="B180" s="123" t="s">
        <v>946</v>
      </c>
      <c r="C180" s="94" t="s">
        <v>102</v>
      </c>
      <c r="D180" s="94" t="s">
        <v>102</v>
      </c>
      <c r="E180" s="94" t="s">
        <v>102</v>
      </c>
      <c r="F180" s="94" t="s">
        <v>102</v>
      </c>
    </row>
    <row r="181" spans="1:6">
      <c r="A181" s="122">
        <v>210408</v>
      </c>
      <c r="B181" s="123" t="s">
        <v>947</v>
      </c>
      <c r="C181" s="94" t="s">
        <v>102</v>
      </c>
      <c r="D181" s="94" t="s">
        <v>102</v>
      </c>
      <c r="E181" s="94" t="s">
        <v>102</v>
      </c>
      <c r="F181" s="94" t="s">
        <v>102</v>
      </c>
    </row>
    <row r="182" spans="1:6">
      <c r="A182" s="122">
        <v>210409</v>
      </c>
      <c r="B182" s="123" t="s">
        <v>1059</v>
      </c>
      <c r="C182" s="94" t="s">
        <v>102</v>
      </c>
      <c r="D182" s="94" t="s">
        <v>102</v>
      </c>
      <c r="E182" s="94" t="s">
        <v>102</v>
      </c>
      <c r="F182" s="94" t="s">
        <v>102</v>
      </c>
    </row>
    <row r="183" spans="1:6">
      <c r="A183" s="126">
        <v>210410</v>
      </c>
      <c r="B183" s="123" t="s">
        <v>1060</v>
      </c>
      <c r="C183" s="94" t="s">
        <v>102</v>
      </c>
      <c r="D183" s="94" t="s">
        <v>102</v>
      </c>
      <c r="E183" s="94" t="s">
        <v>102</v>
      </c>
      <c r="F183" s="94" t="s">
        <v>102</v>
      </c>
    </row>
    <row r="184" spans="1:6">
      <c r="A184" s="126">
        <v>2105</v>
      </c>
      <c r="B184" s="123" t="s">
        <v>949</v>
      </c>
      <c r="C184" s="94" t="s">
        <v>102</v>
      </c>
      <c r="D184" s="94" t="s">
        <v>102</v>
      </c>
      <c r="E184" s="94" t="s">
        <v>102</v>
      </c>
      <c r="F184" s="94" t="s">
        <v>102</v>
      </c>
    </row>
    <row r="185" spans="1:6">
      <c r="A185" s="124">
        <v>210501</v>
      </c>
      <c r="B185" s="104" t="s">
        <v>950</v>
      </c>
      <c r="C185" s="94" t="s">
        <v>102</v>
      </c>
      <c r="D185" s="94" t="s">
        <v>102</v>
      </c>
      <c r="E185" s="94" t="s">
        <v>102</v>
      </c>
      <c r="F185" s="94" t="s">
        <v>102</v>
      </c>
    </row>
    <row r="186" spans="1:6">
      <c r="A186" s="122">
        <v>210502</v>
      </c>
      <c r="B186" s="123" t="s">
        <v>951</v>
      </c>
      <c r="C186" s="94" t="s">
        <v>102</v>
      </c>
      <c r="D186" s="94" t="s">
        <v>102</v>
      </c>
      <c r="E186" s="94" t="s">
        <v>102</v>
      </c>
      <c r="F186" s="94" t="s">
        <v>102</v>
      </c>
    </row>
    <row r="187" spans="1:6">
      <c r="A187" s="122">
        <v>210503</v>
      </c>
      <c r="B187" s="123" t="s">
        <v>952</v>
      </c>
      <c r="C187" s="94" t="s">
        <v>102</v>
      </c>
      <c r="D187" s="94" t="s">
        <v>102</v>
      </c>
      <c r="E187" s="94" t="s">
        <v>102</v>
      </c>
      <c r="F187" s="94" t="s">
        <v>102</v>
      </c>
    </row>
    <row r="188" spans="1:6">
      <c r="A188" s="122">
        <v>2106</v>
      </c>
      <c r="B188" s="123" t="s">
        <v>953</v>
      </c>
      <c r="C188" s="94" t="s">
        <v>102</v>
      </c>
      <c r="D188" s="94" t="s">
        <v>102</v>
      </c>
      <c r="E188" s="94" t="s">
        <v>102</v>
      </c>
      <c r="F188" s="94" t="s">
        <v>102</v>
      </c>
    </row>
    <row r="189" spans="1:6">
      <c r="A189" s="124">
        <v>210601</v>
      </c>
      <c r="B189" s="104" t="s">
        <v>954</v>
      </c>
      <c r="C189" s="94" t="s">
        <v>102</v>
      </c>
      <c r="D189" s="94" t="s">
        <v>102</v>
      </c>
      <c r="E189" s="94" t="s">
        <v>102</v>
      </c>
      <c r="F189" s="94" t="s">
        <v>102</v>
      </c>
    </row>
    <row r="190" spans="1:6">
      <c r="A190" s="122">
        <v>210602</v>
      </c>
      <c r="B190" s="123" t="s">
        <v>955</v>
      </c>
      <c r="C190" s="94" t="s">
        <v>102</v>
      </c>
      <c r="D190" s="94" t="s">
        <v>102</v>
      </c>
      <c r="E190" s="94" t="s">
        <v>102</v>
      </c>
      <c r="F190" s="94" t="s">
        <v>102</v>
      </c>
    </row>
    <row r="191" spans="1:6">
      <c r="A191" s="122">
        <v>210603</v>
      </c>
      <c r="B191" s="123" t="s">
        <v>956</v>
      </c>
      <c r="C191" s="94" t="s">
        <v>102</v>
      </c>
      <c r="D191" s="94" t="s">
        <v>102</v>
      </c>
      <c r="E191" s="94" t="s">
        <v>102</v>
      </c>
      <c r="F191" s="94" t="s">
        <v>102</v>
      </c>
    </row>
    <row r="192" spans="1:6">
      <c r="A192" s="122">
        <v>210604</v>
      </c>
      <c r="B192" s="123" t="s">
        <v>957</v>
      </c>
      <c r="C192" s="94" t="s">
        <v>102</v>
      </c>
      <c r="D192" s="94" t="s">
        <v>102</v>
      </c>
      <c r="E192" s="94" t="s">
        <v>102</v>
      </c>
      <c r="F192" s="94" t="s">
        <v>102</v>
      </c>
    </row>
    <row r="193" spans="1:6">
      <c r="A193" s="122">
        <v>2107</v>
      </c>
      <c r="B193" s="123" t="s">
        <v>958</v>
      </c>
      <c r="C193" s="94" t="s">
        <v>102</v>
      </c>
      <c r="D193" s="94" t="s">
        <v>102</v>
      </c>
      <c r="E193" s="94" t="s">
        <v>102</v>
      </c>
      <c r="F193" s="94" t="s">
        <v>102</v>
      </c>
    </row>
    <row r="194" spans="1:6">
      <c r="A194" s="121">
        <v>210701</v>
      </c>
      <c r="B194" s="104" t="s">
        <v>959</v>
      </c>
      <c r="C194" s="94" t="s">
        <v>102</v>
      </c>
      <c r="D194" s="94" t="s">
        <v>102</v>
      </c>
      <c r="E194" s="94" t="s">
        <v>102</v>
      </c>
      <c r="F194" s="94" t="s">
        <v>102</v>
      </c>
    </row>
    <row r="195" spans="1:6">
      <c r="A195" s="122">
        <v>210702</v>
      </c>
      <c r="B195" s="123" t="s">
        <v>960</v>
      </c>
      <c r="C195" s="94" t="s">
        <v>102</v>
      </c>
      <c r="D195" s="94" t="s">
        <v>102</v>
      </c>
      <c r="E195" s="94" t="s">
        <v>102</v>
      </c>
      <c r="F195" s="94" t="s">
        <v>102</v>
      </c>
    </row>
    <row r="196" spans="1:6">
      <c r="A196" s="122">
        <v>210703</v>
      </c>
      <c r="B196" s="123" t="s">
        <v>961</v>
      </c>
      <c r="C196" s="94" t="s">
        <v>102</v>
      </c>
      <c r="D196" s="94" t="s">
        <v>102</v>
      </c>
      <c r="E196" s="94" t="s">
        <v>102</v>
      </c>
      <c r="F196" s="94" t="s">
        <v>102</v>
      </c>
    </row>
    <row r="197" spans="1:6">
      <c r="A197" s="122">
        <v>2108</v>
      </c>
      <c r="B197" s="123" t="s">
        <v>962</v>
      </c>
      <c r="C197" s="94" t="s">
        <v>102</v>
      </c>
      <c r="D197" s="94" t="s">
        <v>102</v>
      </c>
      <c r="E197" s="94" t="s">
        <v>102</v>
      </c>
      <c r="F197" s="94" t="s">
        <v>102</v>
      </c>
    </row>
    <row r="198" spans="1:6">
      <c r="A198" s="124">
        <v>210801</v>
      </c>
      <c r="B198" s="104" t="s">
        <v>963</v>
      </c>
      <c r="C198" s="94" t="s">
        <v>102</v>
      </c>
      <c r="D198" s="94" t="s">
        <v>102</v>
      </c>
      <c r="E198" s="94" t="s">
        <v>102</v>
      </c>
      <c r="F198" s="94" t="s">
        <v>102</v>
      </c>
    </row>
    <row r="199" spans="1:6">
      <c r="A199" s="122">
        <v>210802</v>
      </c>
      <c r="B199" s="123" t="s">
        <v>964</v>
      </c>
      <c r="C199" s="94" t="s">
        <v>102</v>
      </c>
      <c r="D199" s="94" t="s">
        <v>102</v>
      </c>
      <c r="E199" s="94" t="s">
        <v>102</v>
      </c>
      <c r="F199" s="94" t="s">
        <v>102</v>
      </c>
    </row>
    <row r="200" spans="1:6">
      <c r="A200" s="122">
        <v>210803</v>
      </c>
      <c r="B200" s="123" t="s">
        <v>965</v>
      </c>
      <c r="C200" s="94" t="s">
        <v>102</v>
      </c>
      <c r="D200" s="94" t="s">
        <v>102</v>
      </c>
      <c r="E200" s="94" t="s">
        <v>102</v>
      </c>
      <c r="F200" s="94" t="s">
        <v>102</v>
      </c>
    </row>
    <row r="201" spans="1:6">
      <c r="A201" s="122">
        <v>210804</v>
      </c>
      <c r="B201" s="123" t="s">
        <v>966</v>
      </c>
      <c r="C201" s="94" t="s">
        <v>102</v>
      </c>
      <c r="D201" s="94" t="s">
        <v>102</v>
      </c>
      <c r="E201" s="94" t="s">
        <v>102</v>
      </c>
      <c r="F201" s="94" t="s">
        <v>102</v>
      </c>
    </row>
    <row r="202" spans="1:6">
      <c r="A202" s="122">
        <v>210805</v>
      </c>
      <c r="B202" s="123" t="s">
        <v>967</v>
      </c>
      <c r="C202" s="94" t="s">
        <v>102</v>
      </c>
      <c r="D202" s="94" t="s">
        <v>102</v>
      </c>
      <c r="E202" s="94" t="s">
        <v>102</v>
      </c>
      <c r="F202" s="94" t="s">
        <v>102</v>
      </c>
    </row>
    <row r="203" spans="1:6">
      <c r="A203" s="122">
        <v>210806</v>
      </c>
      <c r="B203" s="123" t="s">
        <v>968</v>
      </c>
      <c r="C203" s="94" t="s">
        <v>102</v>
      </c>
      <c r="D203" s="94" t="s">
        <v>102</v>
      </c>
      <c r="E203" s="94" t="s">
        <v>102</v>
      </c>
      <c r="F203" s="94" t="s">
        <v>102</v>
      </c>
    </row>
    <row r="204" spans="1:6">
      <c r="A204" s="122">
        <v>210807</v>
      </c>
      <c r="B204" s="123" t="s">
        <v>296</v>
      </c>
      <c r="C204" s="94" t="s">
        <v>102</v>
      </c>
      <c r="D204" s="94" t="s">
        <v>102</v>
      </c>
      <c r="E204" s="94" t="s">
        <v>102</v>
      </c>
      <c r="F204" s="94" t="s">
        <v>102</v>
      </c>
    </row>
    <row r="205" spans="1:6">
      <c r="A205" s="122">
        <v>210808</v>
      </c>
      <c r="B205" s="123" t="s">
        <v>969</v>
      </c>
      <c r="C205" s="94" t="s">
        <v>102</v>
      </c>
      <c r="D205" s="94" t="s">
        <v>102</v>
      </c>
      <c r="E205" s="94" t="s">
        <v>102</v>
      </c>
      <c r="F205" s="94" t="s">
        <v>102</v>
      </c>
    </row>
    <row r="206" spans="1:6">
      <c r="A206" s="122">
        <v>210809</v>
      </c>
      <c r="B206" s="123" t="s">
        <v>970</v>
      </c>
      <c r="C206" s="94" t="s">
        <v>102</v>
      </c>
      <c r="D206" s="94" t="s">
        <v>102</v>
      </c>
      <c r="E206" s="94" t="s">
        <v>102</v>
      </c>
      <c r="F206" s="94" t="s">
        <v>102</v>
      </c>
    </row>
    <row r="207" spans="1:6">
      <c r="A207" s="122">
        <v>210810</v>
      </c>
      <c r="B207" s="123" t="s">
        <v>971</v>
      </c>
      <c r="C207" s="94" t="s">
        <v>102</v>
      </c>
      <c r="D207" s="94" t="s">
        <v>102</v>
      </c>
      <c r="E207" s="94" t="s">
        <v>102</v>
      </c>
      <c r="F207" s="94" t="s">
        <v>102</v>
      </c>
    </row>
    <row r="208" spans="1:6">
      <c r="A208" s="122">
        <v>210811</v>
      </c>
      <c r="B208" s="123" t="s">
        <v>972</v>
      </c>
      <c r="C208" s="94" t="s">
        <v>102</v>
      </c>
      <c r="D208" s="94" t="s">
        <v>102</v>
      </c>
      <c r="E208" s="94" t="s">
        <v>102</v>
      </c>
      <c r="F208" s="94" t="s">
        <v>102</v>
      </c>
    </row>
    <row r="209" spans="1:6">
      <c r="A209" s="122">
        <v>210812</v>
      </c>
      <c r="B209" s="123" t="s">
        <v>973</v>
      </c>
      <c r="C209" s="94" t="s">
        <v>102</v>
      </c>
      <c r="D209" s="94" t="s">
        <v>102</v>
      </c>
      <c r="E209" s="94" t="s">
        <v>102</v>
      </c>
      <c r="F209" s="94" t="s">
        <v>102</v>
      </c>
    </row>
    <row r="210" spans="1:6">
      <c r="A210" s="122">
        <v>210813</v>
      </c>
      <c r="B210" s="123" t="s">
        <v>974</v>
      </c>
      <c r="C210" s="94" t="s">
        <v>102</v>
      </c>
      <c r="D210" s="94" t="s">
        <v>102</v>
      </c>
      <c r="E210" s="94" t="s">
        <v>102</v>
      </c>
      <c r="F210" s="94" t="s">
        <v>102</v>
      </c>
    </row>
    <row r="211" spans="1:6">
      <c r="A211" s="122">
        <v>210814</v>
      </c>
      <c r="B211" s="123" t="s">
        <v>975</v>
      </c>
      <c r="C211" s="94" t="s">
        <v>102</v>
      </c>
      <c r="D211" s="94" t="s">
        <v>102</v>
      </c>
      <c r="E211" s="94" t="s">
        <v>102</v>
      </c>
      <c r="F211" s="94" t="s">
        <v>102</v>
      </c>
    </row>
    <row r="212" spans="1:6">
      <c r="A212" s="122">
        <v>210815</v>
      </c>
      <c r="B212" s="123" t="s">
        <v>1061</v>
      </c>
      <c r="C212" s="94" t="s">
        <v>102</v>
      </c>
      <c r="D212" s="94" t="s">
        <v>102</v>
      </c>
      <c r="E212" s="94" t="s">
        <v>102</v>
      </c>
      <c r="F212" s="94" t="s">
        <v>102</v>
      </c>
    </row>
    <row r="213" spans="1:6">
      <c r="A213" s="126">
        <v>210816</v>
      </c>
      <c r="B213" s="123" t="s">
        <v>1062</v>
      </c>
      <c r="C213" s="94" t="s">
        <v>102</v>
      </c>
      <c r="D213" s="94" t="s">
        <v>102</v>
      </c>
      <c r="E213" s="94" t="s">
        <v>102</v>
      </c>
      <c r="F213" s="94" t="s">
        <v>102</v>
      </c>
    </row>
    <row r="214" spans="1:6">
      <c r="A214" s="126">
        <v>210817</v>
      </c>
      <c r="B214" s="123" t="s">
        <v>1063</v>
      </c>
      <c r="C214" s="94" t="s">
        <v>102</v>
      </c>
      <c r="D214" s="94" t="s">
        <v>102</v>
      </c>
      <c r="E214" s="94" t="s">
        <v>102</v>
      </c>
      <c r="F214" s="94" t="s">
        <v>102</v>
      </c>
    </row>
    <row r="215" spans="1:6">
      <c r="A215" s="126">
        <v>210818</v>
      </c>
      <c r="B215" s="123" t="s">
        <v>1064</v>
      </c>
      <c r="C215" s="94" t="s">
        <v>102</v>
      </c>
      <c r="D215" s="94" t="s">
        <v>102</v>
      </c>
      <c r="E215" s="94" t="s">
        <v>102</v>
      </c>
      <c r="F215" s="94" t="s">
        <v>102</v>
      </c>
    </row>
    <row r="216" spans="1:6">
      <c r="A216" s="126">
        <v>2109</v>
      </c>
      <c r="B216" s="123" t="s">
        <v>976</v>
      </c>
      <c r="C216" s="94" t="s">
        <v>102</v>
      </c>
      <c r="D216" s="94" t="s">
        <v>102</v>
      </c>
      <c r="E216" s="94" t="s">
        <v>102</v>
      </c>
      <c r="F216" s="94" t="s">
        <v>102</v>
      </c>
    </row>
    <row r="217" spans="1:6">
      <c r="A217" s="124">
        <v>210901</v>
      </c>
      <c r="B217" s="104" t="s">
        <v>378</v>
      </c>
      <c r="C217" s="94" t="s">
        <v>102</v>
      </c>
      <c r="D217" s="94" t="s">
        <v>102</v>
      </c>
      <c r="E217" s="94" t="s">
        <v>102</v>
      </c>
      <c r="F217" s="94" t="s">
        <v>102</v>
      </c>
    </row>
    <row r="218" spans="1:6">
      <c r="A218" s="122">
        <v>210902</v>
      </c>
      <c r="B218" s="123" t="s">
        <v>977</v>
      </c>
      <c r="C218" s="94" t="s">
        <v>102</v>
      </c>
      <c r="D218" s="94" t="s">
        <v>102</v>
      </c>
      <c r="E218" s="94" t="s">
        <v>102</v>
      </c>
      <c r="F218" s="94" t="s">
        <v>102</v>
      </c>
    </row>
    <row r="219" spans="1:6">
      <c r="A219" s="122">
        <v>210903</v>
      </c>
      <c r="B219" s="123" t="s">
        <v>978</v>
      </c>
      <c r="C219" s="94" t="s">
        <v>102</v>
      </c>
      <c r="D219" s="94" t="s">
        <v>102</v>
      </c>
      <c r="E219" s="94" t="s">
        <v>102</v>
      </c>
      <c r="F219" s="94" t="s">
        <v>102</v>
      </c>
    </row>
    <row r="220" spans="1:6">
      <c r="A220" s="122">
        <v>210904</v>
      </c>
      <c r="B220" s="123" t="s">
        <v>979</v>
      </c>
      <c r="C220" s="94" t="s">
        <v>102</v>
      </c>
      <c r="D220" s="94" t="s">
        <v>102</v>
      </c>
      <c r="E220" s="94" t="s">
        <v>102</v>
      </c>
      <c r="F220" s="94" t="s">
        <v>102</v>
      </c>
    </row>
    <row r="221" spans="1:6">
      <c r="A221" s="127">
        <v>211</v>
      </c>
      <c r="B221" s="97" t="s">
        <v>980</v>
      </c>
      <c r="C221" s="94" t="s">
        <v>102</v>
      </c>
      <c r="D221" s="94" t="s">
        <v>102</v>
      </c>
      <c r="E221" s="94" t="s">
        <v>102</v>
      </c>
      <c r="F221" s="94" t="s">
        <v>102</v>
      </c>
    </row>
    <row r="222" spans="1:6">
      <c r="A222" s="124">
        <v>2111</v>
      </c>
      <c r="B222" s="104" t="s">
        <v>981</v>
      </c>
      <c r="C222" s="94" t="s">
        <v>102</v>
      </c>
      <c r="D222" s="94" t="s">
        <v>102</v>
      </c>
      <c r="E222" s="94" t="s">
        <v>102</v>
      </c>
      <c r="F222" s="94" t="s">
        <v>102</v>
      </c>
    </row>
    <row r="223" spans="1:6">
      <c r="A223" s="124">
        <v>211101</v>
      </c>
      <c r="B223" s="104" t="s">
        <v>982</v>
      </c>
      <c r="C223" s="94" t="s">
        <v>102</v>
      </c>
      <c r="D223" s="94" t="s">
        <v>102</v>
      </c>
      <c r="E223" s="94" t="s">
        <v>102</v>
      </c>
      <c r="F223" s="94" t="s">
        <v>102</v>
      </c>
    </row>
    <row r="224" spans="1:6">
      <c r="A224" s="122">
        <v>2112</v>
      </c>
      <c r="B224" s="123" t="s">
        <v>983</v>
      </c>
      <c r="C224" s="94" t="s">
        <v>102</v>
      </c>
      <c r="D224" s="94" t="s">
        <v>102</v>
      </c>
      <c r="E224" s="94" t="s">
        <v>102</v>
      </c>
      <c r="F224" s="94" t="s">
        <v>102</v>
      </c>
    </row>
    <row r="225" spans="1:6">
      <c r="A225" s="124">
        <v>211201</v>
      </c>
      <c r="B225" s="104" t="s">
        <v>984</v>
      </c>
      <c r="C225" s="94" t="s">
        <v>102</v>
      </c>
      <c r="D225" s="94" t="s">
        <v>102</v>
      </c>
      <c r="E225" s="94" t="s">
        <v>102</v>
      </c>
      <c r="F225" s="94" t="s">
        <v>102</v>
      </c>
    </row>
    <row r="226" spans="1:6">
      <c r="A226" s="122">
        <v>212</v>
      </c>
      <c r="B226" s="123" t="s">
        <v>985</v>
      </c>
      <c r="C226" s="94" t="s">
        <v>102</v>
      </c>
      <c r="D226" s="94" t="s">
        <v>102</v>
      </c>
      <c r="E226" s="94" t="s">
        <v>102</v>
      </c>
      <c r="F226" s="94" t="s">
        <v>102</v>
      </c>
    </row>
    <row r="227" spans="1:6">
      <c r="A227" s="124">
        <v>2121</v>
      </c>
      <c r="B227" s="104" t="s">
        <v>986</v>
      </c>
      <c r="C227" s="94" t="s">
        <v>102</v>
      </c>
      <c r="D227" s="94" t="s">
        <v>102</v>
      </c>
      <c r="E227" s="94" t="s">
        <v>102</v>
      </c>
      <c r="F227" s="94" t="s">
        <v>102</v>
      </c>
    </row>
    <row r="228" spans="1:6">
      <c r="A228" s="124">
        <v>212101</v>
      </c>
      <c r="B228" s="104" t="s">
        <v>395</v>
      </c>
      <c r="C228" s="94" t="s">
        <v>102</v>
      </c>
      <c r="D228" s="94" t="s">
        <v>102</v>
      </c>
      <c r="E228" s="94" t="s">
        <v>102</v>
      </c>
      <c r="F228" s="94" t="s">
        <v>102</v>
      </c>
    </row>
    <row r="229" spans="1:6">
      <c r="A229" s="122">
        <v>2122</v>
      </c>
      <c r="B229" s="123" t="s">
        <v>987</v>
      </c>
      <c r="C229" s="94" t="s">
        <v>102</v>
      </c>
      <c r="D229" s="94" t="s">
        <v>102</v>
      </c>
      <c r="E229" s="94" t="s">
        <v>102</v>
      </c>
      <c r="F229" s="94" t="s">
        <v>102</v>
      </c>
    </row>
    <row r="230" spans="1:6">
      <c r="A230" s="124">
        <v>212201</v>
      </c>
      <c r="B230" s="104" t="s">
        <v>399</v>
      </c>
      <c r="C230" s="94" t="s">
        <v>102</v>
      </c>
      <c r="D230" s="94" t="s">
        <v>102</v>
      </c>
      <c r="E230" s="94" t="s">
        <v>102</v>
      </c>
      <c r="F230" s="94" t="s">
        <v>102</v>
      </c>
    </row>
    <row r="231" spans="1:6">
      <c r="A231" s="122">
        <v>213</v>
      </c>
      <c r="B231" s="123" t="s">
        <v>988</v>
      </c>
      <c r="C231" s="94" t="s">
        <v>102</v>
      </c>
      <c r="D231" s="94" t="s">
        <v>102</v>
      </c>
      <c r="E231" s="94" t="s">
        <v>102</v>
      </c>
      <c r="F231" s="94" t="s">
        <v>102</v>
      </c>
    </row>
    <row r="232" spans="1:6">
      <c r="A232" s="124">
        <v>2131</v>
      </c>
      <c r="B232" s="104" t="s">
        <v>989</v>
      </c>
      <c r="C232" s="94" t="s">
        <v>102</v>
      </c>
      <c r="D232" s="94" t="s">
        <v>102</v>
      </c>
      <c r="E232" s="94" t="s">
        <v>102</v>
      </c>
      <c r="F232" s="94" t="s">
        <v>102</v>
      </c>
    </row>
    <row r="233" spans="1:6">
      <c r="A233" s="124">
        <v>213101</v>
      </c>
      <c r="B233" s="104" t="s">
        <v>991</v>
      </c>
      <c r="C233" s="94" t="s">
        <v>102</v>
      </c>
      <c r="D233" s="94" t="s">
        <v>102</v>
      </c>
      <c r="E233" s="94" t="s">
        <v>102</v>
      </c>
      <c r="F233" s="94" t="s">
        <v>102</v>
      </c>
    </row>
    <row r="234" spans="1:6">
      <c r="A234" s="122">
        <v>213102</v>
      </c>
      <c r="B234" s="123" t="s">
        <v>992</v>
      </c>
      <c r="C234" s="94" t="s">
        <v>102</v>
      </c>
      <c r="D234" s="94" t="s">
        <v>102</v>
      </c>
      <c r="E234" s="94" t="s">
        <v>102</v>
      </c>
      <c r="F234" s="94" t="s">
        <v>102</v>
      </c>
    </row>
    <row r="235" spans="1:6">
      <c r="A235" s="122">
        <v>2132</v>
      </c>
      <c r="B235" s="123" t="s">
        <v>990</v>
      </c>
      <c r="C235" s="94" t="s">
        <v>102</v>
      </c>
      <c r="D235" s="94" t="s">
        <v>102</v>
      </c>
      <c r="E235" s="94" t="s">
        <v>102</v>
      </c>
      <c r="F235" s="94" t="s">
        <v>102</v>
      </c>
    </row>
    <row r="236" spans="1:6">
      <c r="A236" s="124">
        <v>213202</v>
      </c>
      <c r="B236" s="104" t="s">
        <v>993</v>
      </c>
      <c r="C236" s="94" t="s">
        <v>102</v>
      </c>
      <c r="D236" s="94" t="s">
        <v>102</v>
      </c>
      <c r="E236" s="94" t="s">
        <v>102</v>
      </c>
      <c r="F236" s="94" t="s">
        <v>102</v>
      </c>
    </row>
    <row r="237" spans="1:6">
      <c r="A237" s="122">
        <v>213203</v>
      </c>
      <c r="B237" s="123" t="s">
        <v>994</v>
      </c>
      <c r="C237" s="94" t="s">
        <v>102</v>
      </c>
      <c r="D237" s="94" t="s">
        <v>102</v>
      </c>
      <c r="E237" s="94" t="s">
        <v>102</v>
      </c>
      <c r="F237" s="94" t="s">
        <v>102</v>
      </c>
    </row>
    <row r="238" spans="1:6">
      <c r="A238" s="122">
        <v>213204</v>
      </c>
      <c r="B238" s="123" t="s">
        <v>995</v>
      </c>
      <c r="C238" s="94" t="s">
        <v>102</v>
      </c>
      <c r="D238" s="94" t="s">
        <v>102</v>
      </c>
      <c r="E238" s="94" t="s">
        <v>102</v>
      </c>
      <c r="F238" s="94" t="s">
        <v>102</v>
      </c>
    </row>
    <row r="239" spans="1:6">
      <c r="A239" s="122">
        <v>213205</v>
      </c>
      <c r="B239" s="123" t="s">
        <v>996</v>
      </c>
      <c r="C239" s="94" t="s">
        <v>102</v>
      </c>
      <c r="D239" s="94" t="s">
        <v>102</v>
      </c>
      <c r="E239" s="94" t="s">
        <v>102</v>
      </c>
      <c r="F239" s="94" t="s">
        <v>102</v>
      </c>
    </row>
    <row r="240" spans="1:6">
      <c r="A240" s="122">
        <v>213206</v>
      </c>
      <c r="B240" s="123" t="s">
        <v>997</v>
      </c>
      <c r="C240" s="94" t="s">
        <v>102</v>
      </c>
      <c r="D240" s="94" t="s">
        <v>102</v>
      </c>
      <c r="E240" s="94" t="s">
        <v>102</v>
      </c>
      <c r="F240" s="94" t="s">
        <v>102</v>
      </c>
    </row>
    <row r="241" spans="1:6">
      <c r="A241" s="122">
        <v>213207</v>
      </c>
      <c r="B241" s="123" t="s">
        <v>998</v>
      </c>
      <c r="C241" s="94" t="s">
        <v>102</v>
      </c>
      <c r="D241" s="94" t="s">
        <v>102</v>
      </c>
      <c r="E241" s="94" t="s">
        <v>102</v>
      </c>
      <c r="F241" s="94" t="s">
        <v>102</v>
      </c>
    </row>
    <row ht="25.5" r="242" spans="1:6">
      <c r="A242" s="122">
        <v>213208</v>
      </c>
      <c r="B242" s="123" t="s">
        <v>999</v>
      </c>
      <c r="C242" s="94" t="s">
        <v>102</v>
      </c>
      <c r="D242" s="94" t="s">
        <v>102</v>
      </c>
      <c r="E242" s="94" t="s">
        <v>102</v>
      </c>
      <c r="F242" s="94" t="s">
        <v>102</v>
      </c>
    </row>
    <row r="243" spans="1:6">
      <c r="A243" s="122">
        <v>213209</v>
      </c>
      <c r="B243" s="123" t="s">
        <v>1000</v>
      </c>
      <c r="C243" s="94" t="s">
        <v>102</v>
      </c>
      <c r="D243" s="94" t="s">
        <v>102</v>
      </c>
      <c r="E243" s="94" t="s">
        <v>102</v>
      </c>
      <c r="F243" s="94" t="s">
        <v>102</v>
      </c>
    </row>
    <row r="244" spans="1:6">
      <c r="A244" s="122">
        <v>2133</v>
      </c>
      <c r="B244" s="123" t="s">
        <v>1001</v>
      </c>
      <c r="C244" s="94" t="s">
        <v>102</v>
      </c>
      <c r="D244" s="94" t="s">
        <v>102</v>
      </c>
      <c r="E244" s="94" t="s">
        <v>102</v>
      </c>
      <c r="F244" s="94" t="s">
        <v>102</v>
      </c>
    </row>
    <row r="245" spans="1:6">
      <c r="A245" s="124">
        <v>213301</v>
      </c>
      <c r="B245" s="104" t="s">
        <v>1004</v>
      </c>
      <c r="C245" s="94" t="s">
        <v>102</v>
      </c>
      <c r="D245" s="94" t="s">
        <v>102</v>
      </c>
      <c r="E245" s="94" t="s">
        <v>102</v>
      </c>
      <c r="F245" s="94" t="s">
        <v>102</v>
      </c>
    </row>
    <row r="246" spans="1:6">
      <c r="A246" s="122">
        <v>213302</v>
      </c>
      <c r="B246" s="123" t="s">
        <v>1003</v>
      </c>
      <c r="C246" s="94" t="s">
        <v>102</v>
      </c>
      <c r="D246" s="94" t="s">
        <v>102</v>
      </c>
      <c r="E246" s="94" t="s">
        <v>102</v>
      </c>
      <c r="F246" s="94" t="s">
        <v>102</v>
      </c>
    </row>
    <row r="247" spans="1:6">
      <c r="A247" s="122">
        <v>213303</v>
      </c>
      <c r="B247" s="123" t="s">
        <v>1005</v>
      </c>
      <c r="C247" s="94" t="s">
        <v>102</v>
      </c>
      <c r="D247" s="94" t="s">
        <v>102</v>
      </c>
      <c r="E247" s="94" t="s">
        <v>102</v>
      </c>
      <c r="F247" s="94" t="s">
        <v>102</v>
      </c>
    </row>
    <row r="248" spans="1:6">
      <c r="A248" s="122">
        <v>213304</v>
      </c>
      <c r="B248" s="123" t="s">
        <v>1006</v>
      </c>
      <c r="C248" s="94" t="s">
        <v>102</v>
      </c>
      <c r="D248" s="94" t="s">
        <v>102</v>
      </c>
      <c r="E248" s="94" t="s">
        <v>102</v>
      </c>
      <c r="F248" s="94" t="s">
        <v>102</v>
      </c>
    </row>
    <row r="249" spans="1:6">
      <c r="A249" s="122">
        <v>2134</v>
      </c>
      <c r="B249" s="123" t="s">
        <v>1007</v>
      </c>
      <c r="C249" s="94" t="s">
        <v>102</v>
      </c>
      <c r="D249" s="94" t="s">
        <v>102</v>
      </c>
      <c r="E249" s="94" t="s">
        <v>102</v>
      </c>
      <c r="F249" s="94" t="s">
        <v>102</v>
      </c>
    </row>
    <row r="250" spans="1:6">
      <c r="A250" s="124">
        <v>213401</v>
      </c>
      <c r="B250" s="104" t="s">
        <v>1008</v>
      </c>
      <c r="C250" s="94" t="s">
        <v>102</v>
      </c>
      <c r="D250" s="94" t="s">
        <v>102</v>
      </c>
      <c r="E250" s="94" t="s">
        <v>102</v>
      </c>
      <c r="F250" s="94" t="s">
        <v>102</v>
      </c>
    </row>
    <row r="251" spans="1:6">
      <c r="A251" s="122">
        <v>213402</v>
      </c>
      <c r="B251" s="123" t="s">
        <v>1009</v>
      </c>
      <c r="C251" s="94" t="s">
        <v>102</v>
      </c>
      <c r="D251" s="94" t="s">
        <v>102</v>
      </c>
      <c r="E251" s="94" t="s">
        <v>102</v>
      </c>
      <c r="F251" s="94" t="s">
        <v>102</v>
      </c>
    </row>
    <row r="252" spans="1:6">
      <c r="A252" s="122">
        <v>213403</v>
      </c>
      <c r="B252" s="123" t="s">
        <v>1005</v>
      </c>
      <c r="C252" s="94" t="s">
        <v>102</v>
      </c>
      <c r="D252" s="94" t="s">
        <v>102</v>
      </c>
      <c r="E252" s="94" t="s">
        <v>102</v>
      </c>
      <c r="F252" s="94" t="s">
        <v>102</v>
      </c>
    </row>
    <row r="253" spans="1:6">
      <c r="A253" s="122">
        <v>213404</v>
      </c>
      <c r="B253" s="123" t="s">
        <v>1006</v>
      </c>
      <c r="C253" s="94" t="s">
        <v>102</v>
      </c>
      <c r="D253" s="94" t="s">
        <v>102</v>
      </c>
      <c r="E253" s="94" t="s">
        <v>102</v>
      </c>
      <c r="F253" s="94" t="s">
        <v>102</v>
      </c>
    </row>
    <row r="254" spans="1:6">
      <c r="A254" s="122">
        <v>2135</v>
      </c>
      <c r="B254" s="123" t="s">
        <v>1010</v>
      </c>
      <c r="C254" s="94" t="s">
        <v>102</v>
      </c>
      <c r="D254" s="94" t="s">
        <v>102</v>
      </c>
      <c r="E254" s="94" t="s">
        <v>102</v>
      </c>
      <c r="F254" s="94" t="s">
        <v>102</v>
      </c>
    </row>
    <row r="255" spans="1:6">
      <c r="A255" s="124">
        <v>213501</v>
      </c>
      <c r="B255" s="104" t="s">
        <v>1002</v>
      </c>
      <c r="C255" s="94" t="s">
        <v>102</v>
      </c>
      <c r="D255" s="94" t="s">
        <v>102</v>
      </c>
      <c r="E255" s="94" t="s">
        <v>102</v>
      </c>
      <c r="F255" s="94" t="s">
        <v>102</v>
      </c>
    </row>
    <row r="256" spans="1:6">
      <c r="A256" s="122">
        <v>213502</v>
      </c>
      <c r="B256" s="123" t="s">
        <v>1011</v>
      </c>
      <c r="C256" s="94" t="s">
        <v>102</v>
      </c>
      <c r="D256" s="94" t="s">
        <v>102</v>
      </c>
      <c r="E256" s="94" t="s">
        <v>102</v>
      </c>
      <c r="F256" s="94" t="s">
        <v>102</v>
      </c>
    </row>
    <row r="257" spans="1:6">
      <c r="A257" s="122">
        <v>213503</v>
      </c>
      <c r="B257" s="123" t="s">
        <v>1012</v>
      </c>
      <c r="C257" s="94" t="s">
        <v>102</v>
      </c>
      <c r="D257" s="94" t="s">
        <v>102</v>
      </c>
      <c r="E257" s="94" t="s">
        <v>102</v>
      </c>
      <c r="F257" s="94" t="s">
        <v>102</v>
      </c>
    </row>
    <row r="258" spans="1:6">
      <c r="A258" s="122">
        <v>213504</v>
      </c>
      <c r="B258" s="123" t="s">
        <v>1013</v>
      </c>
      <c r="C258" s="94" t="s">
        <v>102</v>
      </c>
      <c r="D258" s="94" t="s">
        <v>102</v>
      </c>
      <c r="E258" s="94" t="s">
        <v>102</v>
      </c>
      <c r="F258" s="94" t="s">
        <v>102</v>
      </c>
    </row>
    <row r="259" spans="1:6">
      <c r="A259" s="122">
        <v>213505</v>
      </c>
      <c r="B259" s="123" t="s">
        <v>1014</v>
      </c>
      <c r="C259" s="94" t="s">
        <v>102</v>
      </c>
      <c r="D259" s="94" t="s">
        <v>102</v>
      </c>
      <c r="E259" s="94" t="s">
        <v>102</v>
      </c>
      <c r="F259" s="94" t="s">
        <v>102</v>
      </c>
    </row>
    <row r="260" spans="1:6">
      <c r="A260" s="122">
        <v>22</v>
      </c>
      <c r="B260" s="123" t="s">
        <v>1015</v>
      </c>
      <c r="C260" s="94" t="s">
        <v>102</v>
      </c>
      <c r="D260" s="94" t="s">
        <v>102</v>
      </c>
      <c r="E260" s="94" t="s">
        <v>102</v>
      </c>
      <c r="F260" s="94" t="s">
        <v>102</v>
      </c>
    </row>
    <row r="261" spans="1:6">
      <c r="A261" s="124">
        <v>2200</v>
      </c>
      <c r="B261" s="104" t="s">
        <v>1016</v>
      </c>
      <c r="C261" s="94" t="s">
        <v>102</v>
      </c>
      <c r="D261" s="94" t="s">
        <v>102</v>
      </c>
      <c r="E261" s="94" t="s">
        <v>102</v>
      </c>
      <c r="F261" s="94" t="s">
        <v>102</v>
      </c>
    </row>
    <row r="262" spans="1:6">
      <c r="A262" s="124">
        <v>220001</v>
      </c>
      <c r="B262" s="104" t="s">
        <v>1017</v>
      </c>
      <c r="C262" s="94" t="s">
        <v>102</v>
      </c>
      <c r="D262" s="94" t="s">
        <v>102</v>
      </c>
      <c r="E262" s="94" t="s">
        <v>102</v>
      </c>
      <c r="F262" s="94" t="s">
        <v>102</v>
      </c>
    </row>
    <row r="263" spans="1:6">
      <c r="A263" s="122">
        <v>221001</v>
      </c>
      <c r="B263" s="123" t="s">
        <v>1018</v>
      </c>
      <c r="C263" s="94" t="s">
        <v>102</v>
      </c>
      <c r="D263" s="94" t="s">
        <v>102</v>
      </c>
      <c r="E263" s="94" t="s">
        <v>102</v>
      </c>
      <c r="F263" s="94" t="s">
        <v>102</v>
      </c>
    </row>
    <row r="264" spans="1:6">
      <c r="A264" s="122">
        <v>222001</v>
      </c>
      <c r="B264" s="123" t="s">
        <v>1019</v>
      </c>
      <c r="C264" s="94" t="s">
        <v>102</v>
      </c>
      <c r="D264" s="94" t="s">
        <v>102</v>
      </c>
      <c r="E264" s="94" t="s">
        <v>102</v>
      </c>
      <c r="F264" s="94" t="s">
        <v>102</v>
      </c>
    </row>
    <row r="265" spans="1:6">
      <c r="A265" s="122">
        <v>223001</v>
      </c>
      <c r="B265" s="123" t="s">
        <v>1020</v>
      </c>
      <c r="C265" s="94" t="s">
        <v>102</v>
      </c>
      <c r="D265" s="94" t="s">
        <v>102</v>
      </c>
      <c r="E265" s="94" t="s">
        <v>102</v>
      </c>
      <c r="F265" s="94" t="s">
        <v>102</v>
      </c>
    </row>
    <row r="266" spans="1:6">
      <c r="A266" s="122">
        <v>224001</v>
      </c>
      <c r="B266" s="123" t="s">
        <v>1021</v>
      </c>
      <c r="C266" s="94" t="s">
        <v>102</v>
      </c>
      <c r="D266" s="94" t="s">
        <v>102</v>
      </c>
      <c r="E266" s="94" t="s">
        <v>102</v>
      </c>
      <c r="F266" s="94" t="s">
        <v>102</v>
      </c>
    </row>
    <row r="267" spans="1:6">
      <c r="A267" s="122">
        <v>225101</v>
      </c>
      <c r="B267" s="123" t="s">
        <v>1078</v>
      </c>
      <c r="C267" s="94" t="s">
        <v>102</v>
      </c>
      <c r="D267" s="94" t="s">
        <v>102</v>
      </c>
      <c r="E267" s="94" t="s">
        <v>102</v>
      </c>
      <c r="F267" s="94" t="s">
        <v>102</v>
      </c>
    </row>
    <row r="268" spans="1:6">
      <c r="A268" s="30">
        <v>225102</v>
      </c>
      <c r="B268" s="96" t="s">
        <v>1079</v>
      </c>
      <c r="C268" s="94" t="s">
        <v>102</v>
      </c>
      <c r="D268" s="94" t="s">
        <v>102</v>
      </c>
      <c r="E268" s="94" t="s">
        <v>102</v>
      </c>
      <c r="F268" s="94" t="s">
        <v>102</v>
      </c>
    </row>
    <row r="269" spans="1:6">
      <c r="A269" s="30">
        <v>225103</v>
      </c>
      <c r="B269" s="96" t="s">
        <v>1080</v>
      </c>
      <c r="C269" s="94" t="s">
        <v>102</v>
      </c>
      <c r="D269" s="94" t="s">
        <v>102</v>
      </c>
      <c r="E269" s="94" t="s">
        <v>102</v>
      </c>
      <c r="F269" s="94" t="s">
        <v>102</v>
      </c>
    </row>
    <row r="270" spans="1:6">
      <c r="A270" s="30">
        <v>225104</v>
      </c>
      <c r="B270" s="96" t="s">
        <v>1081</v>
      </c>
      <c r="C270" s="94" t="s">
        <v>102</v>
      </c>
      <c r="D270" s="94" t="s">
        <v>102</v>
      </c>
      <c r="E270" s="94" t="s">
        <v>102</v>
      </c>
      <c r="F270" s="94" t="s">
        <v>102</v>
      </c>
    </row>
    <row r="271" spans="1:6">
      <c r="A271" s="30">
        <v>225105</v>
      </c>
      <c r="B271" s="96" t="s">
        <v>1082</v>
      </c>
      <c r="C271" s="94" t="s">
        <v>102</v>
      </c>
      <c r="D271" s="94" t="s">
        <v>102</v>
      </c>
      <c r="E271" s="94" t="s">
        <v>102</v>
      </c>
      <c r="F271" s="94" t="s">
        <v>102</v>
      </c>
    </row>
    <row r="272" spans="1:6">
      <c r="A272" s="30">
        <v>225106</v>
      </c>
      <c r="B272" s="96" t="s">
        <v>1195</v>
      </c>
      <c r="C272" s="94" t="s">
        <v>102</v>
      </c>
      <c r="D272" s="94" t="s">
        <v>102</v>
      </c>
      <c r="E272" s="94" t="s">
        <v>102</v>
      </c>
      <c r="F272" s="94" t="s">
        <v>102</v>
      </c>
    </row>
    <row r="273" spans="1:6">
      <c r="A273" s="30" t="s">
        <v>102</v>
      </c>
      <c r="B273" s="96" t="s">
        <v>102</v>
      </c>
      <c r="C273" s="94" t="s">
        <v>102</v>
      </c>
      <c r="D273" s="94" t="s">
        <v>102</v>
      </c>
      <c r="E273" s="94" t="s">
        <v>102</v>
      </c>
      <c r="F273" s="94" t="s">
        <v>102</v>
      </c>
    </row>
    <row r="274" spans="1:6">
      <c r="A274" s="128">
        <v>23</v>
      </c>
      <c r="B274" s="129" t="s">
        <v>466</v>
      </c>
      <c r="C274" s="94">
        <v>0</v>
      </c>
      <c r="D274" s="94">
        <v>0</v>
      </c>
      <c r="E274" s="94" t="s">
        <v>102</v>
      </c>
      <c r="F274" s="94" t="s">
        <v>102</v>
      </c>
    </row>
    <row r="275" spans="1:6">
      <c r="A275" s="60">
        <v>230001</v>
      </c>
      <c r="B275" s="61" t="s">
        <v>468</v>
      </c>
      <c r="C275" s="130">
        <f>SUM(C276:C278)</f>
        <v>0</v>
      </c>
      <c r="D275" s="130">
        <f>SUM(D276:D278)</f>
        <v>0</v>
      </c>
      <c r="E275" s="94" t="s">
        <v>102</v>
      </c>
      <c r="F275" s="94" t="s">
        <v>102</v>
      </c>
    </row>
    <row r="276" spans="1:6">
      <c r="A276" s="32">
        <v>231001</v>
      </c>
      <c r="B276" s="96" t="s">
        <v>470</v>
      </c>
      <c r="C276" s="131" t="s">
        <v>102</v>
      </c>
      <c r="D276" s="131" t="s">
        <v>102</v>
      </c>
      <c r="E276" s="94" t="s">
        <v>102</v>
      </c>
      <c r="F276" s="94" t="s">
        <v>102</v>
      </c>
    </row>
    <row r="277" spans="1:6">
      <c r="A277" s="32">
        <v>232001</v>
      </c>
      <c r="B277" s="96" t="s">
        <v>472</v>
      </c>
      <c r="C277" s="131" t="s">
        <v>102</v>
      </c>
      <c r="D277" s="131" t="s">
        <v>102</v>
      </c>
      <c r="E277" s="94" t="s">
        <v>102</v>
      </c>
      <c r="F277" s="94" t="s">
        <v>102</v>
      </c>
    </row>
    <row r="278" spans="1:6">
      <c r="A278" s="32">
        <v>24</v>
      </c>
      <c r="B278" s="96" t="s">
        <v>473</v>
      </c>
      <c r="C278" s="131">
        <v>0</v>
      </c>
      <c r="D278" s="131">
        <v>0</v>
      </c>
      <c r="E278" s="94" t="s">
        <v>102</v>
      </c>
      <c r="F278" s="94" t="s">
        <v>102</v>
      </c>
    </row>
    <row r="279" spans="1:6">
      <c r="A279" s="60">
        <v>240001</v>
      </c>
      <c r="B279" s="61" t="s">
        <v>474</v>
      </c>
      <c r="C279" s="130">
        <f>SUM(C280:C282)</f>
        <v>0</v>
      </c>
      <c r="D279" s="130">
        <f>SUM(D280:D282)</f>
        <v>0</v>
      </c>
      <c r="E279" s="94" t="s">
        <v>102</v>
      </c>
      <c r="F279" s="94" t="s">
        <v>102</v>
      </c>
    </row>
    <row r="280" spans="1:6">
      <c r="A280" s="32">
        <v>241001</v>
      </c>
      <c r="B280" s="96" t="s">
        <v>475</v>
      </c>
      <c r="C280" s="131" t="s">
        <v>102</v>
      </c>
      <c r="D280" s="131" t="s">
        <v>102</v>
      </c>
      <c r="E280" s="94" t="s">
        <v>102</v>
      </c>
      <c r="F280" s="94" t="s">
        <v>102</v>
      </c>
    </row>
    <row r="281" spans="1:6">
      <c r="A281" s="32">
        <v>242001</v>
      </c>
      <c r="B281" s="96" t="s">
        <v>476</v>
      </c>
      <c r="C281" s="131" t="s">
        <v>102</v>
      </c>
      <c r="D281" s="131" t="s">
        <v>102</v>
      </c>
      <c r="E281" s="94" t="s">
        <v>102</v>
      </c>
      <c r="F281" s="94" t="s">
        <v>102</v>
      </c>
    </row>
    <row r="282" spans="1:6">
      <c r="A282" s="32">
        <v>25</v>
      </c>
      <c r="B282" s="96" t="s">
        <v>645</v>
      </c>
      <c r="C282" s="131">
        <v>0</v>
      </c>
      <c r="D282" s="131">
        <v>0</v>
      </c>
      <c r="E282" s="94" t="s">
        <v>102</v>
      </c>
      <c r="F282" s="94" t="s">
        <v>102</v>
      </c>
    </row>
    <row r="283" spans="1:6">
      <c r="A283" s="132">
        <v>250001</v>
      </c>
      <c r="B283" s="102" t="s">
        <v>477</v>
      </c>
      <c r="C283" s="130">
        <f>SUM(C284:C288)</f>
        <v>0</v>
      </c>
      <c r="D283" s="130">
        <f>SUM(D284:D288)</f>
        <v>0</v>
      </c>
      <c r="E283" s="94" t="s">
        <v>102</v>
      </c>
      <c r="F283" s="94" t="s">
        <v>102</v>
      </c>
    </row>
    <row r="284" spans="1:6">
      <c r="A284" s="32">
        <v>250002</v>
      </c>
      <c r="B284" s="96" t="s">
        <v>646</v>
      </c>
      <c r="C284" s="131" t="s">
        <v>102</v>
      </c>
      <c r="D284" s="131" t="s">
        <v>102</v>
      </c>
      <c r="E284" s="94" t="s">
        <v>102</v>
      </c>
      <c r="F284" s="94" t="s">
        <v>102</v>
      </c>
    </row>
    <row r="285" spans="1:6">
      <c r="A285" s="32">
        <v>250003</v>
      </c>
      <c r="B285" s="96" t="s">
        <v>647</v>
      </c>
      <c r="C285" s="131" t="s">
        <v>102</v>
      </c>
      <c r="D285" s="131" t="s">
        <v>102</v>
      </c>
      <c r="E285" s="94" t="s">
        <v>102</v>
      </c>
      <c r="F285" s="94" t="s">
        <v>102</v>
      </c>
    </row>
    <row r="286" spans="1:6">
      <c r="A286" s="32">
        <v>250004</v>
      </c>
      <c r="B286" s="96" t="s">
        <v>648</v>
      </c>
      <c r="C286" s="131" t="s">
        <v>102</v>
      </c>
      <c r="D286" s="131" t="s">
        <v>102</v>
      </c>
      <c r="E286" s="94" t="s">
        <v>102</v>
      </c>
      <c r="F286" s="94" t="s">
        <v>102</v>
      </c>
    </row>
    <row r="287" spans="1:6">
      <c r="A287" s="32">
        <v>250005</v>
      </c>
      <c r="B287" s="96" t="s">
        <v>649</v>
      </c>
      <c r="C287" s="131" t="s">
        <v>102</v>
      </c>
      <c r="D287" s="131" t="s">
        <v>102</v>
      </c>
      <c r="E287" s="94" t="s">
        <v>102</v>
      </c>
      <c r="F287" s="94" t="s">
        <v>102</v>
      </c>
    </row>
    <row r="288" spans="1:6">
      <c r="A288" s="32" t="s">
        <v>102</v>
      </c>
      <c r="B288" s="96" t="s">
        <v>102</v>
      </c>
      <c r="C288" s="131" t="s">
        <v>102</v>
      </c>
      <c r="D288" s="131" t="s">
        <v>102</v>
      </c>
      <c r="E288" s="94" t="s">
        <v>102</v>
      </c>
      <c r="F288" s="94" t="s">
        <v>102</v>
      </c>
    </row>
    <row r="289" spans="1:6">
      <c r="A289" s="128">
        <v>1</v>
      </c>
      <c r="B289" s="129" t="s">
        <v>121</v>
      </c>
      <c r="C289" s="94" t="s">
        <v>102</v>
      </c>
      <c r="D289" s="94" t="s">
        <v>102</v>
      </c>
      <c r="E289" s="94" t="s">
        <v>102</v>
      </c>
      <c r="F289" s="94" t="s">
        <v>102</v>
      </c>
    </row>
    <row r="290" spans="1:6">
      <c r="A290" s="103">
        <v>31</v>
      </c>
      <c r="B290" s="104" t="s">
        <v>123</v>
      </c>
      <c r="C290" s="94" t="s">
        <v>102</v>
      </c>
      <c r="D290" s="94" t="s">
        <v>102</v>
      </c>
      <c r="E290" s="94" t="s">
        <v>102</v>
      </c>
      <c r="F290" s="94" t="s">
        <v>102</v>
      </c>
    </row>
    <row r="291" spans="1:6">
      <c r="A291" s="121">
        <v>311</v>
      </c>
      <c r="B291" s="104" t="s">
        <v>124</v>
      </c>
      <c r="C291" s="94" t="s">
        <v>102</v>
      </c>
      <c r="D291" s="94" t="s">
        <v>102</v>
      </c>
      <c r="E291" s="94" t="s">
        <v>102</v>
      </c>
      <c r="F291" s="94" t="s">
        <v>102</v>
      </c>
    </row>
    <row r="292" spans="1:6">
      <c r="A292" s="124">
        <v>31110</v>
      </c>
      <c r="B292" s="104" t="s">
        <v>125</v>
      </c>
      <c r="C292" s="94" t="s">
        <v>102</v>
      </c>
      <c r="D292" s="94" t="s">
        <v>102</v>
      </c>
      <c r="E292" s="94" t="s">
        <v>102</v>
      </c>
      <c r="F292" s="94" t="s">
        <v>102</v>
      </c>
    </row>
    <row r="293" spans="1:6">
      <c r="A293" s="133">
        <v>31120</v>
      </c>
      <c r="B293" s="37" t="s">
        <v>126</v>
      </c>
      <c r="C293" s="94" t="s">
        <v>102</v>
      </c>
      <c r="D293" s="94" t="s">
        <v>102</v>
      </c>
      <c r="E293" s="94" t="s">
        <v>102</v>
      </c>
      <c r="F293" s="94" t="s">
        <v>102</v>
      </c>
    </row>
    <row r="294" spans="1:6">
      <c r="A294" s="133">
        <v>31130</v>
      </c>
      <c r="B294" s="37" t="s">
        <v>127</v>
      </c>
      <c r="C294" s="94" t="s">
        <v>102</v>
      </c>
      <c r="D294" s="94" t="s">
        <v>102</v>
      </c>
      <c r="E294" s="94" t="s">
        <v>102</v>
      </c>
      <c r="F294" s="94" t="s">
        <v>102</v>
      </c>
    </row>
    <row r="295" spans="1:6">
      <c r="A295" s="133">
        <v>31140</v>
      </c>
      <c r="B295" s="37" t="s">
        <v>657</v>
      </c>
      <c r="C295" s="94" t="s">
        <v>102</v>
      </c>
      <c r="D295" s="94" t="s">
        <v>102</v>
      </c>
      <c r="E295" s="94" t="s">
        <v>102</v>
      </c>
      <c r="F295" s="94" t="s">
        <v>102</v>
      </c>
    </row>
    <row r="296" spans="1:6">
      <c r="A296" s="34">
        <v>312</v>
      </c>
      <c r="B296" s="29" t="s">
        <v>128</v>
      </c>
      <c r="C296" s="94" t="s">
        <v>102</v>
      </c>
      <c r="D296" s="94" t="s">
        <v>102</v>
      </c>
      <c r="E296" s="94" t="s">
        <v>102</v>
      </c>
      <c r="F296" s="94" t="s">
        <v>102</v>
      </c>
    </row>
    <row r="297" spans="1:6">
      <c r="A297" s="124">
        <v>3121</v>
      </c>
      <c r="B297" s="104" t="s">
        <v>129</v>
      </c>
      <c r="C297" s="94" t="s">
        <v>102</v>
      </c>
      <c r="D297" s="94" t="s">
        <v>102</v>
      </c>
      <c r="E297" s="94" t="s">
        <v>102</v>
      </c>
      <c r="F297" s="94" t="s">
        <v>102</v>
      </c>
    </row>
    <row r="298" spans="1:6">
      <c r="A298" s="124">
        <v>31211</v>
      </c>
      <c r="B298" s="104" t="s">
        <v>130</v>
      </c>
      <c r="C298" s="94" t="s">
        <v>102</v>
      </c>
      <c r="D298" s="94" t="s">
        <v>102</v>
      </c>
      <c r="E298" s="94" t="s">
        <v>102</v>
      </c>
      <c r="F298" s="94" t="s">
        <v>102</v>
      </c>
    </row>
    <row r="299" spans="1:6">
      <c r="A299" s="133">
        <v>31212</v>
      </c>
      <c r="B299" s="37" t="s">
        <v>131</v>
      </c>
      <c r="C299" s="94" t="s">
        <v>102</v>
      </c>
      <c r="D299" s="94" t="s">
        <v>102</v>
      </c>
      <c r="E299" s="94" t="s">
        <v>102</v>
      </c>
      <c r="F299" s="94" t="s">
        <v>102</v>
      </c>
    </row>
    <row r="300" spans="1:6">
      <c r="A300" s="133">
        <v>31213</v>
      </c>
      <c r="B300" s="37" t="s">
        <v>132</v>
      </c>
      <c r="C300" s="94" t="s">
        <v>102</v>
      </c>
      <c r="D300" s="94" t="s">
        <v>102</v>
      </c>
      <c r="E300" s="94" t="s">
        <v>102</v>
      </c>
      <c r="F300" s="94" t="s">
        <v>102</v>
      </c>
    </row>
    <row r="301" spans="1:6">
      <c r="A301" s="133">
        <v>31214</v>
      </c>
      <c r="B301" s="37" t="s">
        <v>133</v>
      </c>
      <c r="C301" s="94" t="s">
        <v>102</v>
      </c>
      <c r="D301" s="94" t="s">
        <v>102</v>
      </c>
      <c r="E301" s="94" t="s">
        <v>102</v>
      </c>
      <c r="F301" s="94" t="s">
        <v>102</v>
      </c>
    </row>
    <row r="302" spans="1:6">
      <c r="A302" s="133">
        <v>31215</v>
      </c>
      <c r="B302" s="37" t="s">
        <v>134</v>
      </c>
      <c r="C302" s="94" t="s">
        <v>102</v>
      </c>
      <c r="D302" s="94" t="s">
        <v>102</v>
      </c>
      <c r="E302" s="94" t="s">
        <v>102</v>
      </c>
      <c r="F302" s="94" t="s">
        <v>102</v>
      </c>
    </row>
    <row r="303" spans="1:6">
      <c r="A303" s="133">
        <v>31216</v>
      </c>
      <c r="B303" s="37" t="s">
        <v>656</v>
      </c>
      <c r="C303" s="94" t="s">
        <v>102</v>
      </c>
      <c r="D303" s="94" t="s">
        <v>102</v>
      </c>
      <c r="E303" s="94" t="s">
        <v>102</v>
      </c>
      <c r="F303" s="94" t="s">
        <v>102</v>
      </c>
    </row>
    <row r="304" spans="1:6">
      <c r="A304" s="34">
        <v>3122</v>
      </c>
      <c r="B304" s="29" t="s">
        <v>135</v>
      </c>
      <c r="C304" s="94" t="s">
        <v>102</v>
      </c>
      <c r="D304" s="94" t="s">
        <v>102</v>
      </c>
      <c r="E304" s="94" t="s">
        <v>102</v>
      </c>
      <c r="F304" s="94" t="s">
        <v>102</v>
      </c>
    </row>
    <row r="305" spans="1:6">
      <c r="A305" s="124">
        <v>31221</v>
      </c>
      <c r="B305" s="104" t="s">
        <v>130</v>
      </c>
      <c r="C305" s="94" t="s">
        <v>102</v>
      </c>
      <c r="D305" s="94" t="s">
        <v>102</v>
      </c>
      <c r="E305" s="94" t="s">
        <v>102</v>
      </c>
      <c r="F305" s="94" t="s">
        <v>102</v>
      </c>
    </row>
    <row r="306" spans="1:6">
      <c r="A306" s="133">
        <v>31222</v>
      </c>
      <c r="B306" s="37" t="s">
        <v>136</v>
      </c>
      <c r="C306" s="94" t="s">
        <v>102</v>
      </c>
      <c r="D306" s="94" t="s">
        <v>102</v>
      </c>
      <c r="E306" s="94" t="s">
        <v>102</v>
      </c>
      <c r="F306" s="94" t="s">
        <v>102</v>
      </c>
    </row>
    <row r="307" spans="1:6">
      <c r="A307" s="133">
        <v>31223</v>
      </c>
      <c r="B307" s="37" t="s">
        <v>132</v>
      </c>
      <c r="C307" s="94" t="s">
        <v>102</v>
      </c>
      <c r="D307" s="94" t="s">
        <v>102</v>
      </c>
      <c r="E307" s="94" t="s">
        <v>102</v>
      </c>
      <c r="F307" s="94" t="s">
        <v>102</v>
      </c>
    </row>
    <row r="308" spans="1:6">
      <c r="A308" s="133">
        <v>31224</v>
      </c>
      <c r="B308" s="37" t="s">
        <v>133</v>
      </c>
      <c r="C308" s="94" t="s">
        <v>102</v>
      </c>
      <c r="D308" s="94" t="s">
        <v>102</v>
      </c>
      <c r="E308" s="94" t="s">
        <v>102</v>
      </c>
      <c r="F308" s="94" t="s">
        <v>102</v>
      </c>
    </row>
    <row r="309" spans="1:6">
      <c r="A309" s="133">
        <v>31400</v>
      </c>
      <c r="B309" s="37" t="s">
        <v>137</v>
      </c>
      <c r="C309" s="94" t="s">
        <v>102</v>
      </c>
      <c r="D309" s="94" t="s">
        <v>102</v>
      </c>
      <c r="E309" s="94" t="s">
        <v>102</v>
      </c>
      <c r="F309" s="94" t="s">
        <v>102</v>
      </c>
    </row>
    <row r="310" spans="1:6">
      <c r="A310" s="133">
        <v>31500</v>
      </c>
      <c r="B310" s="37" t="s">
        <v>138</v>
      </c>
      <c r="C310" s="94" t="s">
        <v>102</v>
      </c>
      <c r="D310" s="94" t="s">
        <v>102</v>
      </c>
      <c r="E310" s="94" t="s">
        <v>102</v>
      </c>
      <c r="F310" s="94" t="s">
        <v>102</v>
      </c>
    </row>
    <row r="311" spans="1:6">
      <c r="A311" s="133">
        <v>32</v>
      </c>
      <c r="B311" s="37" t="s">
        <v>140</v>
      </c>
      <c r="C311" s="94" t="s">
        <v>102</v>
      </c>
      <c r="D311" s="94" t="s">
        <v>102</v>
      </c>
      <c r="E311" s="94" t="s">
        <v>102</v>
      </c>
      <c r="F311" s="94" t="s">
        <v>102</v>
      </c>
    </row>
    <row r="312" spans="1:6">
      <c r="A312" s="121">
        <v>321</v>
      </c>
      <c r="B312" s="104" t="s">
        <v>141</v>
      </c>
      <c r="C312" s="94" t="s">
        <v>102</v>
      </c>
      <c r="D312" s="94" t="s">
        <v>102</v>
      </c>
      <c r="E312" s="94" t="s">
        <v>102</v>
      </c>
      <c r="F312" s="94" t="s">
        <v>102</v>
      </c>
    </row>
    <row r="313" spans="1:6">
      <c r="A313" s="124">
        <v>32110</v>
      </c>
      <c r="B313" s="104" t="s">
        <v>125</v>
      </c>
      <c r="C313" s="94" t="s">
        <v>102</v>
      </c>
      <c r="D313" s="94" t="s">
        <v>102</v>
      </c>
      <c r="E313" s="94" t="s">
        <v>102</v>
      </c>
      <c r="F313" s="94" t="s">
        <v>102</v>
      </c>
    </row>
    <row r="314" spans="1:6">
      <c r="A314" s="133">
        <v>32120</v>
      </c>
      <c r="B314" s="37" t="s">
        <v>126</v>
      </c>
      <c r="C314" s="94" t="s">
        <v>102</v>
      </c>
      <c r="D314" s="94" t="s">
        <v>102</v>
      </c>
      <c r="E314" s="94" t="s">
        <v>102</v>
      </c>
      <c r="F314" s="94" t="s">
        <v>102</v>
      </c>
    </row>
    <row r="315" spans="1:6">
      <c r="A315" s="133">
        <v>33</v>
      </c>
      <c r="B315" s="37" t="s">
        <v>143</v>
      </c>
      <c r="C315" s="94" t="s">
        <v>102</v>
      </c>
      <c r="D315" s="94" t="s">
        <v>102</v>
      </c>
      <c r="E315" s="94" t="s">
        <v>102</v>
      </c>
      <c r="F315" s="94" t="s">
        <v>102</v>
      </c>
    </row>
    <row r="316" spans="1:6">
      <c r="A316" s="121">
        <v>33100</v>
      </c>
      <c r="B316" s="104" t="s">
        <v>144</v>
      </c>
      <c r="C316" s="94" t="s">
        <v>102</v>
      </c>
      <c r="D316" s="94" t="s">
        <v>102</v>
      </c>
      <c r="E316" s="94" t="s">
        <v>102</v>
      </c>
      <c r="F316" s="94" t="s">
        <v>102</v>
      </c>
    </row>
    <row r="317" spans="1:6">
      <c r="A317" s="133">
        <v>33200</v>
      </c>
      <c r="B317" s="37" t="s">
        <v>145</v>
      </c>
      <c r="C317" s="94" t="s">
        <v>102</v>
      </c>
      <c r="D317" s="94" t="s">
        <v>102</v>
      </c>
      <c r="E317" s="94" t="s">
        <v>102</v>
      </c>
      <c r="F317" s="94" t="s">
        <v>102</v>
      </c>
    </row>
    <row r="318" spans="1:6">
      <c r="A318" s="133">
        <v>33300</v>
      </c>
      <c r="B318" s="37" t="s">
        <v>146</v>
      </c>
      <c r="C318" s="94" t="s">
        <v>102</v>
      </c>
      <c r="D318" s="94" t="s">
        <v>102</v>
      </c>
      <c r="E318" s="94" t="s">
        <v>102</v>
      </c>
      <c r="F318" s="94" t="s">
        <v>102</v>
      </c>
    </row>
    <row r="319" spans="1:6">
      <c r="A319" s="133">
        <v>33400</v>
      </c>
      <c r="B319" s="37" t="s">
        <v>147</v>
      </c>
      <c r="C319" s="94" t="s">
        <v>102</v>
      </c>
      <c r="D319" s="94" t="s">
        <v>102</v>
      </c>
      <c r="E319" s="94" t="s">
        <v>102</v>
      </c>
      <c r="F319" s="94" t="s">
        <v>102</v>
      </c>
    </row>
    <row r="320" spans="1:6">
      <c r="A320" s="133">
        <v>33401</v>
      </c>
      <c r="B320" s="37" t="s">
        <v>635</v>
      </c>
      <c r="C320" s="94" t="s">
        <v>102</v>
      </c>
      <c r="D320" s="94" t="s">
        <v>102</v>
      </c>
      <c r="E320" s="94" t="s">
        <v>102</v>
      </c>
      <c r="F320" s="94" t="s">
        <v>102</v>
      </c>
    </row>
    <row r="321" spans="1:6">
      <c r="A321" s="36">
        <v>33402</v>
      </c>
      <c r="B321" s="37" t="s">
        <v>636</v>
      </c>
      <c r="C321" s="94" t="s">
        <v>102</v>
      </c>
      <c r="D321" s="94" t="s">
        <v>102</v>
      </c>
      <c r="E321" s="94" t="s">
        <v>102</v>
      </c>
      <c r="F321" s="94" t="s">
        <v>102</v>
      </c>
    </row>
    <row r="322" spans="1:6">
      <c r="A322" s="36">
        <v>335</v>
      </c>
      <c r="B322" s="37" t="s">
        <v>148</v>
      </c>
      <c r="C322" s="94" t="s">
        <v>102</v>
      </c>
      <c r="D322" s="94" t="s">
        <v>102</v>
      </c>
      <c r="E322" s="94" t="s">
        <v>102</v>
      </c>
      <c r="F322" s="94" t="s">
        <v>102</v>
      </c>
    </row>
    <row r="323" spans="1:6">
      <c r="A323" s="124">
        <v>33510</v>
      </c>
      <c r="B323" s="104" t="s">
        <v>149</v>
      </c>
      <c r="C323" s="94" t="s">
        <v>102</v>
      </c>
      <c r="D323" s="94" t="s">
        <v>102</v>
      </c>
      <c r="E323" s="94" t="s">
        <v>102</v>
      </c>
      <c r="F323" s="94" t="s">
        <v>102</v>
      </c>
    </row>
    <row r="324" spans="1:6">
      <c r="A324" s="36">
        <v>335101</v>
      </c>
      <c r="B324" s="37" t="s">
        <v>561</v>
      </c>
      <c r="C324" s="94" t="s">
        <v>102</v>
      </c>
      <c r="D324" s="94" t="s">
        <v>102</v>
      </c>
      <c r="E324" s="94" t="s">
        <v>102</v>
      </c>
      <c r="F324" s="94" t="s">
        <v>102</v>
      </c>
    </row>
    <row r="325" spans="1:6">
      <c r="A325" s="134">
        <v>335102</v>
      </c>
      <c r="B325" s="29" t="s">
        <v>562</v>
      </c>
      <c r="C325" s="94" t="s">
        <v>102</v>
      </c>
      <c r="D325" s="94" t="s">
        <v>102</v>
      </c>
      <c r="E325" s="94" t="s">
        <v>102</v>
      </c>
      <c r="F325" s="94" t="s">
        <v>102</v>
      </c>
    </row>
    <row r="326" spans="1:6">
      <c r="A326" s="134">
        <v>335103</v>
      </c>
      <c r="B326" s="29" t="s">
        <v>563</v>
      </c>
      <c r="C326" s="94" t="s">
        <v>102</v>
      </c>
      <c r="D326" s="94" t="s">
        <v>102</v>
      </c>
      <c r="E326" s="94" t="s">
        <v>102</v>
      </c>
      <c r="F326" s="94" t="s">
        <v>102</v>
      </c>
    </row>
    <row r="327" spans="1:6">
      <c r="A327" s="134">
        <v>335104</v>
      </c>
      <c r="B327" s="29" t="s">
        <v>564</v>
      </c>
      <c r="C327" s="94" t="s">
        <v>102</v>
      </c>
      <c r="D327" s="94" t="s">
        <v>102</v>
      </c>
      <c r="E327" s="94" t="s">
        <v>102</v>
      </c>
      <c r="F327" s="94" t="s">
        <v>102</v>
      </c>
    </row>
    <row r="328" spans="1:6">
      <c r="A328" s="134">
        <v>335105</v>
      </c>
      <c r="B328" s="29" t="s">
        <v>565</v>
      </c>
      <c r="C328" s="94" t="s">
        <v>102</v>
      </c>
      <c r="D328" s="94" t="s">
        <v>102</v>
      </c>
      <c r="E328" s="94" t="s">
        <v>102</v>
      </c>
      <c r="F328" s="94" t="s">
        <v>102</v>
      </c>
    </row>
    <row r="329" spans="1:6">
      <c r="A329" s="134">
        <v>335106</v>
      </c>
      <c r="B329" s="29" t="s">
        <v>566</v>
      </c>
      <c r="C329" s="94" t="s">
        <v>102</v>
      </c>
      <c r="D329" s="94" t="s">
        <v>102</v>
      </c>
      <c r="E329" s="94" t="s">
        <v>102</v>
      </c>
      <c r="F329" s="94" t="s">
        <v>102</v>
      </c>
    </row>
    <row r="330" spans="1:6">
      <c r="A330" s="134">
        <v>335107</v>
      </c>
      <c r="B330" s="29" t="s">
        <v>567</v>
      </c>
      <c r="C330" s="94" t="s">
        <v>102</v>
      </c>
      <c r="D330" s="94" t="s">
        <v>102</v>
      </c>
      <c r="E330" s="94" t="s">
        <v>102</v>
      </c>
      <c r="F330" s="94" t="s">
        <v>102</v>
      </c>
    </row>
    <row r="331" spans="1:6">
      <c r="A331" s="134">
        <v>335108</v>
      </c>
      <c r="B331" s="29" t="s">
        <v>568</v>
      </c>
      <c r="C331" s="94" t="s">
        <v>102</v>
      </c>
      <c r="D331" s="94" t="s">
        <v>102</v>
      </c>
      <c r="E331" s="94" t="s">
        <v>102</v>
      </c>
      <c r="F331" s="94" t="s">
        <v>102</v>
      </c>
    </row>
    <row r="332" spans="1:6">
      <c r="A332" s="134">
        <v>335109</v>
      </c>
      <c r="B332" s="29" t="s">
        <v>569</v>
      </c>
      <c r="C332" s="94" t="s">
        <v>102</v>
      </c>
      <c r="D332" s="94" t="s">
        <v>102</v>
      </c>
      <c r="E332" s="94" t="s">
        <v>102</v>
      </c>
      <c r="F332" s="94" t="s">
        <v>102</v>
      </c>
    </row>
    <row r="333" spans="1:6">
      <c r="A333" s="134">
        <v>335110</v>
      </c>
      <c r="B333" s="29" t="s">
        <v>570</v>
      </c>
      <c r="C333" s="94" t="s">
        <v>102</v>
      </c>
      <c r="D333" s="94" t="s">
        <v>102</v>
      </c>
      <c r="E333" s="94" t="s">
        <v>102</v>
      </c>
      <c r="F333" s="94" t="s">
        <v>102</v>
      </c>
    </row>
    <row r="334" spans="1:6">
      <c r="A334" s="134">
        <v>335111</v>
      </c>
      <c r="B334" s="29" t="s">
        <v>571</v>
      </c>
      <c r="C334" s="94" t="s">
        <v>102</v>
      </c>
      <c r="D334" s="94" t="s">
        <v>102</v>
      </c>
      <c r="E334" s="94" t="s">
        <v>102</v>
      </c>
      <c r="F334" s="94" t="s">
        <v>102</v>
      </c>
    </row>
    <row r="335" spans="1:6">
      <c r="A335" s="134">
        <v>335112</v>
      </c>
      <c r="B335" s="29" t="s">
        <v>572</v>
      </c>
      <c r="C335" s="94" t="s">
        <v>102</v>
      </c>
      <c r="D335" s="94" t="s">
        <v>102</v>
      </c>
      <c r="E335" s="94" t="s">
        <v>102</v>
      </c>
      <c r="F335" s="94" t="s">
        <v>102</v>
      </c>
    </row>
    <row r="336" spans="1:6">
      <c r="A336" s="134">
        <v>335113</v>
      </c>
      <c r="B336" s="29" t="s">
        <v>573</v>
      </c>
      <c r="C336" s="94" t="s">
        <v>102</v>
      </c>
      <c r="D336" s="94" t="s">
        <v>102</v>
      </c>
      <c r="E336" s="94" t="s">
        <v>102</v>
      </c>
      <c r="F336" s="94" t="s">
        <v>102</v>
      </c>
    </row>
    <row r="337" spans="1:6">
      <c r="A337" s="134">
        <v>33520</v>
      </c>
      <c r="B337" s="29" t="s">
        <v>150</v>
      </c>
      <c r="C337" s="94" t="s">
        <v>102</v>
      </c>
      <c r="D337" s="94" t="s">
        <v>102</v>
      </c>
      <c r="E337" s="94" t="s">
        <v>102</v>
      </c>
      <c r="F337" s="94" t="s">
        <v>102</v>
      </c>
    </row>
    <row r="338" spans="1:6">
      <c r="A338" s="133">
        <v>336</v>
      </c>
      <c r="B338" s="37" t="s">
        <v>151</v>
      </c>
      <c r="C338" s="94" t="s">
        <v>102</v>
      </c>
      <c r="D338" s="94" t="s">
        <v>102</v>
      </c>
      <c r="E338" s="94" t="s">
        <v>102</v>
      </c>
      <c r="F338" s="94" t="s">
        <v>102</v>
      </c>
    </row>
    <row r="339" spans="1:6">
      <c r="A339" s="124">
        <v>3361</v>
      </c>
      <c r="B339" s="104" t="s">
        <v>152</v>
      </c>
      <c r="C339" s="94" t="s">
        <v>102</v>
      </c>
      <c r="D339" s="94" t="s">
        <v>102</v>
      </c>
      <c r="E339" s="94" t="s">
        <v>102</v>
      </c>
      <c r="F339" s="94" t="s">
        <v>102</v>
      </c>
    </row>
    <row r="340" spans="1:6">
      <c r="A340" s="124">
        <v>33611</v>
      </c>
      <c r="B340" s="104" t="s">
        <v>153</v>
      </c>
      <c r="C340" s="94" t="s">
        <v>102</v>
      </c>
      <c r="D340" s="94" t="s">
        <v>102</v>
      </c>
      <c r="E340" s="94" t="s">
        <v>102</v>
      </c>
      <c r="F340" s="94" t="s">
        <v>102</v>
      </c>
    </row>
    <row r="341" spans="1:6">
      <c r="A341" s="133">
        <v>33612</v>
      </c>
      <c r="B341" s="37" t="s">
        <v>154</v>
      </c>
      <c r="C341" s="94" t="s">
        <v>102</v>
      </c>
      <c r="D341" s="94" t="s">
        <v>102</v>
      </c>
      <c r="E341" s="94" t="s">
        <v>102</v>
      </c>
      <c r="F341" s="94" t="s">
        <v>102</v>
      </c>
    </row>
    <row r="342" spans="1:6">
      <c r="A342" s="133">
        <v>33613</v>
      </c>
      <c r="B342" s="37" t="s">
        <v>155</v>
      </c>
      <c r="C342" s="94" t="s">
        <v>102</v>
      </c>
      <c r="D342" s="94" t="s">
        <v>102</v>
      </c>
      <c r="E342" s="94" t="s">
        <v>102</v>
      </c>
      <c r="F342" s="94" t="s">
        <v>102</v>
      </c>
    </row>
    <row r="343" spans="1:6">
      <c r="A343" s="133">
        <v>33614</v>
      </c>
      <c r="B343" s="37" t="s">
        <v>156</v>
      </c>
      <c r="C343" s="94" t="s">
        <v>102</v>
      </c>
      <c r="D343" s="94" t="s">
        <v>102</v>
      </c>
      <c r="E343" s="94" t="s">
        <v>102</v>
      </c>
      <c r="F343" s="94" t="s">
        <v>102</v>
      </c>
    </row>
    <row r="344" spans="1:6">
      <c r="A344" s="133">
        <v>33615</v>
      </c>
      <c r="B344" s="37" t="s">
        <v>157</v>
      </c>
      <c r="C344" s="94" t="s">
        <v>102</v>
      </c>
      <c r="D344" s="94" t="s">
        <v>102</v>
      </c>
      <c r="E344" s="94" t="s">
        <v>102</v>
      </c>
      <c r="F344" s="94" t="s">
        <v>102</v>
      </c>
    </row>
    <row r="345" spans="1:6">
      <c r="A345" s="133">
        <v>3362</v>
      </c>
      <c r="B345" s="37" t="s">
        <v>158</v>
      </c>
      <c r="C345" s="94" t="s">
        <v>102</v>
      </c>
      <c r="D345" s="94" t="s">
        <v>102</v>
      </c>
      <c r="E345" s="94" t="s">
        <v>102</v>
      </c>
      <c r="F345" s="94" t="s">
        <v>102</v>
      </c>
    </row>
    <row r="346" spans="1:6">
      <c r="A346" s="124">
        <v>33621</v>
      </c>
      <c r="B346" s="104" t="s">
        <v>153</v>
      </c>
      <c r="C346" s="94" t="s">
        <v>102</v>
      </c>
      <c r="D346" s="94" t="s">
        <v>102</v>
      </c>
      <c r="E346" s="94" t="s">
        <v>102</v>
      </c>
      <c r="F346" s="94" t="s">
        <v>102</v>
      </c>
    </row>
    <row r="347" spans="1:6">
      <c r="A347" s="133">
        <v>33622</v>
      </c>
      <c r="B347" s="37" t="s">
        <v>156</v>
      </c>
      <c r="C347" s="94" t="s">
        <v>102</v>
      </c>
      <c r="D347" s="94" t="s">
        <v>102</v>
      </c>
      <c r="E347" s="94" t="s">
        <v>102</v>
      </c>
      <c r="F347" s="94" t="s">
        <v>102</v>
      </c>
    </row>
    <row r="348" spans="1:6">
      <c r="A348" s="133">
        <v>33623</v>
      </c>
      <c r="B348" s="37" t="s">
        <v>157</v>
      </c>
      <c r="C348" s="94" t="s">
        <v>102</v>
      </c>
      <c r="D348" s="94" t="s">
        <v>102</v>
      </c>
      <c r="E348" s="94" t="s">
        <v>102</v>
      </c>
      <c r="F348" s="94" t="s">
        <v>102</v>
      </c>
    </row>
    <row r="349" spans="1:6">
      <c r="A349" s="133">
        <v>34</v>
      </c>
      <c r="B349" s="37" t="s">
        <v>160</v>
      </c>
      <c r="C349" s="94" t="s">
        <v>102</v>
      </c>
      <c r="D349" s="94" t="s">
        <v>102</v>
      </c>
      <c r="E349" s="94" t="s">
        <v>102</v>
      </c>
      <c r="F349" s="94" t="s">
        <v>102</v>
      </c>
    </row>
    <row r="350" spans="1:6">
      <c r="A350" s="121">
        <v>34100</v>
      </c>
      <c r="B350" s="104" t="s">
        <v>161</v>
      </c>
      <c r="C350" s="94" t="s">
        <v>102</v>
      </c>
      <c r="D350" s="94" t="s">
        <v>102</v>
      </c>
      <c r="E350" s="94" t="s">
        <v>102</v>
      </c>
      <c r="F350" s="94" t="s">
        <v>102</v>
      </c>
    </row>
    <row r="351" spans="1:6">
      <c r="A351" s="133">
        <v>34200</v>
      </c>
      <c r="B351" s="37" t="s">
        <v>162</v>
      </c>
      <c r="C351" s="94" t="s">
        <v>102</v>
      </c>
      <c r="D351" s="94" t="s">
        <v>102</v>
      </c>
      <c r="E351" s="94" t="s">
        <v>102</v>
      </c>
      <c r="F351" s="94" t="s">
        <v>102</v>
      </c>
    </row>
    <row r="352" spans="1:6">
      <c r="A352" s="133">
        <v>34300</v>
      </c>
      <c r="B352" s="37" t="s">
        <v>163</v>
      </c>
      <c r="C352" s="94" t="s">
        <v>102</v>
      </c>
      <c r="D352" s="94" t="s">
        <v>102</v>
      </c>
      <c r="E352" s="94" t="s">
        <v>102</v>
      </c>
      <c r="F352" s="94" t="s">
        <v>102</v>
      </c>
    </row>
    <row r="353" spans="1:6">
      <c r="A353" s="133">
        <v>34400</v>
      </c>
      <c r="B353" s="37" t="s">
        <v>164</v>
      </c>
      <c r="C353" s="94" t="s">
        <v>102</v>
      </c>
      <c r="D353" s="94" t="s">
        <v>102</v>
      </c>
      <c r="E353" s="94" t="s">
        <v>102</v>
      </c>
      <c r="F353" s="94" t="s">
        <v>102</v>
      </c>
    </row>
    <row r="354" spans="1:6">
      <c r="A354" s="133">
        <v>34500</v>
      </c>
      <c r="B354" s="37" t="s">
        <v>165</v>
      </c>
      <c r="C354" s="94" t="s">
        <v>102</v>
      </c>
      <c r="D354" s="94" t="s">
        <v>102</v>
      </c>
      <c r="E354" s="94" t="s">
        <v>102</v>
      </c>
      <c r="F354" s="94" t="s">
        <v>102</v>
      </c>
    </row>
    <row r="355" spans="1:6">
      <c r="A355" s="133">
        <v>34600</v>
      </c>
      <c r="B355" s="37" t="s">
        <v>166</v>
      </c>
      <c r="C355" s="94" t="s">
        <v>102</v>
      </c>
      <c r="D355" s="94" t="s">
        <v>102</v>
      </c>
      <c r="E355" s="94" t="s">
        <v>102</v>
      </c>
      <c r="F355" s="94" t="s">
        <v>102</v>
      </c>
    </row>
    <row r="356" spans="1:6">
      <c r="A356" s="133">
        <v>3471</v>
      </c>
      <c r="B356" s="37" t="s">
        <v>167</v>
      </c>
      <c r="C356" s="94" t="s">
        <v>102</v>
      </c>
      <c r="D356" s="94" t="s">
        <v>102</v>
      </c>
      <c r="E356" s="94" t="s">
        <v>102</v>
      </c>
      <c r="F356" s="94" t="s">
        <v>102</v>
      </c>
    </row>
    <row r="357" spans="1:6">
      <c r="A357" s="124">
        <v>34711</v>
      </c>
      <c r="B357" s="104" t="s">
        <v>168</v>
      </c>
      <c r="C357" s="94" t="s">
        <v>102</v>
      </c>
      <c r="D357" s="94" t="s">
        <v>102</v>
      </c>
      <c r="E357" s="94" t="s">
        <v>102</v>
      </c>
      <c r="F357" s="94" t="s">
        <v>102</v>
      </c>
    </row>
    <row r="358" spans="1:6">
      <c r="A358" s="133">
        <v>34712</v>
      </c>
      <c r="B358" s="37" t="s">
        <v>169</v>
      </c>
      <c r="C358" s="94" t="s">
        <v>102</v>
      </c>
      <c r="D358" s="94" t="s">
        <v>102</v>
      </c>
      <c r="E358" s="94" t="s">
        <v>102</v>
      </c>
      <c r="F358" s="94" t="s">
        <v>102</v>
      </c>
    </row>
    <row r="359" spans="1:6">
      <c r="A359" s="133">
        <v>34713</v>
      </c>
      <c r="B359" s="37" t="s">
        <v>170</v>
      </c>
      <c r="C359" s="94" t="s">
        <v>102</v>
      </c>
      <c r="D359" s="94" t="s">
        <v>102</v>
      </c>
      <c r="E359" s="94" t="s">
        <v>102</v>
      </c>
      <c r="F359" s="94" t="s">
        <v>102</v>
      </c>
    </row>
    <row r="360" spans="1:6">
      <c r="A360" s="133">
        <v>34714</v>
      </c>
      <c r="B360" s="37" t="s">
        <v>171</v>
      </c>
      <c r="C360" s="94" t="s">
        <v>102</v>
      </c>
      <c r="D360" s="94" t="s">
        <v>102</v>
      </c>
      <c r="E360" s="94" t="s">
        <v>102</v>
      </c>
      <c r="F360" s="94" t="s">
        <v>102</v>
      </c>
    </row>
    <row r="361" spans="1:6">
      <c r="A361" s="133">
        <v>35</v>
      </c>
      <c r="B361" s="37" t="s">
        <v>173</v>
      </c>
      <c r="C361" s="94" t="s">
        <v>102</v>
      </c>
      <c r="D361" s="94" t="s">
        <v>102</v>
      </c>
      <c r="E361" s="94" t="s">
        <v>102</v>
      </c>
      <c r="F361" s="94" t="s">
        <v>102</v>
      </c>
    </row>
    <row r="362" spans="1:6">
      <c r="A362" s="121">
        <v>351</v>
      </c>
      <c r="B362" s="104" t="s">
        <v>448</v>
      </c>
      <c r="C362" s="94" t="s">
        <v>102</v>
      </c>
      <c r="D362" s="94" t="s">
        <v>102</v>
      </c>
      <c r="E362" s="94" t="s">
        <v>102</v>
      </c>
      <c r="F362" s="94" t="s">
        <v>102</v>
      </c>
    </row>
    <row r="363" spans="1:6">
      <c r="A363" s="124">
        <v>35110</v>
      </c>
      <c r="B363" s="104" t="s">
        <v>175</v>
      </c>
      <c r="C363" s="94" t="s">
        <v>102</v>
      </c>
      <c r="D363" s="94" t="s">
        <v>102</v>
      </c>
      <c r="E363" s="94" t="s">
        <v>102</v>
      </c>
      <c r="F363" s="94" t="s">
        <v>102</v>
      </c>
    </row>
    <row r="364" spans="1:6">
      <c r="A364" s="133">
        <v>35130</v>
      </c>
      <c r="B364" s="37" t="s">
        <v>177</v>
      </c>
      <c r="C364" s="94" t="s">
        <v>102</v>
      </c>
      <c r="D364" s="94" t="s">
        <v>102</v>
      </c>
      <c r="E364" s="94" t="s">
        <v>102</v>
      </c>
      <c r="F364" s="94" t="s">
        <v>102</v>
      </c>
    </row>
    <row r="365" spans="1:6">
      <c r="A365" s="133">
        <v>35200</v>
      </c>
      <c r="B365" s="37" t="s">
        <v>179</v>
      </c>
      <c r="C365" s="94" t="s">
        <v>102</v>
      </c>
      <c r="D365" s="94" t="s">
        <v>102</v>
      </c>
      <c r="E365" s="94" t="s">
        <v>102</v>
      </c>
      <c r="F365" s="94" t="s">
        <v>102</v>
      </c>
    </row>
    <row r="366" spans="1:6">
      <c r="A366" s="133">
        <v>35300</v>
      </c>
      <c r="B366" s="37" t="s">
        <v>181</v>
      </c>
      <c r="C366" s="94" t="s">
        <v>102</v>
      </c>
      <c r="D366" s="94" t="s">
        <v>102</v>
      </c>
      <c r="E366" s="94" t="s">
        <v>102</v>
      </c>
      <c r="F366" s="94" t="s">
        <v>102</v>
      </c>
    </row>
    <row r="367" spans="1:6">
      <c r="A367" s="133">
        <v>354</v>
      </c>
      <c r="B367" s="37" t="s">
        <v>182</v>
      </c>
      <c r="C367" s="94" t="s">
        <v>102</v>
      </c>
      <c r="D367" s="94" t="s">
        <v>102</v>
      </c>
      <c r="E367" s="94" t="s">
        <v>102</v>
      </c>
      <c r="F367" s="94" t="s">
        <v>102</v>
      </c>
    </row>
    <row r="368" spans="1:6">
      <c r="A368" s="124">
        <v>35410</v>
      </c>
      <c r="B368" s="104" t="s">
        <v>184</v>
      </c>
      <c r="C368" s="94" t="s">
        <v>102</v>
      </c>
      <c r="D368" s="94" t="s">
        <v>102</v>
      </c>
      <c r="E368" s="94" t="s">
        <v>102</v>
      </c>
      <c r="F368" s="94" t="s">
        <v>102</v>
      </c>
    </row>
    <row r="369" spans="1:6">
      <c r="A369" s="133">
        <v>35420</v>
      </c>
      <c r="B369" s="37" t="s">
        <v>186</v>
      </c>
      <c r="C369" s="94" t="s">
        <v>102</v>
      </c>
      <c r="D369" s="94" t="s">
        <v>102</v>
      </c>
      <c r="E369" s="94" t="s">
        <v>102</v>
      </c>
      <c r="F369" s="94" t="s">
        <v>102</v>
      </c>
    </row>
    <row r="370" spans="1:6">
      <c r="A370" s="133">
        <v>35430</v>
      </c>
      <c r="B370" s="37" t="s">
        <v>188</v>
      </c>
      <c r="C370" s="94" t="s">
        <v>102</v>
      </c>
      <c r="D370" s="94" t="s">
        <v>102</v>
      </c>
      <c r="E370" s="94" t="s">
        <v>102</v>
      </c>
      <c r="F370" s="94" t="s">
        <v>102</v>
      </c>
    </row>
    <row r="371" spans="1:6">
      <c r="A371" s="133">
        <v>35440</v>
      </c>
      <c r="B371" s="37" t="s">
        <v>190</v>
      </c>
      <c r="C371" s="94" t="s">
        <v>102</v>
      </c>
      <c r="D371" s="94" t="s">
        <v>102</v>
      </c>
      <c r="E371" s="94" t="s">
        <v>102</v>
      </c>
      <c r="F371" s="94" t="s">
        <v>102</v>
      </c>
    </row>
    <row r="372" spans="1:6">
      <c r="A372" s="133">
        <v>35450</v>
      </c>
      <c r="B372" s="37" t="s">
        <v>192</v>
      </c>
      <c r="C372" s="94" t="s">
        <v>102</v>
      </c>
      <c r="D372" s="94" t="s">
        <v>102</v>
      </c>
      <c r="E372" s="94" t="s">
        <v>102</v>
      </c>
      <c r="F372" s="94" t="s">
        <v>102</v>
      </c>
    </row>
    <row r="373" spans="1:6">
      <c r="A373" s="133">
        <v>35460</v>
      </c>
      <c r="B373" s="37" t="s">
        <v>194</v>
      </c>
      <c r="C373" s="94" t="s">
        <v>102</v>
      </c>
      <c r="D373" s="94" t="s">
        <v>102</v>
      </c>
      <c r="E373" s="94" t="s">
        <v>102</v>
      </c>
      <c r="F373" s="94" t="s">
        <v>102</v>
      </c>
    </row>
    <row r="374" spans="1:6">
      <c r="A374" s="133">
        <v>35470</v>
      </c>
      <c r="B374" s="37" t="s">
        <v>196</v>
      </c>
      <c r="C374" s="94" t="s">
        <v>102</v>
      </c>
      <c r="D374" s="94" t="s">
        <v>102</v>
      </c>
      <c r="E374" s="94" t="s">
        <v>102</v>
      </c>
      <c r="F374" s="94" t="s">
        <v>102</v>
      </c>
    </row>
    <row r="375" spans="1:6">
      <c r="A375" s="133">
        <v>35500</v>
      </c>
      <c r="B375" s="37" t="s">
        <v>198</v>
      </c>
      <c r="C375" s="94" t="s">
        <v>102</v>
      </c>
      <c r="D375" s="94" t="s">
        <v>102</v>
      </c>
      <c r="E375" s="94" t="s">
        <v>102</v>
      </c>
      <c r="F375" s="94" t="s">
        <v>102</v>
      </c>
    </row>
    <row r="376" spans="1:6">
      <c r="A376" s="133">
        <v>35600</v>
      </c>
      <c r="B376" s="37" t="s">
        <v>200</v>
      </c>
      <c r="C376" s="94" t="s">
        <v>102</v>
      </c>
      <c r="D376" s="94" t="s">
        <v>102</v>
      </c>
      <c r="E376" s="94" t="s">
        <v>102</v>
      </c>
      <c r="F376" s="94" t="s">
        <v>102</v>
      </c>
    </row>
    <row r="377" spans="1:6">
      <c r="A377" s="133">
        <v>36</v>
      </c>
      <c r="B377" s="37" t="s">
        <v>202</v>
      </c>
      <c r="C377" s="94" t="s">
        <v>102</v>
      </c>
      <c r="D377" s="94" t="s">
        <v>102</v>
      </c>
      <c r="E377" s="94" t="s">
        <v>102</v>
      </c>
      <c r="F377" s="94" t="s">
        <v>102</v>
      </c>
    </row>
    <row r="378" spans="1:6">
      <c r="A378" s="121">
        <v>36100</v>
      </c>
      <c r="B378" s="104" t="s">
        <v>203</v>
      </c>
      <c r="C378" s="94" t="s">
        <v>102</v>
      </c>
      <c r="D378" s="94" t="s">
        <v>102</v>
      </c>
      <c r="E378" s="94" t="s">
        <v>102</v>
      </c>
      <c r="F378" s="94" t="s">
        <v>102</v>
      </c>
    </row>
    <row r="379" spans="1:6">
      <c r="A379" s="133">
        <v>36200</v>
      </c>
      <c r="B379" s="37" t="s">
        <v>204</v>
      </c>
      <c r="C379" s="94" t="s">
        <v>102</v>
      </c>
      <c r="D379" s="94" t="s">
        <v>102</v>
      </c>
      <c r="E379" s="94" t="s">
        <v>102</v>
      </c>
      <c r="F379" s="94" t="s">
        <v>102</v>
      </c>
    </row>
    <row r="380" spans="1:6">
      <c r="A380" s="133">
        <v>36300</v>
      </c>
      <c r="B380" s="37" t="s">
        <v>205</v>
      </c>
      <c r="C380" s="94" t="s">
        <v>102</v>
      </c>
      <c r="D380" s="94" t="s">
        <v>102</v>
      </c>
      <c r="E380" s="94" t="s">
        <v>102</v>
      </c>
      <c r="F380" s="94" t="s">
        <v>102</v>
      </c>
    </row>
    <row r="381" spans="1:6">
      <c r="A381" s="133">
        <v>36400</v>
      </c>
      <c r="B381" s="37" t="s">
        <v>206</v>
      </c>
      <c r="C381" s="94" t="s">
        <v>102</v>
      </c>
      <c r="D381" s="94" t="s">
        <v>102</v>
      </c>
      <c r="E381" s="94" t="s">
        <v>102</v>
      </c>
      <c r="F381" s="94" t="s">
        <v>102</v>
      </c>
    </row>
    <row r="382" spans="1:6">
      <c r="A382" s="133">
        <v>36500</v>
      </c>
      <c r="B382" s="37" t="s">
        <v>207</v>
      </c>
      <c r="C382" s="94" t="s">
        <v>102</v>
      </c>
      <c r="D382" s="94" t="s">
        <v>102</v>
      </c>
      <c r="E382" s="94" t="s">
        <v>102</v>
      </c>
      <c r="F382" s="94" t="s">
        <v>102</v>
      </c>
    </row>
    <row r="383" spans="1:6">
      <c r="A383" s="133">
        <v>36600</v>
      </c>
      <c r="B383" s="37" t="s">
        <v>208</v>
      </c>
      <c r="C383" s="94" t="s">
        <v>102</v>
      </c>
      <c r="D383" s="94" t="s">
        <v>102</v>
      </c>
      <c r="E383" s="94" t="s">
        <v>102</v>
      </c>
      <c r="F383" s="94" t="s">
        <v>102</v>
      </c>
    </row>
    <row r="384" spans="1:6">
      <c r="A384" s="133">
        <v>36700</v>
      </c>
      <c r="B384" s="37" t="s">
        <v>637</v>
      </c>
      <c r="C384" s="94" t="s">
        <v>102</v>
      </c>
      <c r="D384" s="94" t="s">
        <v>102</v>
      </c>
      <c r="E384" s="94" t="s">
        <v>102</v>
      </c>
      <c r="F384" s="94" t="s">
        <v>102</v>
      </c>
    </row>
    <row r="385" spans="1:6">
      <c r="A385" s="133">
        <v>36800</v>
      </c>
      <c r="B385" s="37" t="s">
        <v>638</v>
      </c>
      <c r="C385" s="94" t="s">
        <v>102</v>
      </c>
      <c r="D385" s="94" t="s">
        <v>102</v>
      </c>
      <c r="E385" s="94" t="s">
        <v>102</v>
      </c>
      <c r="F385" s="94" t="s">
        <v>102</v>
      </c>
    </row>
    <row r="386" spans="1:6">
      <c r="A386" s="133">
        <v>36900</v>
      </c>
      <c r="B386" s="37" t="s">
        <v>794</v>
      </c>
      <c r="C386" s="94" t="s">
        <v>102</v>
      </c>
      <c r="D386" s="94" t="s">
        <v>102</v>
      </c>
      <c r="E386" s="94" t="s">
        <v>102</v>
      </c>
      <c r="F386" s="94" t="s">
        <v>102</v>
      </c>
    </row>
    <row r="387" spans="1:6">
      <c r="A387" s="133">
        <v>2</v>
      </c>
      <c r="B387" s="37" t="s">
        <v>209</v>
      </c>
      <c r="C387" s="94" t="s">
        <v>102</v>
      </c>
      <c r="D387" s="94" t="s">
        <v>102</v>
      </c>
      <c r="E387" s="94" t="s">
        <v>102</v>
      </c>
      <c r="F387" s="94" t="s">
        <v>102</v>
      </c>
    </row>
    <row r="388" spans="1:6">
      <c r="A388" s="124">
        <v>37</v>
      </c>
      <c r="B388" s="104" t="s">
        <v>211</v>
      </c>
      <c r="C388" s="94" t="s">
        <v>102</v>
      </c>
      <c r="D388" s="94" t="s">
        <v>102</v>
      </c>
      <c r="E388" s="94" t="s">
        <v>102</v>
      </c>
      <c r="F388" s="94" t="s">
        <v>102</v>
      </c>
    </row>
    <row r="389" spans="1:6">
      <c r="A389" s="121">
        <v>371</v>
      </c>
      <c r="B389" s="104" t="s">
        <v>212</v>
      </c>
      <c r="C389" s="94" t="s">
        <v>102</v>
      </c>
      <c r="D389" s="94" t="s">
        <v>102</v>
      </c>
      <c r="E389" s="94" t="s">
        <v>102</v>
      </c>
      <c r="F389" s="94" t="s">
        <v>102</v>
      </c>
    </row>
    <row r="390" spans="1:6">
      <c r="A390" s="124">
        <v>37110</v>
      </c>
      <c r="B390" s="104" t="s">
        <v>125</v>
      </c>
      <c r="C390" s="94" t="s">
        <v>102</v>
      </c>
      <c r="D390" s="94" t="s">
        <v>102</v>
      </c>
      <c r="E390" s="94" t="s">
        <v>102</v>
      </c>
      <c r="F390" s="94" t="s">
        <v>102</v>
      </c>
    </row>
    <row r="391" spans="1:6">
      <c r="A391" s="133">
        <v>37120</v>
      </c>
      <c r="B391" s="37" t="s">
        <v>126</v>
      </c>
      <c r="C391" s="94" t="s">
        <v>102</v>
      </c>
      <c r="D391" s="94" t="s">
        <v>102</v>
      </c>
      <c r="E391" s="94" t="s">
        <v>102</v>
      </c>
      <c r="F391" s="94" t="s">
        <v>102</v>
      </c>
    </row>
    <row r="392" spans="1:6">
      <c r="A392" s="133">
        <v>372</v>
      </c>
      <c r="B392" s="37" t="s">
        <v>141</v>
      </c>
      <c r="C392" s="94" t="s">
        <v>102</v>
      </c>
      <c r="D392" s="94" t="s">
        <v>102</v>
      </c>
      <c r="E392" s="94" t="s">
        <v>102</v>
      </c>
      <c r="F392" s="94" t="s">
        <v>102</v>
      </c>
    </row>
    <row r="393" spans="1:6">
      <c r="A393" s="124">
        <v>37210</v>
      </c>
      <c r="B393" s="104" t="s">
        <v>125</v>
      </c>
      <c r="C393" s="94" t="s">
        <v>102</v>
      </c>
      <c r="D393" s="94" t="s">
        <v>102</v>
      </c>
      <c r="E393" s="94" t="s">
        <v>102</v>
      </c>
      <c r="F393" s="94" t="s">
        <v>102</v>
      </c>
    </row>
    <row r="394" spans="1:6">
      <c r="A394" s="133">
        <v>37220</v>
      </c>
      <c r="B394" s="37" t="s">
        <v>126</v>
      </c>
      <c r="C394" s="94" t="s">
        <v>102</v>
      </c>
      <c r="D394" s="94" t="s">
        <v>102</v>
      </c>
      <c r="E394" s="94" t="s">
        <v>102</v>
      </c>
      <c r="F394" s="94" t="s">
        <v>102</v>
      </c>
    </row>
    <row r="395" spans="1:6">
      <c r="A395" s="133">
        <v>373</v>
      </c>
      <c r="B395" s="37" t="s">
        <v>213</v>
      </c>
      <c r="C395" s="94" t="s">
        <v>102</v>
      </c>
      <c r="D395" s="94" t="s">
        <v>102</v>
      </c>
      <c r="E395" s="94" t="s">
        <v>102</v>
      </c>
      <c r="F395" s="94" t="s">
        <v>102</v>
      </c>
    </row>
    <row r="396" spans="1:6">
      <c r="A396" s="124">
        <v>3731</v>
      </c>
      <c r="B396" s="104" t="s">
        <v>152</v>
      </c>
      <c r="C396" s="94" t="s">
        <v>102</v>
      </c>
      <c r="D396" s="94" t="s">
        <v>102</v>
      </c>
      <c r="E396" s="94" t="s">
        <v>102</v>
      </c>
      <c r="F396" s="94" t="s">
        <v>102</v>
      </c>
    </row>
    <row r="397" spans="1:6">
      <c r="A397" s="124">
        <v>37311</v>
      </c>
      <c r="B397" s="104" t="s">
        <v>153</v>
      </c>
      <c r="C397" s="94" t="s">
        <v>102</v>
      </c>
      <c r="D397" s="94" t="s">
        <v>102</v>
      </c>
      <c r="E397" s="94" t="s">
        <v>102</v>
      </c>
      <c r="F397" s="94" t="s">
        <v>102</v>
      </c>
    </row>
    <row r="398" spans="1:6">
      <c r="A398" s="36">
        <v>37312</v>
      </c>
      <c r="B398" s="37" t="s">
        <v>154</v>
      </c>
      <c r="C398" s="94" t="s">
        <v>102</v>
      </c>
      <c r="D398" s="94" t="s">
        <v>102</v>
      </c>
      <c r="E398" s="94" t="s">
        <v>102</v>
      </c>
      <c r="F398" s="94" t="s">
        <v>102</v>
      </c>
    </row>
    <row r="399" spans="1:6">
      <c r="A399" s="133">
        <v>37313</v>
      </c>
      <c r="B399" s="37" t="s">
        <v>155</v>
      </c>
      <c r="C399" s="94" t="s">
        <v>102</v>
      </c>
      <c r="D399" s="94" t="s">
        <v>102</v>
      </c>
      <c r="E399" s="94" t="s">
        <v>102</v>
      </c>
      <c r="F399" s="94" t="s">
        <v>102</v>
      </c>
    </row>
    <row r="400" spans="1:6">
      <c r="A400" s="133">
        <v>37314</v>
      </c>
      <c r="B400" s="37" t="s">
        <v>156</v>
      </c>
      <c r="C400" s="94" t="s">
        <v>102</v>
      </c>
      <c r="D400" s="94" t="s">
        <v>102</v>
      </c>
      <c r="E400" s="94" t="s">
        <v>102</v>
      </c>
      <c r="F400" s="94" t="s">
        <v>102</v>
      </c>
    </row>
    <row r="401" spans="1:6">
      <c r="A401" s="133">
        <v>37315</v>
      </c>
      <c r="B401" s="37" t="s">
        <v>157</v>
      </c>
      <c r="C401" s="94" t="s">
        <v>102</v>
      </c>
      <c r="D401" s="94" t="s">
        <v>102</v>
      </c>
      <c r="E401" s="94" t="s">
        <v>102</v>
      </c>
      <c r="F401" s="94" t="s">
        <v>102</v>
      </c>
    </row>
    <row r="402" spans="1:6">
      <c r="A402" s="133">
        <v>3732</v>
      </c>
      <c r="B402" s="37" t="s">
        <v>633</v>
      </c>
      <c r="C402" s="94" t="s">
        <v>102</v>
      </c>
      <c r="D402" s="94" t="s">
        <v>102</v>
      </c>
      <c r="E402" s="94" t="s">
        <v>102</v>
      </c>
      <c r="F402" s="94" t="s">
        <v>102</v>
      </c>
    </row>
    <row r="403" spans="1:6">
      <c r="A403" s="124">
        <v>37321</v>
      </c>
      <c r="B403" s="108" t="s">
        <v>153</v>
      </c>
      <c r="C403" s="94" t="s">
        <v>102</v>
      </c>
      <c r="D403" s="94" t="s">
        <v>102</v>
      </c>
      <c r="E403" s="94" t="s">
        <v>102</v>
      </c>
      <c r="F403" s="94" t="s">
        <v>102</v>
      </c>
    </row>
    <row r="404" spans="1:6">
      <c r="A404" s="36">
        <v>37323</v>
      </c>
      <c r="B404" s="37" t="s">
        <v>156</v>
      </c>
      <c r="C404" s="94" t="s">
        <v>102</v>
      </c>
      <c r="D404" s="94" t="s">
        <v>102</v>
      </c>
      <c r="E404" s="94" t="s">
        <v>102</v>
      </c>
      <c r="F404" s="94" t="s">
        <v>102</v>
      </c>
    </row>
    <row r="405" spans="1:6">
      <c r="A405" s="36">
        <v>37324</v>
      </c>
      <c r="B405" s="37" t="s">
        <v>157</v>
      </c>
      <c r="C405" s="94" t="s">
        <v>102</v>
      </c>
      <c r="D405" s="94" t="s">
        <v>102</v>
      </c>
      <c r="E405" s="94" t="s">
        <v>102</v>
      </c>
      <c r="F405" s="94" t="s">
        <v>102</v>
      </c>
    </row>
    <row r="406" spans="1:6">
      <c r="A406" s="36">
        <v>37330</v>
      </c>
      <c r="B406" s="37" t="s">
        <v>214</v>
      </c>
      <c r="C406" s="94" t="s">
        <v>102</v>
      </c>
      <c r="D406" s="94" t="s">
        <v>102</v>
      </c>
      <c r="E406" s="94" t="s">
        <v>102</v>
      </c>
      <c r="F406" s="94" t="s">
        <v>102</v>
      </c>
    </row>
    <row r="407" spans="1:6">
      <c r="A407" s="36">
        <v>39</v>
      </c>
      <c r="B407" s="37" t="s">
        <v>215</v>
      </c>
      <c r="C407" s="94" t="s">
        <v>102</v>
      </c>
      <c r="D407" s="94" t="s">
        <v>102</v>
      </c>
      <c r="E407" s="94" t="s">
        <v>102</v>
      </c>
      <c r="F407" s="94" t="s">
        <v>102</v>
      </c>
    </row>
    <row r="408" spans="1:6">
      <c r="A408" s="121">
        <v>391</v>
      </c>
      <c r="B408" s="104" t="s">
        <v>216</v>
      </c>
      <c r="C408" s="94" t="s">
        <v>102</v>
      </c>
      <c r="D408" s="94" t="s">
        <v>102</v>
      </c>
      <c r="E408" s="94" t="s">
        <v>102</v>
      </c>
      <c r="F408" s="94" t="s">
        <v>102</v>
      </c>
    </row>
    <row r="409" spans="1:6">
      <c r="A409" s="125">
        <v>392</v>
      </c>
      <c r="B409" s="109" t="s">
        <v>217</v>
      </c>
      <c r="C409" s="94" t="s">
        <v>102</v>
      </c>
      <c r="D409" s="94" t="s">
        <v>102</v>
      </c>
      <c r="E409" s="94" t="s">
        <v>102</v>
      </c>
      <c r="F409" s="94" t="s">
        <v>102</v>
      </c>
    </row>
    <row r="410" spans="1:6">
      <c r="A410" s="124">
        <v>39201</v>
      </c>
      <c r="B410" s="104" t="s">
        <v>219</v>
      </c>
      <c r="C410" s="94" t="s">
        <v>102</v>
      </c>
      <c r="D410" s="94" t="s">
        <v>102</v>
      </c>
      <c r="E410" s="94" t="s">
        <v>102</v>
      </c>
      <c r="F410" s="94" t="s">
        <v>102</v>
      </c>
    </row>
    <row r="411" spans="1:6">
      <c r="A411" s="133">
        <v>39202</v>
      </c>
      <c r="B411" s="37" t="s">
        <v>220</v>
      </c>
      <c r="C411" s="94" t="s">
        <v>102</v>
      </c>
      <c r="D411" s="94" t="s">
        <v>102</v>
      </c>
      <c r="E411" s="94" t="s">
        <v>102</v>
      </c>
      <c r="F411" s="94" t="s">
        <v>102</v>
      </c>
    </row>
    <row r="412" spans="1:6">
      <c r="A412" s="133">
        <v>39203</v>
      </c>
      <c r="B412" s="37" t="s">
        <v>222</v>
      </c>
      <c r="C412" s="94" t="s">
        <v>102</v>
      </c>
      <c r="D412" s="94" t="s">
        <v>102</v>
      </c>
      <c r="E412" s="94" t="s">
        <v>102</v>
      </c>
      <c r="F412" s="94" t="s">
        <v>102</v>
      </c>
    </row>
    <row r="413" spans="1:6">
      <c r="A413" s="133">
        <v>39204</v>
      </c>
      <c r="B413" s="37" t="s">
        <v>220</v>
      </c>
      <c r="C413" s="94" t="s">
        <v>102</v>
      </c>
      <c r="D413" s="94" t="s">
        <v>102</v>
      </c>
      <c r="E413" s="94" t="s">
        <v>102</v>
      </c>
      <c r="F413" s="94" t="s">
        <v>102</v>
      </c>
    </row>
    <row r="414" spans="1:6">
      <c r="A414" s="133">
        <v>39205</v>
      </c>
      <c r="B414" s="37" t="s">
        <v>679</v>
      </c>
      <c r="C414" s="94" t="s">
        <v>102</v>
      </c>
      <c r="D414" s="94" t="s">
        <v>102</v>
      </c>
      <c r="E414" s="94" t="s">
        <v>102</v>
      </c>
      <c r="F414" s="94" t="s">
        <v>102</v>
      </c>
    </row>
    <row r="415" spans="1:6">
      <c r="A415" s="133">
        <v>39206</v>
      </c>
      <c r="B415" s="37" t="s">
        <v>220</v>
      </c>
      <c r="C415" s="94" t="s">
        <v>102</v>
      </c>
      <c r="D415" s="94" t="s">
        <v>102</v>
      </c>
      <c r="E415" s="94" t="s">
        <v>102</v>
      </c>
      <c r="F415" s="94" t="s">
        <v>102</v>
      </c>
    </row>
    <row r="416" spans="1:6">
      <c r="A416" s="133">
        <v>39207</v>
      </c>
      <c r="B416" s="37" t="s">
        <v>225</v>
      </c>
      <c r="C416" s="94" t="s">
        <v>102</v>
      </c>
      <c r="D416" s="94" t="s">
        <v>102</v>
      </c>
      <c r="E416" s="94" t="s">
        <v>102</v>
      </c>
      <c r="F416" s="94" t="s">
        <v>102</v>
      </c>
    </row>
    <row r="417" spans="1:6">
      <c r="A417" s="133">
        <v>39208</v>
      </c>
      <c r="B417" s="37" t="s">
        <v>220</v>
      </c>
      <c r="C417" s="94" t="s">
        <v>102</v>
      </c>
      <c r="D417" s="94" t="s">
        <v>102</v>
      </c>
      <c r="E417" s="94" t="s">
        <v>102</v>
      </c>
      <c r="F417" s="94" t="s">
        <v>102</v>
      </c>
    </row>
    <row r="418" spans="1:6">
      <c r="A418" s="133">
        <v>39209</v>
      </c>
      <c r="B418" s="37" t="s">
        <v>227</v>
      </c>
      <c r="C418" s="94" t="s">
        <v>102</v>
      </c>
      <c r="D418" s="94" t="s">
        <v>102</v>
      </c>
      <c r="E418" s="94" t="s">
        <v>102</v>
      </c>
      <c r="F418" s="94" t="s">
        <v>102</v>
      </c>
    </row>
    <row r="419" spans="1:6">
      <c r="A419" s="133">
        <v>39210</v>
      </c>
      <c r="B419" s="37" t="s">
        <v>220</v>
      </c>
      <c r="C419" s="94" t="s">
        <v>102</v>
      </c>
      <c r="D419" s="94" t="s">
        <v>102</v>
      </c>
      <c r="E419" s="94" t="s">
        <v>102</v>
      </c>
      <c r="F419" s="94" t="s">
        <v>102</v>
      </c>
    </row>
    <row r="420" spans="1:6">
      <c r="A420" s="133">
        <v>39211</v>
      </c>
      <c r="B420" s="37" t="s">
        <v>229</v>
      </c>
      <c r="C420" s="94" t="s">
        <v>102</v>
      </c>
      <c r="D420" s="94" t="s">
        <v>102</v>
      </c>
      <c r="E420" s="94" t="s">
        <v>102</v>
      </c>
      <c r="F420" s="94" t="s">
        <v>102</v>
      </c>
    </row>
    <row r="421" spans="1:6">
      <c r="A421" s="133">
        <v>39212</v>
      </c>
      <c r="B421" s="37" t="s">
        <v>220</v>
      </c>
      <c r="C421" s="94" t="s">
        <v>102</v>
      </c>
      <c r="D421" s="94" t="s">
        <v>102</v>
      </c>
      <c r="E421" s="94" t="s">
        <v>102</v>
      </c>
      <c r="F421" s="94" t="s">
        <v>102</v>
      </c>
    </row>
    <row r="422" spans="1:6">
      <c r="A422" s="133">
        <v>39213</v>
      </c>
      <c r="B422" s="37" t="s">
        <v>231</v>
      </c>
      <c r="C422" s="94" t="s">
        <v>102</v>
      </c>
      <c r="D422" s="94" t="s">
        <v>102</v>
      </c>
      <c r="E422" s="94" t="s">
        <v>102</v>
      </c>
      <c r="F422" s="94" t="s">
        <v>102</v>
      </c>
    </row>
    <row r="423" spans="1:6">
      <c r="A423" s="133">
        <v>39214</v>
      </c>
      <c r="B423" s="37" t="s">
        <v>233</v>
      </c>
      <c r="C423" s="94" t="s">
        <v>102</v>
      </c>
      <c r="D423" s="94" t="s">
        <v>102</v>
      </c>
      <c r="E423" s="94" t="s">
        <v>102</v>
      </c>
      <c r="F423" s="94" t="s">
        <v>102</v>
      </c>
    </row>
    <row r="424" spans="1:6">
      <c r="A424" s="133">
        <v>39215</v>
      </c>
      <c r="B424" s="37" t="s">
        <v>220</v>
      </c>
      <c r="C424" s="94" t="s">
        <v>102</v>
      </c>
      <c r="D424" s="94" t="s">
        <v>102</v>
      </c>
      <c r="E424" s="94" t="s">
        <v>102</v>
      </c>
      <c r="F424" s="94" t="s">
        <v>102</v>
      </c>
    </row>
    <row r="425" spans="1:6">
      <c r="A425" s="133">
        <v>39216</v>
      </c>
      <c r="B425" s="37" t="s">
        <v>235</v>
      </c>
      <c r="C425" s="94" t="s">
        <v>102</v>
      </c>
      <c r="D425" s="94" t="s">
        <v>102</v>
      </c>
      <c r="E425" s="94" t="s">
        <v>102</v>
      </c>
      <c r="F425" s="94" t="s">
        <v>102</v>
      </c>
    </row>
    <row r="426" spans="1:6">
      <c r="A426" s="133">
        <v>39217</v>
      </c>
      <c r="B426" s="37" t="s">
        <v>237</v>
      </c>
      <c r="C426" s="94" t="s">
        <v>102</v>
      </c>
      <c r="D426" s="94" t="s">
        <v>102</v>
      </c>
      <c r="E426" s="94" t="s">
        <v>102</v>
      </c>
      <c r="F426" s="94" t="s">
        <v>102</v>
      </c>
    </row>
    <row r="427" spans="1:6">
      <c r="A427" s="133">
        <v>393</v>
      </c>
      <c r="B427" s="37" t="s">
        <v>238</v>
      </c>
      <c r="C427" s="94" t="s">
        <v>102</v>
      </c>
      <c r="D427" s="94" t="s">
        <v>102</v>
      </c>
      <c r="E427" s="94" t="s">
        <v>102</v>
      </c>
      <c r="F427" s="94" t="s">
        <v>102</v>
      </c>
    </row>
    <row r="428" spans="1:6">
      <c r="A428" s="124">
        <v>39301</v>
      </c>
      <c r="B428" s="104" t="s">
        <v>240</v>
      </c>
      <c r="C428" s="94" t="s">
        <v>102</v>
      </c>
      <c r="D428" s="94" t="s">
        <v>102</v>
      </c>
      <c r="E428" s="94" t="s">
        <v>102</v>
      </c>
      <c r="F428" s="94" t="s">
        <v>102</v>
      </c>
    </row>
    <row r="429" spans="1:6">
      <c r="A429" s="133">
        <v>39302</v>
      </c>
      <c r="B429" s="37" t="s">
        <v>220</v>
      </c>
      <c r="C429" s="94" t="s">
        <v>102</v>
      </c>
      <c r="D429" s="94" t="s">
        <v>102</v>
      </c>
      <c r="E429" s="94" t="s">
        <v>102</v>
      </c>
      <c r="F429" s="94" t="s">
        <v>102</v>
      </c>
    </row>
    <row r="430" spans="1:6">
      <c r="A430" s="133">
        <v>39303</v>
      </c>
      <c r="B430" s="37" t="s">
        <v>242</v>
      </c>
      <c r="C430" s="94" t="s">
        <v>102</v>
      </c>
      <c r="D430" s="94" t="s">
        <v>102</v>
      </c>
      <c r="E430" s="94" t="s">
        <v>102</v>
      </c>
      <c r="F430" s="94" t="s">
        <v>102</v>
      </c>
    </row>
    <row r="431" spans="1:6">
      <c r="A431" s="133">
        <v>39304</v>
      </c>
      <c r="B431" s="37" t="s">
        <v>220</v>
      </c>
      <c r="C431" s="94" t="s">
        <v>102</v>
      </c>
      <c r="D431" s="94" t="s">
        <v>102</v>
      </c>
      <c r="E431" s="94" t="s">
        <v>102</v>
      </c>
      <c r="F431" s="94" t="s">
        <v>102</v>
      </c>
    </row>
    <row r="432" spans="1:6">
      <c r="A432" s="133">
        <v>394</v>
      </c>
      <c r="B432" s="37" t="s">
        <v>693</v>
      </c>
      <c r="C432" s="94" t="s">
        <v>102</v>
      </c>
      <c r="D432" s="94" t="s">
        <v>102</v>
      </c>
      <c r="E432" s="94" t="s">
        <v>102</v>
      </c>
      <c r="F432" s="94" t="s">
        <v>102</v>
      </c>
    </row>
    <row r="433" spans="1:6">
      <c r="A433" s="135">
        <v>39401</v>
      </c>
      <c r="B433" s="110" t="s">
        <v>694</v>
      </c>
      <c r="C433" s="94" t="s">
        <v>102</v>
      </c>
      <c r="D433" s="94" t="s">
        <v>102</v>
      </c>
      <c r="E433" s="94" t="s">
        <v>102</v>
      </c>
      <c r="F433" s="94" t="s">
        <v>102</v>
      </c>
    </row>
    <row r="434" spans="1:6">
      <c r="A434" s="36">
        <v>39402</v>
      </c>
      <c r="B434" s="29" t="s">
        <v>695</v>
      </c>
      <c r="C434" s="94" t="s">
        <v>102</v>
      </c>
      <c r="D434" s="94" t="s">
        <v>102</v>
      </c>
      <c r="E434" s="94" t="s">
        <v>102</v>
      </c>
      <c r="F434" s="94" t="s">
        <v>102</v>
      </c>
    </row>
    <row r="435" spans="1:6">
      <c r="A435" s="36">
        <v>39403</v>
      </c>
      <c r="B435" s="29" t="s">
        <v>696</v>
      </c>
      <c r="C435" s="94" t="s">
        <v>102</v>
      </c>
      <c r="D435" s="94" t="s">
        <v>102</v>
      </c>
      <c r="E435" s="94" t="s">
        <v>102</v>
      </c>
      <c r="F435" s="94" t="s">
        <v>102</v>
      </c>
    </row>
    <row r="436" spans="1:6">
      <c r="A436" s="36">
        <v>39404</v>
      </c>
      <c r="B436" s="29" t="s">
        <v>697</v>
      </c>
      <c r="C436" s="94" t="s">
        <v>102</v>
      </c>
      <c r="D436" s="94" t="s">
        <v>102</v>
      </c>
      <c r="E436" s="94" t="s">
        <v>102</v>
      </c>
      <c r="F436" s="94" t="s">
        <v>102</v>
      </c>
    </row>
    <row r="437" spans="1:6">
      <c r="A437" s="36">
        <v>39405</v>
      </c>
      <c r="B437" s="29" t="s">
        <v>698</v>
      </c>
      <c r="C437" s="94" t="s">
        <v>102</v>
      </c>
      <c r="D437" s="94" t="s">
        <v>102</v>
      </c>
      <c r="E437" s="94" t="s">
        <v>102</v>
      </c>
      <c r="F437" s="94" t="s">
        <v>102</v>
      </c>
    </row>
    <row r="438" spans="1:6">
      <c r="A438" s="36">
        <v>3</v>
      </c>
      <c r="B438" s="29" t="s">
        <v>1185</v>
      </c>
      <c r="C438" s="94" t="s">
        <v>102</v>
      </c>
      <c r="D438" s="94" t="s">
        <v>102</v>
      </c>
      <c r="E438" s="94" t="s">
        <v>102</v>
      </c>
      <c r="F438" s="94" t="s">
        <v>102</v>
      </c>
    </row>
    <row r="439" spans="1:6">
      <c r="A439" s="124">
        <v>4</v>
      </c>
      <c r="B439" s="104" t="s">
        <v>243</v>
      </c>
      <c r="C439" s="94" t="s">
        <v>102</v>
      </c>
      <c r="D439" s="94" t="s">
        <v>102</v>
      </c>
      <c r="E439" s="94" t="s">
        <v>102</v>
      </c>
      <c r="F439" s="94" t="s">
        <v>102</v>
      </c>
    </row>
    <row r="440" spans="1:6">
      <c r="A440" s="124">
        <v>41</v>
      </c>
      <c r="B440" s="104" t="s">
        <v>244</v>
      </c>
      <c r="C440" s="94" t="s">
        <v>102</v>
      </c>
      <c r="D440" s="94" t="s">
        <v>102</v>
      </c>
      <c r="E440" s="94" t="s">
        <v>102</v>
      </c>
      <c r="F440" s="94" t="s">
        <v>102</v>
      </c>
    </row>
    <row r="441" spans="1:6">
      <c r="A441" s="121">
        <v>411</v>
      </c>
      <c r="B441" s="104" t="s">
        <v>245</v>
      </c>
      <c r="C441" s="94" t="s">
        <v>102</v>
      </c>
      <c r="D441" s="94" t="s">
        <v>102</v>
      </c>
      <c r="E441" s="94" t="s">
        <v>102</v>
      </c>
      <c r="F441" s="94" t="s">
        <v>102</v>
      </c>
    </row>
    <row r="442" spans="1:6">
      <c r="A442" s="124">
        <v>4111</v>
      </c>
      <c r="B442" s="104" t="s">
        <v>129</v>
      </c>
      <c r="C442" s="94" t="s">
        <v>102</v>
      </c>
      <c r="D442" s="94" t="s">
        <v>102</v>
      </c>
      <c r="E442" s="94" t="s">
        <v>102</v>
      </c>
      <c r="F442" s="94" t="s">
        <v>102</v>
      </c>
    </row>
    <row r="443" spans="1:6">
      <c r="A443" s="124">
        <v>41111</v>
      </c>
      <c r="B443" s="104" t="s">
        <v>246</v>
      </c>
      <c r="C443" s="94" t="s">
        <v>102</v>
      </c>
      <c r="D443" s="94" t="s">
        <v>102</v>
      </c>
      <c r="E443" s="94" t="s">
        <v>102</v>
      </c>
      <c r="F443" s="94" t="s">
        <v>102</v>
      </c>
    </row>
    <row r="444" spans="1:6">
      <c r="A444" s="133">
        <v>41112</v>
      </c>
      <c r="B444" s="37" t="s">
        <v>247</v>
      </c>
      <c r="C444" s="94" t="s">
        <v>102</v>
      </c>
      <c r="D444" s="94" t="s">
        <v>102</v>
      </c>
      <c r="E444" s="94" t="s">
        <v>102</v>
      </c>
      <c r="F444" s="94" t="s">
        <v>102</v>
      </c>
    </row>
    <row r="445" spans="1:6">
      <c r="A445" s="133">
        <v>41113</v>
      </c>
      <c r="B445" s="37" t="s">
        <v>248</v>
      </c>
      <c r="C445" s="94" t="s">
        <v>102</v>
      </c>
      <c r="D445" s="94" t="s">
        <v>102</v>
      </c>
      <c r="E445" s="94" t="s">
        <v>102</v>
      </c>
      <c r="F445" s="94" t="s">
        <v>102</v>
      </c>
    </row>
    <row r="446" spans="1:6">
      <c r="A446" s="133">
        <v>4112</v>
      </c>
      <c r="B446" s="37" t="s">
        <v>135</v>
      </c>
      <c r="C446" s="94" t="s">
        <v>102</v>
      </c>
      <c r="D446" s="94" t="s">
        <v>102</v>
      </c>
      <c r="E446" s="94" t="s">
        <v>102</v>
      </c>
      <c r="F446" s="94" t="s">
        <v>102</v>
      </c>
    </row>
    <row r="447" spans="1:6">
      <c r="A447" s="124">
        <v>41121</v>
      </c>
      <c r="B447" s="104" t="s">
        <v>246</v>
      </c>
      <c r="C447" s="94" t="s">
        <v>102</v>
      </c>
      <c r="D447" s="94" t="s">
        <v>102</v>
      </c>
      <c r="E447" s="94" t="s">
        <v>102</v>
      </c>
      <c r="F447" s="94" t="s">
        <v>102</v>
      </c>
    </row>
    <row r="448" spans="1:6">
      <c r="A448" s="133">
        <v>41122</v>
      </c>
      <c r="B448" s="37" t="s">
        <v>247</v>
      </c>
      <c r="C448" s="94" t="s">
        <v>102</v>
      </c>
      <c r="D448" s="94" t="s">
        <v>102</v>
      </c>
      <c r="E448" s="94" t="s">
        <v>102</v>
      </c>
      <c r="F448" s="94" t="s">
        <v>102</v>
      </c>
    </row>
    <row r="449" spans="1:6">
      <c r="A449" s="133">
        <v>41123</v>
      </c>
      <c r="B449" s="37" t="s">
        <v>248</v>
      </c>
      <c r="C449" s="94" t="s">
        <v>102</v>
      </c>
      <c r="D449" s="94" t="s">
        <v>102</v>
      </c>
      <c r="E449" s="94" t="s">
        <v>102</v>
      </c>
      <c r="F449" s="94" t="s">
        <v>102</v>
      </c>
    </row>
    <row r="450" spans="1:6">
      <c r="A450" s="133">
        <v>412</v>
      </c>
      <c r="B450" s="37" t="s">
        <v>249</v>
      </c>
      <c r="C450" s="94" t="s">
        <v>102</v>
      </c>
      <c r="D450" s="94" t="s">
        <v>102</v>
      </c>
      <c r="E450" s="94" t="s">
        <v>102</v>
      </c>
      <c r="F450" s="94" t="s">
        <v>102</v>
      </c>
    </row>
    <row r="451" spans="1:6">
      <c r="A451" s="124">
        <v>4121</v>
      </c>
      <c r="B451" s="104" t="s">
        <v>129</v>
      </c>
      <c r="C451" s="94" t="s">
        <v>102</v>
      </c>
      <c r="D451" s="94" t="s">
        <v>102</v>
      </c>
      <c r="E451" s="94" t="s">
        <v>102</v>
      </c>
      <c r="F451" s="94" t="s">
        <v>102</v>
      </c>
    </row>
    <row r="452" spans="1:6">
      <c r="A452" s="124">
        <v>41211</v>
      </c>
      <c r="B452" s="104" t="s">
        <v>250</v>
      </c>
      <c r="C452" s="94" t="s">
        <v>102</v>
      </c>
      <c r="D452" s="94" t="s">
        <v>102</v>
      </c>
      <c r="E452" s="94" t="s">
        <v>102</v>
      </c>
      <c r="F452" s="94" t="s">
        <v>102</v>
      </c>
    </row>
    <row r="453" spans="1:6">
      <c r="A453" s="133">
        <v>41212</v>
      </c>
      <c r="B453" s="37" t="s">
        <v>154</v>
      </c>
      <c r="C453" s="94" t="s">
        <v>102</v>
      </c>
      <c r="D453" s="94" t="s">
        <v>102</v>
      </c>
      <c r="E453" s="94" t="s">
        <v>102</v>
      </c>
      <c r="F453" s="94" t="s">
        <v>102</v>
      </c>
    </row>
    <row r="454" spans="1:6">
      <c r="A454" s="133">
        <v>41213</v>
      </c>
      <c r="B454" s="37" t="s">
        <v>251</v>
      </c>
      <c r="C454" s="94" t="s">
        <v>102</v>
      </c>
      <c r="D454" s="94" t="s">
        <v>102</v>
      </c>
      <c r="E454" s="94" t="s">
        <v>102</v>
      </c>
      <c r="F454" s="94" t="s">
        <v>102</v>
      </c>
    </row>
    <row r="455" spans="1:6">
      <c r="A455" s="133">
        <v>41214</v>
      </c>
      <c r="B455" s="37" t="s">
        <v>252</v>
      </c>
      <c r="C455" s="94" t="s">
        <v>102</v>
      </c>
      <c r="D455" s="94" t="s">
        <v>102</v>
      </c>
      <c r="E455" s="94" t="s">
        <v>102</v>
      </c>
      <c r="F455" s="94" t="s">
        <v>102</v>
      </c>
    </row>
    <row r="456" spans="1:6">
      <c r="A456" s="133">
        <v>41215</v>
      </c>
      <c r="B456" s="37" t="s">
        <v>253</v>
      </c>
      <c r="C456" s="94" t="s">
        <v>102</v>
      </c>
      <c r="D456" s="94" t="s">
        <v>102</v>
      </c>
      <c r="E456" s="94" t="s">
        <v>102</v>
      </c>
      <c r="F456" s="94" t="s">
        <v>102</v>
      </c>
    </row>
    <row r="457" spans="1:6">
      <c r="A457" s="133">
        <v>41216</v>
      </c>
      <c r="B457" s="37" t="s">
        <v>254</v>
      </c>
      <c r="C457" s="94" t="s">
        <v>102</v>
      </c>
      <c r="D457" s="94" t="s">
        <v>102</v>
      </c>
      <c r="E457" s="94" t="s">
        <v>102</v>
      </c>
      <c r="F457" s="94" t="s">
        <v>102</v>
      </c>
    </row>
    <row r="458" spans="1:6">
      <c r="A458" s="133">
        <v>41217</v>
      </c>
      <c r="B458" s="37" t="s">
        <v>255</v>
      </c>
      <c r="C458" s="94" t="s">
        <v>102</v>
      </c>
      <c r="D458" s="94" t="s">
        <v>102</v>
      </c>
      <c r="E458" s="94" t="s">
        <v>102</v>
      </c>
      <c r="F458" s="94" t="s">
        <v>102</v>
      </c>
    </row>
    <row r="459" spans="1:6">
      <c r="A459" s="133">
        <v>4122</v>
      </c>
      <c r="B459" s="37" t="s">
        <v>135</v>
      </c>
      <c r="C459" s="94" t="s">
        <v>102</v>
      </c>
      <c r="D459" s="94" t="s">
        <v>102</v>
      </c>
      <c r="E459" s="94" t="s">
        <v>102</v>
      </c>
      <c r="F459" s="94" t="s">
        <v>102</v>
      </c>
    </row>
    <row r="460" spans="1:6">
      <c r="A460" s="124">
        <v>41221</v>
      </c>
      <c r="B460" s="104" t="s">
        <v>256</v>
      </c>
      <c r="C460" s="94" t="s">
        <v>102</v>
      </c>
      <c r="D460" s="94" t="s">
        <v>102</v>
      </c>
      <c r="E460" s="94" t="s">
        <v>102</v>
      </c>
      <c r="F460" s="94" t="s">
        <v>102</v>
      </c>
    </row>
    <row r="461" spans="1:6">
      <c r="A461" s="133">
        <v>41222</v>
      </c>
      <c r="B461" s="37" t="s">
        <v>257</v>
      </c>
      <c r="C461" s="94" t="s">
        <v>102</v>
      </c>
      <c r="D461" s="94" t="s">
        <v>102</v>
      </c>
      <c r="E461" s="94" t="s">
        <v>102</v>
      </c>
      <c r="F461" s="94" t="s">
        <v>102</v>
      </c>
    </row>
    <row r="462" spans="1:6">
      <c r="A462" s="133">
        <v>41223</v>
      </c>
      <c r="B462" s="37" t="s">
        <v>258</v>
      </c>
      <c r="C462" s="94" t="s">
        <v>102</v>
      </c>
      <c r="D462" s="94" t="s">
        <v>102</v>
      </c>
      <c r="E462" s="94" t="s">
        <v>102</v>
      </c>
      <c r="F462" s="94" t="s">
        <v>102</v>
      </c>
    </row>
    <row r="463" spans="1:6">
      <c r="A463" s="133">
        <v>41224</v>
      </c>
      <c r="B463" s="37" t="s">
        <v>259</v>
      </c>
      <c r="C463" s="94" t="s">
        <v>102</v>
      </c>
      <c r="D463" s="94" t="s">
        <v>102</v>
      </c>
      <c r="E463" s="94" t="s">
        <v>102</v>
      </c>
      <c r="F463" s="94" t="s">
        <v>102</v>
      </c>
    </row>
    <row r="464" spans="1:6">
      <c r="A464" s="133">
        <v>41225</v>
      </c>
      <c r="B464" s="37" t="s">
        <v>692</v>
      </c>
      <c r="C464" s="94" t="s">
        <v>102</v>
      </c>
      <c r="D464" s="94" t="s">
        <v>102</v>
      </c>
      <c r="E464" s="94" t="s">
        <v>102</v>
      </c>
      <c r="F464" s="94" t="s">
        <v>102</v>
      </c>
    </row>
    <row r="465" spans="1:6">
      <c r="A465" s="133">
        <v>413</v>
      </c>
      <c r="B465" s="29" t="s">
        <v>262</v>
      </c>
      <c r="C465" s="94" t="s">
        <v>102</v>
      </c>
      <c r="D465" s="94" t="s">
        <v>102</v>
      </c>
      <c r="E465" s="94" t="s">
        <v>102</v>
      </c>
      <c r="F465" s="94" t="s">
        <v>102</v>
      </c>
    </row>
    <row r="466" spans="1:6">
      <c r="A466" s="124">
        <v>41310</v>
      </c>
      <c r="B466" s="104" t="s">
        <v>263</v>
      </c>
      <c r="C466" s="94" t="s">
        <v>102</v>
      </c>
      <c r="D466" s="94" t="s">
        <v>102</v>
      </c>
      <c r="E466" s="94" t="s">
        <v>102</v>
      </c>
      <c r="F466" s="94" t="s">
        <v>102</v>
      </c>
    </row>
    <row r="467" spans="1:6">
      <c r="A467" s="36">
        <v>413101</v>
      </c>
      <c r="B467" s="37" t="s">
        <v>574</v>
      </c>
      <c r="C467" s="94" t="s">
        <v>102</v>
      </c>
      <c r="D467" s="94" t="s">
        <v>102</v>
      </c>
      <c r="E467" s="94" t="s">
        <v>102</v>
      </c>
      <c r="F467" s="94" t="s">
        <v>102</v>
      </c>
    </row>
    <row r="468" spans="1:6">
      <c r="A468" s="136">
        <v>413102</v>
      </c>
      <c r="B468" s="112" t="s">
        <v>575</v>
      </c>
      <c r="C468" s="94" t="s">
        <v>102</v>
      </c>
      <c r="D468" s="94" t="s">
        <v>102</v>
      </c>
      <c r="E468" s="94" t="s">
        <v>102</v>
      </c>
      <c r="F468" s="94" t="s">
        <v>102</v>
      </c>
    </row>
    <row r="469" spans="1:6">
      <c r="A469" s="136">
        <v>413103</v>
      </c>
      <c r="B469" s="112" t="s">
        <v>576</v>
      </c>
      <c r="C469" s="94" t="s">
        <v>102</v>
      </c>
      <c r="D469" s="94" t="s">
        <v>102</v>
      </c>
      <c r="E469" s="94" t="s">
        <v>102</v>
      </c>
      <c r="F469" s="94" t="s">
        <v>102</v>
      </c>
    </row>
    <row r="470" spans="1:6">
      <c r="A470" s="136">
        <v>413104</v>
      </c>
      <c r="B470" s="112" t="s">
        <v>577</v>
      </c>
      <c r="C470" s="94" t="s">
        <v>102</v>
      </c>
      <c r="D470" s="94" t="s">
        <v>102</v>
      </c>
      <c r="E470" s="94" t="s">
        <v>102</v>
      </c>
      <c r="F470" s="94" t="s">
        <v>102</v>
      </c>
    </row>
    <row r="471" spans="1:6">
      <c r="A471" s="136">
        <v>41320</v>
      </c>
      <c r="B471" s="112" t="s">
        <v>264</v>
      </c>
      <c r="C471" s="94" t="s">
        <v>102</v>
      </c>
      <c r="D471" s="94" t="s">
        <v>102</v>
      </c>
      <c r="E471" s="94" t="s">
        <v>102</v>
      </c>
      <c r="F471" s="94" t="s">
        <v>102</v>
      </c>
    </row>
    <row r="472" spans="1:6">
      <c r="A472" s="133">
        <v>413201</v>
      </c>
      <c r="B472" s="37" t="s">
        <v>578</v>
      </c>
      <c r="C472" s="94" t="s">
        <v>102</v>
      </c>
      <c r="D472" s="94" t="s">
        <v>102</v>
      </c>
      <c r="E472" s="94" t="s">
        <v>102</v>
      </c>
      <c r="F472" s="94" t="s">
        <v>102</v>
      </c>
    </row>
    <row r="473" spans="1:6">
      <c r="A473" s="35">
        <v>413202</v>
      </c>
      <c r="B473" s="29" t="s">
        <v>579</v>
      </c>
      <c r="C473" s="94" t="s">
        <v>102</v>
      </c>
      <c r="D473" s="94" t="s">
        <v>102</v>
      </c>
      <c r="E473" s="94" t="s">
        <v>102</v>
      </c>
      <c r="F473" s="94" t="s">
        <v>102</v>
      </c>
    </row>
    <row r="474" spans="1:6">
      <c r="A474" s="35">
        <v>413203</v>
      </c>
      <c r="B474" s="29" t="s">
        <v>580</v>
      </c>
      <c r="C474" s="94" t="s">
        <v>102</v>
      </c>
      <c r="D474" s="94" t="s">
        <v>102</v>
      </c>
      <c r="E474" s="94" t="s">
        <v>102</v>
      </c>
      <c r="F474" s="94" t="s">
        <v>102</v>
      </c>
    </row>
    <row r="475" spans="1:6">
      <c r="A475" s="35">
        <v>413204</v>
      </c>
      <c r="B475" s="29" t="s">
        <v>581</v>
      </c>
      <c r="C475" s="94" t="s">
        <v>102</v>
      </c>
      <c r="D475" s="94" t="s">
        <v>102</v>
      </c>
      <c r="E475" s="94" t="s">
        <v>102</v>
      </c>
      <c r="F475" s="94" t="s">
        <v>102</v>
      </c>
    </row>
    <row r="476" spans="1:6">
      <c r="A476" s="35">
        <v>413205</v>
      </c>
      <c r="B476" s="29" t="s">
        <v>582</v>
      </c>
      <c r="C476" s="94" t="s">
        <v>102</v>
      </c>
      <c r="D476" s="94" t="s">
        <v>102</v>
      </c>
      <c r="E476" s="94" t="s">
        <v>102</v>
      </c>
      <c r="F476" s="94" t="s">
        <v>102</v>
      </c>
    </row>
    <row r="477" spans="1:6">
      <c r="A477" s="35">
        <v>413206</v>
      </c>
      <c r="B477" s="29" t="s">
        <v>583</v>
      </c>
      <c r="C477" s="94" t="s">
        <v>102</v>
      </c>
      <c r="D477" s="94" t="s">
        <v>102</v>
      </c>
      <c r="E477" s="94" t="s">
        <v>102</v>
      </c>
      <c r="F477" s="94" t="s">
        <v>102</v>
      </c>
    </row>
    <row r="478" spans="1:6">
      <c r="A478" s="35">
        <v>413207</v>
      </c>
      <c r="B478" s="29" t="s">
        <v>584</v>
      </c>
      <c r="C478" s="94" t="s">
        <v>102</v>
      </c>
      <c r="D478" s="94" t="s">
        <v>102</v>
      </c>
      <c r="E478" s="94" t="s">
        <v>102</v>
      </c>
      <c r="F478" s="94" t="s">
        <v>102</v>
      </c>
    </row>
    <row r="479" spans="1:6">
      <c r="A479" s="35">
        <v>413208</v>
      </c>
      <c r="B479" s="29" t="s">
        <v>585</v>
      </c>
      <c r="C479" s="94" t="s">
        <v>102</v>
      </c>
      <c r="D479" s="94" t="s">
        <v>102</v>
      </c>
      <c r="E479" s="94" t="s">
        <v>102</v>
      </c>
      <c r="F479" s="94" t="s">
        <v>102</v>
      </c>
    </row>
    <row r="480" spans="1:6">
      <c r="A480" s="35">
        <v>413209</v>
      </c>
      <c r="B480" s="29" t="s">
        <v>586</v>
      </c>
      <c r="C480" s="94" t="s">
        <v>102</v>
      </c>
      <c r="D480" s="94" t="s">
        <v>102</v>
      </c>
      <c r="E480" s="94" t="s">
        <v>102</v>
      </c>
      <c r="F480" s="94" t="s">
        <v>102</v>
      </c>
    </row>
    <row r="481" spans="1:6">
      <c r="A481" s="35">
        <v>413210</v>
      </c>
      <c r="B481" s="29" t="s">
        <v>587</v>
      </c>
      <c r="C481" s="94" t="s">
        <v>102</v>
      </c>
      <c r="D481" s="94" t="s">
        <v>102</v>
      </c>
      <c r="E481" s="94" t="s">
        <v>102</v>
      </c>
      <c r="F481" s="94" t="s">
        <v>102</v>
      </c>
    </row>
    <row r="482" spans="1:6">
      <c r="A482" s="35">
        <v>413211</v>
      </c>
      <c r="B482" s="29" t="s">
        <v>588</v>
      </c>
      <c r="C482" s="94" t="s">
        <v>102</v>
      </c>
      <c r="D482" s="94" t="s">
        <v>102</v>
      </c>
      <c r="E482" s="94" t="s">
        <v>102</v>
      </c>
      <c r="F482" s="94" t="s">
        <v>102</v>
      </c>
    </row>
    <row r="483" spans="1:6">
      <c r="A483" s="35">
        <v>413212</v>
      </c>
      <c r="B483" s="29" t="s">
        <v>589</v>
      </c>
      <c r="C483" s="94" t="s">
        <v>102</v>
      </c>
      <c r="D483" s="94" t="s">
        <v>102</v>
      </c>
      <c r="E483" s="94" t="s">
        <v>102</v>
      </c>
      <c r="F483" s="94" t="s">
        <v>102</v>
      </c>
    </row>
    <row r="484" spans="1:6">
      <c r="A484" s="35">
        <v>413213</v>
      </c>
      <c r="B484" s="29" t="s">
        <v>590</v>
      </c>
      <c r="C484" s="94" t="s">
        <v>102</v>
      </c>
      <c r="D484" s="94" t="s">
        <v>102</v>
      </c>
      <c r="E484" s="94" t="s">
        <v>102</v>
      </c>
      <c r="F484" s="94" t="s">
        <v>102</v>
      </c>
    </row>
    <row r="485" spans="1:6">
      <c r="A485" s="35">
        <v>41330</v>
      </c>
      <c r="B485" s="29" t="s">
        <v>265</v>
      </c>
      <c r="C485" s="94" t="s">
        <v>102</v>
      </c>
      <c r="D485" s="94" t="s">
        <v>102</v>
      </c>
      <c r="E485" s="94" t="s">
        <v>102</v>
      </c>
      <c r="F485" s="94" t="s">
        <v>102</v>
      </c>
    </row>
    <row r="486" spans="1:6">
      <c r="A486" s="133">
        <v>41340</v>
      </c>
      <c r="B486" s="37" t="s">
        <v>266</v>
      </c>
      <c r="C486" s="94" t="s">
        <v>102</v>
      </c>
      <c r="D486" s="94" t="s">
        <v>102</v>
      </c>
      <c r="E486" s="94" t="s">
        <v>102</v>
      </c>
      <c r="F486" s="94" t="s">
        <v>102</v>
      </c>
    </row>
    <row r="487" spans="1:6">
      <c r="A487" s="133">
        <v>41350</v>
      </c>
      <c r="B487" s="37" t="s">
        <v>267</v>
      </c>
      <c r="C487" s="94" t="s">
        <v>102</v>
      </c>
      <c r="D487" s="94" t="s">
        <v>102</v>
      </c>
      <c r="E487" s="94" t="s">
        <v>102</v>
      </c>
      <c r="F487" s="94" t="s">
        <v>102</v>
      </c>
    </row>
    <row r="488" spans="1:6">
      <c r="A488" s="133">
        <v>4136</v>
      </c>
      <c r="B488" s="37" t="s">
        <v>640</v>
      </c>
      <c r="C488" s="94" t="s">
        <v>102</v>
      </c>
      <c r="D488" s="94" t="s">
        <v>102</v>
      </c>
      <c r="E488" s="94" t="s">
        <v>102</v>
      </c>
      <c r="F488" s="94" t="s">
        <v>102</v>
      </c>
    </row>
    <row r="489" spans="1:6">
      <c r="A489" s="124">
        <v>41361</v>
      </c>
      <c r="B489" s="104" t="s">
        <v>268</v>
      </c>
      <c r="C489" s="94" t="s">
        <v>102</v>
      </c>
      <c r="D489" s="94" t="s">
        <v>102</v>
      </c>
      <c r="E489" s="94" t="s">
        <v>102</v>
      </c>
      <c r="F489" s="94" t="s">
        <v>102</v>
      </c>
    </row>
    <row r="490" spans="1:6">
      <c r="A490" s="133">
        <v>41362</v>
      </c>
      <c r="B490" s="37" t="s">
        <v>269</v>
      </c>
      <c r="C490" s="94" t="s">
        <v>102</v>
      </c>
      <c r="D490" s="94" t="s">
        <v>102</v>
      </c>
      <c r="E490" s="94" t="s">
        <v>102</v>
      </c>
      <c r="F490" s="94" t="s">
        <v>102</v>
      </c>
    </row>
    <row r="491" spans="1:6">
      <c r="A491" s="133">
        <v>41363</v>
      </c>
      <c r="B491" s="37" t="s">
        <v>654</v>
      </c>
      <c r="C491" s="94" t="s">
        <v>102</v>
      </c>
      <c r="D491" s="94" t="s">
        <v>102</v>
      </c>
      <c r="E491" s="94" t="s">
        <v>102</v>
      </c>
      <c r="F491" s="94" t="s">
        <v>102</v>
      </c>
    </row>
    <row r="492" spans="1:6">
      <c r="A492" s="133">
        <v>41364</v>
      </c>
      <c r="B492" s="28" t="s">
        <v>680</v>
      </c>
      <c r="C492" s="94" t="s">
        <v>102</v>
      </c>
      <c r="D492" s="94" t="s">
        <v>102</v>
      </c>
      <c r="E492" s="94" t="s">
        <v>102</v>
      </c>
      <c r="F492" s="94" t="s">
        <v>102</v>
      </c>
    </row>
    <row r="493" spans="1:6">
      <c r="A493" s="133">
        <v>41365</v>
      </c>
      <c r="B493" s="29" t="s">
        <v>681</v>
      </c>
      <c r="C493" s="94" t="s">
        <v>102</v>
      </c>
      <c r="D493" s="94" t="s">
        <v>102</v>
      </c>
      <c r="E493" s="94" t="s">
        <v>102</v>
      </c>
      <c r="F493" s="94" t="s">
        <v>102</v>
      </c>
    </row>
    <row r="494" spans="1:6">
      <c r="A494" s="133">
        <v>41366</v>
      </c>
      <c r="B494" s="29" t="s">
        <v>682</v>
      </c>
      <c r="C494" s="94" t="s">
        <v>102</v>
      </c>
      <c r="D494" s="94" t="s">
        <v>102</v>
      </c>
      <c r="E494" s="94" t="s">
        <v>102</v>
      </c>
      <c r="F494" s="94" t="s">
        <v>102</v>
      </c>
    </row>
    <row r="495" spans="1:6">
      <c r="A495" s="133">
        <v>414</v>
      </c>
      <c r="B495" s="29" t="s">
        <v>270</v>
      </c>
      <c r="C495" s="94" t="s">
        <v>102</v>
      </c>
      <c r="D495" s="94" t="s">
        <v>102</v>
      </c>
      <c r="E495" s="94" t="s">
        <v>102</v>
      </c>
      <c r="F495" s="94" t="s">
        <v>102</v>
      </c>
    </row>
    <row r="496" spans="1:6">
      <c r="A496" s="124">
        <v>41410</v>
      </c>
      <c r="B496" s="104" t="s">
        <v>271</v>
      </c>
      <c r="C496" s="94" t="s">
        <v>102</v>
      </c>
      <c r="D496" s="94" t="s">
        <v>102</v>
      </c>
      <c r="E496" s="94" t="s">
        <v>102</v>
      </c>
      <c r="F496" s="94" t="s">
        <v>102</v>
      </c>
    </row>
    <row r="497" spans="1:6">
      <c r="A497" s="133">
        <v>41420</v>
      </c>
      <c r="B497" s="37" t="s">
        <v>272</v>
      </c>
      <c r="C497" s="94" t="s">
        <v>102</v>
      </c>
      <c r="D497" s="94" t="s">
        <v>102</v>
      </c>
      <c r="E497" s="94" t="s">
        <v>102</v>
      </c>
      <c r="F497" s="94" t="s">
        <v>102</v>
      </c>
    </row>
    <row r="498" spans="1:6">
      <c r="A498" s="133">
        <v>41430</v>
      </c>
      <c r="B498" s="37" t="s">
        <v>273</v>
      </c>
      <c r="C498" s="94" t="s">
        <v>102</v>
      </c>
      <c r="D498" s="94" t="s">
        <v>102</v>
      </c>
      <c r="E498" s="94" t="s">
        <v>102</v>
      </c>
      <c r="F498" s="94" t="s">
        <v>102</v>
      </c>
    </row>
    <row r="499" spans="1:6">
      <c r="A499" s="133">
        <v>41440</v>
      </c>
      <c r="B499" s="37" t="s">
        <v>274</v>
      </c>
      <c r="C499" s="94" t="s">
        <v>102</v>
      </c>
      <c r="D499" s="94" t="s">
        <v>102</v>
      </c>
      <c r="E499" s="94" t="s">
        <v>102</v>
      </c>
      <c r="F499" s="94" t="s">
        <v>102</v>
      </c>
    </row>
    <row r="500" spans="1:6">
      <c r="A500" s="133">
        <v>41450</v>
      </c>
      <c r="B500" s="37" t="s">
        <v>275</v>
      </c>
      <c r="C500" s="94" t="s">
        <v>102</v>
      </c>
      <c r="D500" s="94" t="s">
        <v>102</v>
      </c>
      <c r="E500" s="94" t="s">
        <v>102</v>
      </c>
      <c r="F500" s="94" t="s">
        <v>102</v>
      </c>
    </row>
    <row r="501" spans="1:6">
      <c r="A501" s="133">
        <v>42</v>
      </c>
      <c r="B501" s="37" t="s">
        <v>276</v>
      </c>
      <c r="C501" s="94" t="s">
        <v>102</v>
      </c>
      <c r="D501" s="94" t="s">
        <v>102</v>
      </c>
      <c r="E501" s="94" t="s">
        <v>102</v>
      </c>
      <c r="F501" s="94" t="s">
        <v>102</v>
      </c>
    </row>
    <row r="502" spans="1:6">
      <c r="A502" s="121">
        <v>421</v>
      </c>
      <c r="B502" s="104" t="s">
        <v>277</v>
      </c>
      <c r="C502" s="94" t="s">
        <v>102</v>
      </c>
      <c r="D502" s="94" t="s">
        <v>102</v>
      </c>
      <c r="E502" s="94" t="s">
        <v>102</v>
      </c>
      <c r="F502" s="94" t="s">
        <v>102</v>
      </c>
    </row>
    <row r="503" spans="1:6">
      <c r="A503" s="124">
        <v>4211</v>
      </c>
      <c r="B503" s="104" t="s">
        <v>129</v>
      </c>
      <c r="C503" s="94" t="s">
        <v>102</v>
      </c>
      <c r="D503" s="94" t="s">
        <v>102</v>
      </c>
      <c r="E503" s="94" t="s">
        <v>102</v>
      </c>
      <c r="F503" s="94" t="s">
        <v>102</v>
      </c>
    </row>
    <row r="504" spans="1:6">
      <c r="A504" s="124">
        <v>42111</v>
      </c>
      <c r="B504" s="104" t="s">
        <v>246</v>
      </c>
      <c r="C504" s="94" t="s">
        <v>102</v>
      </c>
      <c r="D504" s="94" t="s">
        <v>102</v>
      </c>
      <c r="E504" s="94" t="s">
        <v>102</v>
      </c>
      <c r="F504" s="94" t="s">
        <v>102</v>
      </c>
    </row>
    <row r="505" spans="1:6">
      <c r="A505" s="36">
        <v>42112</v>
      </c>
      <c r="B505" s="37" t="s">
        <v>247</v>
      </c>
      <c r="C505" s="94" t="s">
        <v>102</v>
      </c>
      <c r="D505" s="94" t="s">
        <v>102</v>
      </c>
      <c r="E505" s="94" t="s">
        <v>102</v>
      </c>
      <c r="F505" s="94" t="s">
        <v>102</v>
      </c>
    </row>
    <row r="506" spans="1:6">
      <c r="A506" s="36">
        <v>42113</v>
      </c>
      <c r="B506" s="37" t="s">
        <v>248</v>
      </c>
      <c r="C506" s="94" t="s">
        <v>102</v>
      </c>
      <c r="D506" s="94" t="s">
        <v>102</v>
      </c>
      <c r="E506" s="94" t="s">
        <v>102</v>
      </c>
      <c r="F506" s="94" t="s">
        <v>102</v>
      </c>
    </row>
    <row r="507" spans="1:6">
      <c r="A507" s="36">
        <v>4212</v>
      </c>
      <c r="B507" s="37" t="s">
        <v>135</v>
      </c>
      <c r="C507" s="94" t="s">
        <v>102</v>
      </c>
      <c r="D507" s="94" t="s">
        <v>102</v>
      </c>
      <c r="E507" s="94" t="s">
        <v>102</v>
      </c>
      <c r="F507" s="94" t="s">
        <v>102</v>
      </c>
    </row>
    <row r="508" spans="1:6">
      <c r="A508" s="137">
        <v>42121</v>
      </c>
      <c r="B508" s="110" t="s">
        <v>246</v>
      </c>
      <c r="C508" s="94" t="s">
        <v>102</v>
      </c>
      <c r="D508" s="94" t="s">
        <v>102</v>
      </c>
      <c r="E508" s="94" t="s">
        <v>102</v>
      </c>
      <c r="F508" s="94" t="s">
        <v>102</v>
      </c>
    </row>
    <row r="509" spans="1:6">
      <c r="A509" s="36">
        <v>42122</v>
      </c>
      <c r="B509" s="37" t="s">
        <v>247</v>
      </c>
      <c r="C509" s="94" t="s">
        <v>102</v>
      </c>
      <c r="D509" s="94" t="s">
        <v>102</v>
      </c>
      <c r="E509" s="94" t="s">
        <v>102</v>
      </c>
      <c r="F509" s="94" t="s">
        <v>102</v>
      </c>
    </row>
    <row r="510" spans="1:6">
      <c r="A510" s="36">
        <v>42123</v>
      </c>
      <c r="B510" s="37" t="s">
        <v>248</v>
      </c>
      <c r="C510" s="94" t="s">
        <v>102</v>
      </c>
      <c r="D510" s="94" t="s">
        <v>102</v>
      </c>
      <c r="E510" s="94" t="s">
        <v>102</v>
      </c>
      <c r="F510" s="94" t="s">
        <v>102</v>
      </c>
    </row>
    <row r="511" spans="1:6">
      <c r="A511" s="36">
        <v>422</v>
      </c>
      <c r="B511" s="37" t="s">
        <v>213</v>
      </c>
      <c r="C511" s="94" t="s">
        <v>102</v>
      </c>
      <c r="D511" s="94" t="s">
        <v>102</v>
      </c>
      <c r="E511" s="94" t="s">
        <v>102</v>
      </c>
      <c r="F511" s="94" t="s">
        <v>102</v>
      </c>
    </row>
    <row r="512" spans="1:6">
      <c r="A512" s="124">
        <v>4221</v>
      </c>
      <c r="B512" s="104" t="s">
        <v>129</v>
      </c>
      <c r="C512" s="94" t="s">
        <v>102</v>
      </c>
      <c r="D512" s="94" t="s">
        <v>102</v>
      </c>
      <c r="E512" s="94" t="s">
        <v>102</v>
      </c>
      <c r="F512" s="94" t="s">
        <v>102</v>
      </c>
    </row>
    <row r="513" spans="1:6">
      <c r="A513" s="124">
        <v>42211</v>
      </c>
      <c r="B513" s="104" t="s">
        <v>250</v>
      </c>
      <c r="C513" s="94" t="s">
        <v>102</v>
      </c>
      <c r="D513" s="94" t="s">
        <v>102</v>
      </c>
      <c r="E513" s="94" t="s">
        <v>102</v>
      </c>
      <c r="F513" s="94" t="s">
        <v>102</v>
      </c>
    </row>
    <row r="514" spans="1:6">
      <c r="A514" s="133">
        <v>42212</v>
      </c>
      <c r="B514" s="37" t="s">
        <v>278</v>
      </c>
      <c r="C514" s="94" t="s">
        <v>102</v>
      </c>
      <c r="D514" s="94" t="s">
        <v>102</v>
      </c>
      <c r="E514" s="94" t="s">
        <v>102</v>
      </c>
      <c r="F514" s="94" t="s">
        <v>102</v>
      </c>
    </row>
    <row r="515" spans="1:6">
      <c r="A515" s="133">
        <v>42213</v>
      </c>
      <c r="B515" s="37" t="s">
        <v>251</v>
      </c>
      <c r="C515" s="94" t="s">
        <v>102</v>
      </c>
      <c r="D515" s="94" t="s">
        <v>102</v>
      </c>
      <c r="E515" s="94" t="s">
        <v>102</v>
      </c>
      <c r="F515" s="94" t="s">
        <v>102</v>
      </c>
    </row>
    <row r="516" spans="1:6">
      <c r="A516" s="133">
        <v>42214</v>
      </c>
      <c r="B516" s="37" t="s">
        <v>252</v>
      </c>
      <c r="C516" s="94" t="s">
        <v>102</v>
      </c>
      <c r="D516" s="94" t="s">
        <v>102</v>
      </c>
      <c r="E516" s="94" t="s">
        <v>102</v>
      </c>
      <c r="F516" s="94" t="s">
        <v>102</v>
      </c>
    </row>
    <row r="517" spans="1:6">
      <c r="A517" s="133">
        <v>42215</v>
      </c>
      <c r="B517" s="37" t="s">
        <v>253</v>
      </c>
      <c r="C517" s="94" t="s">
        <v>102</v>
      </c>
      <c r="D517" s="94" t="s">
        <v>102</v>
      </c>
      <c r="E517" s="94" t="s">
        <v>102</v>
      </c>
      <c r="F517" s="94" t="s">
        <v>102</v>
      </c>
    </row>
    <row r="518" spans="1:6">
      <c r="A518" s="133">
        <v>42216</v>
      </c>
      <c r="B518" s="37" t="s">
        <v>254</v>
      </c>
      <c r="C518" s="94" t="s">
        <v>102</v>
      </c>
      <c r="D518" s="94" t="s">
        <v>102</v>
      </c>
      <c r="E518" s="94" t="s">
        <v>102</v>
      </c>
      <c r="F518" s="94" t="s">
        <v>102</v>
      </c>
    </row>
    <row r="519" spans="1:6">
      <c r="A519" s="133">
        <v>42217</v>
      </c>
      <c r="B519" s="37" t="s">
        <v>255</v>
      </c>
      <c r="C519" s="94" t="s">
        <v>102</v>
      </c>
      <c r="D519" s="94" t="s">
        <v>102</v>
      </c>
      <c r="E519" s="94" t="s">
        <v>102</v>
      </c>
      <c r="F519" s="94" t="s">
        <v>102</v>
      </c>
    </row>
    <row r="520" spans="1:6">
      <c r="A520" s="133">
        <v>4222</v>
      </c>
      <c r="B520" s="37" t="s">
        <v>135</v>
      </c>
      <c r="C520" s="94" t="s">
        <v>102</v>
      </c>
      <c r="D520" s="94" t="s">
        <v>102</v>
      </c>
      <c r="E520" s="94" t="s">
        <v>102</v>
      </c>
      <c r="F520" s="94" t="s">
        <v>102</v>
      </c>
    </row>
    <row r="521" spans="1:6">
      <c r="A521" s="124">
        <v>42221</v>
      </c>
      <c r="B521" s="104" t="s">
        <v>279</v>
      </c>
      <c r="C521" s="94" t="s">
        <v>102</v>
      </c>
      <c r="D521" s="94" t="s">
        <v>102</v>
      </c>
      <c r="E521" s="94" t="s">
        <v>102</v>
      </c>
      <c r="F521" s="94" t="s">
        <v>102</v>
      </c>
    </row>
    <row r="522" spans="1:6">
      <c r="A522" s="133">
        <v>42222</v>
      </c>
      <c r="B522" s="37" t="s">
        <v>280</v>
      </c>
      <c r="C522" s="94" t="s">
        <v>102</v>
      </c>
      <c r="D522" s="94" t="s">
        <v>102</v>
      </c>
      <c r="E522" s="94" t="s">
        <v>102</v>
      </c>
      <c r="F522" s="94" t="s">
        <v>102</v>
      </c>
    </row>
    <row r="523" spans="1:6">
      <c r="A523" s="133">
        <v>42223</v>
      </c>
      <c r="B523" s="37" t="s">
        <v>258</v>
      </c>
      <c r="C523" s="94" t="s">
        <v>102</v>
      </c>
      <c r="D523" s="94" t="s">
        <v>102</v>
      </c>
      <c r="E523" s="94" t="s">
        <v>102</v>
      </c>
      <c r="F523" s="94" t="s">
        <v>102</v>
      </c>
    </row>
    <row r="524" spans="1:6">
      <c r="A524" s="133">
        <v>42224</v>
      </c>
      <c r="B524" s="37" t="s">
        <v>259</v>
      </c>
      <c r="C524" s="94" t="s">
        <v>102</v>
      </c>
      <c r="D524" s="94" t="s">
        <v>102</v>
      </c>
      <c r="E524" s="94" t="s">
        <v>102</v>
      </c>
      <c r="F524" s="94" t="s">
        <v>102</v>
      </c>
    </row>
    <row r="525" spans="1:6">
      <c r="A525" s="133">
        <v>42225</v>
      </c>
      <c r="B525" s="37" t="s">
        <v>260</v>
      </c>
      <c r="C525" s="94" t="s">
        <v>102</v>
      </c>
      <c r="D525" s="94" t="s">
        <v>102</v>
      </c>
      <c r="E525" s="94" t="s">
        <v>102</v>
      </c>
      <c r="F525" s="94" t="s">
        <v>102</v>
      </c>
    </row>
    <row r="526" spans="1:6">
      <c r="A526" s="133">
        <v>42226</v>
      </c>
      <c r="B526" s="37" t="s">
        <v>261</v>
      </c>
      <c r="C526" s="94" t="s">
        <v>102</v>
      </c>
      <c r="D526" s="94" t="s">
        <v>102</v>
      </c>
      <c r="E526" s="94" t="s">
        <v>102</v>
      </c>
      <c r="F526" s="94" t="s">
        <v>102</v>
      </c>
    </row>
    <row r="527" spans="1:6">
      <c r="A527" s="133">
        <v>42227</v>
      </c>
      <c r="B527" s="37" t="s">
        <v>628</v>
      </c>
      <c r="C527" s="94" t="s">
        <v>102</v>
      </c>
      <c r="D527" s="94" t="s">
        <v>102</v>
      </c>
      <c r="E527" s="94" t="s">
        <v>102</v>
      </c>
      <c r="F527" s="94" t="s">
        <v>102</v>
      </c>
    </row>
    <row r="528" spans="1:6">
      <c r="A528" s="84">
        <v>42228</v>
      </c>
      <c r="B528" s="113" t="s">
        <v>683</v>
      </c>
      <c r="C528" s="94" t="s">
        <v>102</v>
      </c>
      <c r="D528" s="94" t="s">
        <v>102</v>
      </c>
      <c r="E528" s="94" t="s">
        <v>102</v>
      </c>
      <c r="F528" s="94" t="s">
        <v>102</v>
      </c>
    </row>
    <row r="529" spans="1:6">
      <c r="A529" s="138">
        <v>42229</v>
      </c>
      <c r="B529" s="115" t="s">
        <v>684</v>
      </c>
      <c r="C529" s="94" t="s">
        <v>102</v>
      </c>
      <c r="D529" s="94" t="s">
        <v>102</v>
      </c>
      <c r="E529" s="94" t="s">
        <v>102</v>
      </c>
      <c r="F529" s="94" t="s">
        <v>102</v>
      </c>
    </row>
    <row r="530" spans="1:6">
      <c r="A530" s="84">
        <v>42230</v>
      </c>
      <c r="B530" s="115" t="s">
        <v>685</v>
      </c>
      <c r="C530" s="94" t="s">
        <v>102</v>
      </c>
      <c r="D530" s="94" t="s">
        <v>102</v>
      </c>
      <c r="E530" s="94" t="s">
        <v>102</v>
      </c>
      <c r="F530" s="94" t="s">
        <v>102</v>
      </c>
    </row>
    <row r="531" spans="1:6">
      <c r="A531" s="84">
        <v>42231</v>
      </c>
      <c r="B531" s="115" t="s">
        <v>655</v>
      </c>
      <c r="C531" s="94" t="s">
        <v>102</v>
      </c>
      <c r="D531" s="94" t="s">
        <v>102</v>
      </c>
      <c r="E531" s="94" t="s">
        <v>102</v>
      </c>
      <c r="F531" s="94" t="s">
        <v>102</v>
      </c>
    </row>
    <row r="532" spans="1:6">
      <c r="A532" s="139">
        <v>5</v>
      </c>
      <c r="B532" s="115" t="s">
        <v>281</v>
      </c>
      <c r="C532" s="94" t="s">
        <v>102</v>
      </c>
      <c r="D532" s="94" t="s">
        <v>102</v>
      </c>
      <c r="E532" s="94" t="s">
        <v>102</v>
      </c>
      <c r="F532" s="94" t="s">
        <v>102</v>
      </c>
    </row>
    <row r="533" spans="1:6">
      <c r="A533" s="124">
        <v>51</v>
      </c>
      <c r="B533" s="104" t="s">
        <v>282</v>
      </c>
      <c r="C533" s="94" t="s">
        <v>102</v>
      </c>
      <c r="D533" s="94" t="s">
        <v>102</v>
      </c>
      <c r="E533" s="94" t="s">
        <v>102</v>
      </c>
      <c r="F533" s="94" t="s">
        <v>102</v>
      </c>
    </row>
    <row r="534" spans="1:6">
      <c r="A534" s="121">
        <v>511</v>
      </c>
      <c r="B534" s="104" t="s">
        <v>639</v>
      </c>
      <c r="C534" s="94" t="s">
        <v>102</v>
      </c>
      <c r="D534" s="94" t="s">
        <v>102</v>
      </c>
      <c r="E534" s="94" t="s">
        <v>102</v>
      </c>
      <c r="F534" s="94" t="s">
        <v>102</v>
      </c>
    </row>
    <row r="535" spans="1:6">
      <c r="A535" s="140">
        <v>51101</v>
      </c>
      <c r="B535" s="117" t="s">
        <v>686</v>
      </c>
      <c r="C535" s="94" t="s">
        <v>102</v>
      </c>
      <c r="D535" s="94" t="s">
        <v>102</v>
      </c>
      <c r="E535" s="94" t="s">
        <v>102</v>
      </c>
      <c r="F535" s="94" t="s">
        <v>102</v>
      </c>
    </row>
    <row r="536" spans="1:6">
      <c r="A536" s="36">
        <v>51102</v>
      </c>
      <c r="B536" s="29" t="s">
        <v>687</v>
      </c>
      <c r="C536" s="94" t="s">
        <v>102</v>
      </c>
      <c r="D536" s="94" t="s">
        <v>102</v>
      </c>
      <c r="E536" s="94" t="s">
        <v>102</v>
      </c>
      <c r="F536" s="94" t="s">
        <v>102</v>
      </c>
    </row>
    <row r="537" spans="1:6">
      <c r="A537" s="36">
        <v>51103</v>
      </c>
      <c r="B537" s="29" t="s">
        <v>688</v>
      </c>
      <c r="C537" s="94" t="s">
        <v>102</v>
      </c>
      <c r="D537" s="94" t="s">
        <v>102</v>
      </c>
      <c r="E537" s="94" t="s">
        <v>102</v>
      </c>
      <c r="F537" s="94" t="s">
        <v>102</v>
      </c>
    </row>
    <row r="538" spans="1:6">
      <c r="A538" s="36">
        <v>51104</v>
      </c>
      <c r="B538" s="29" t="s">
        <v>689</v>
      </c>
      <c r="C538" s="94" t="s">
        <v>102</v>
      </c>
      <c r="D538" s="94" t="s">
        <v>102</v>
      </c>
      <c r="E538" s="94" t="s">
        <v>102</v>
      </c>
      <c r="F538" s="94" t="s">
        <v>102</v>
      </c>
    </row>
    <row r="539" spans="1:6">
      <c r="A539" s="36">
        <v>51105</v>
      </c>
      <c r="B539" s="29" t="s">
        <v>690</v>
      </c>
      <c r="C539" s="94" t="s">
        <v>102</v>
      </c>
      <c r="D539" s="94" t="s">
        <v>102</v>
      </c>
      <c r="E539" s="94" t="s">
        <v>102</v>
      </c>
      <c r="F539" s="94" t="s">
        <v>102</v>
      </c>
    </row>
    <row r="540" spans="1:6">
      <c r="A540" s="36">
        <v>51106</v>
      </c>
      <c r="B540" s="29" t="s">
        <v>691</v>
      </c>
      <c r="C540" s="94" t="s">
        <v>102</v>
      </c>
      <c r="D540" s="94" t="s">
        <v>102</v>
      </c>
      <c r="E540" s="94" t="s">
        <v>102</v>
      </c>
      <c r="F540" s="94" t="s">
        <v>102</v>
      </c>
    </row>
    <row r="541" spans="1:6">
      <c r="A541" s="36">
        <v>512</v>
      </c>
      <c r="B541" s="29" t="s">
        <v>283</v>
      </c>
      <c r="C541" s="94" t="s">
        <v>102</v>
      </c>
      <c r="D541" s="94" t="s">
        <v>102</v>
      </c>
      <c r="E541" s="94" t="s">
        <v>102</v>
      </c>
      <c r="F541" s="94" t="s">
        <v>102</v>
      </c>
    </row>
    <row r="542" spans="1:6">
      <c r="A542" s="124">
        <v>51210</v>
      </c>
      <c r="B542" s="104" t="s">
        <v>284</v>
      </c>
      <c r="C542" s="94" t="s">
        <v>102</v>
      </c>
      <c r="D542" s="94" t="s">
        <v>102</v>
      </c>
      <c r="E542" s="94" t="s">
        <v>102</v>
      </c>
      <c r="F542" s="94" t="s">
        <v>102</v>
      </c>
    </row>
    <row r="543" spans="1:6">
      <c r="A543" s="133">
        <v>51220</v>
      </c>
      <c r="B543" s="37" t="s">
        <v>285</v>
      </c>
      <c r="C543" s="94" t="s">
        <v>102</v>
      </c>
      <c r="D543" s="94" t="s">
        <v>102</v>
      </c>
      <c r="E543" s="94" t="s">
        <v>102</v>
      </c>
      <c r="F543" s="94" t="s">
        <v>102</v>
      </c>
    </row>
    <row r="544" spans="1:6">
      <c r="A544" s="133">
        <v>51230</v>
      </c>
      <c r="B544" s="37" t="s">
        <v>286</v>
      </c>
      <c r="C544" s="94" t="s">
        <v>102</v>
      </c>
      <c r="D544" s="94" t="s">
        <v>102</v>
      </c>
      <c r="E544" s="94" t="s">
        <v>102</v>
      </c>
      <c r="F544" s="94" t="s">
        <v>102</v>
      </c>
    </row>
    <row r="545" spans="1:6">
      <c r="A545" s="133">
        <v>51300</v>
      </c>
      <c r="B545" s="37" t="s">
        <v>287</v>
      </c>
      <c r="C545" s="94" t="s">
        <v>102</v>
      </c>
      <c r="D545" s="94" t="s">
        <v>102</v>
      </c>
      <c r="E545" s="94" t="s">
        <v>102</v>
      </c>
      <c r="F545" s="94" t="s">
        <v>102</v>
      </c>
    </row>
    <row r="546" spans="1:6">
      <c r="A546" s="133">
        <v>51400</v>
      </c>
      <c r="B546" s="37" t="s">
        <v>290</v>
      </c>
      <c r="C546" s="94" t="s">
        <v>102</v>
      </c>
      <c r="D546" s="94" t="s">
        <v>102</v>
      </c>
      <c r="E546" s="94" t="s">
        <v>102</v>
      </c>
      <c r="F546" s="94" t="s">
        <v>102</v>
      </c>
    </row>
    <row r="547" spans="1:6">
      <c r="A547" s="34">
        <v>51500</v>
      </c>
      <c r="B547" s="29" t="s">
        <v>288</v>
      </c>
      <c r="C547" s="94" t="s">
        <v>102</v>
      </c>
      <c r="D547" s="94" t="s">
        <v>102</v>
      </c>
      <c r="E547" s="94" t="s">
        <v>102</v>
      </c>
      <c r="F547" s="94" t="s">
        <v>102</v>
      </c>
    </row>
    <row r="548" spans="1:6">
      <c r="A548" s="133">
        <v>51500</v>
      </c>
      <c r="B548" s="37" t="s">
        <v>288</v>
      </c>
      <c r="C548" s="94" t="s">
        <v>102</v>
      </c>
      <c r="D548" s="94" t="s">
        <v>102</v>
      </c>
      <c r="E548" s="94" t="s">
        <v>102</v>
      </c>
      <c r="F548" s="94" t="s">
        <v>102</v>
      </c>
    </row>
    <row r="549" spans="1:6">
      <c r="A549" s="133">
        <v>51600</v>
      </c>
      <c r="B549" s="37" t="s">
        <v>289</v>
      </c>
      <c r="C549" s="94"/>
      <c r="D549" s="94"/>
      <c r="E549" s="94"/>
      <c r="F549" s="94"/>
    </row>
  </sheetData>
  <autoFilter ref="A4:B5"/>
  <mergeCells count="5">
    <mergeCell ref="A2:F2"/>
    <mergeCell ref="C4:D4"/>
    <mergeCell ref="E4:F4"/>
    <mergeCell ref="B4:B5"/>
    <mergeCell ref="A4:A5"/>
  </mergeCells>
  <pageMargins bottom="0.3" footer="0.3" header="0.3" left="0.25" right="0.25" top="0.36"/>
  <pageSetup fitToHeight="0" orientation="portrait" paperSize="9" r:id="rId1" scale="58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H557"/>
  <sheetViews>
    <sheetView workbookViewId="0" zoomScale="80" zoomScaleNormal="80">
      <selection activeCell="A5" sqref="A5:A6"/>
    </sheetView>
  </sheetViews>
  <sheetFormatPr defaultRowHeight="12.75"/>
  <cols>
    <col min="1" max="1" bestFit="true" customWidth="true" style="118" width="12.5703125" collapsed="true"/>
    <col min="2" max="2" customWidth="true" style="25" width="79.42578125" collapsed="true"/>
    <col min="3" max="3" customWidth="true" style="23" width="21.28515625" collapsed="true"/>
    <col min="4" max="4" customWidth="true" style="23" width="18.42578125" collapsed="true"/>
    <col min="5" max="5" customWidth="true" style="23" width="17.28515625" collapsed="true"/>
    <col min="6" max="6" customWidth="true" style="23" width="19.140625" collapsed="true"/>
    <col min="7" max="7" customWidth="true" style="23" width="18.0" collapsed="true"/>
    <col min="8" max="8" customWidth="true" style="23" width="15.5703125" collapsed="true"/>
    <col min="9" max="16384" style="23" width="9.140625" collapsed="true"/>
  </cols>
  <sheetData>
    <row r="1" spans="1:8">
      <c r="A1" s="86" t="s">
        <v>102</v>
      </c>
      <c r="B1" s="87" t="s">
        <v>102</v>
      </c>
      <c r="C1" s="88" t="s">
        <v>102</v>
      </c>
      <c r="D1" s="88" t="s">
        <v>102</v>
      </c>
      <c r="E1" s="88" t="s">
        <v>102</v>
      </c>
      <c r="F1" s="88" t="s">
        <v>102</v>
      </c>
      <c r="G1" s="88" t="s">
        <v>102</v>
      </c>
      <c r="H1" s="88" t="s">
        <v>102</v>
      </c>
    </row>
    <row r="2" spans="1:8">
      <c r="A2" s="86" t="s">
        <v>102</v>
      </c>
      <c r="B2" s="87" t="s">
        <v>102</v>
      </c>
      <c r="C2" s="88" t="s">
        <v>102</v>
      </c>
      <c r="D2" s="88" t="s">
        <v>102</v>
      </c>
      <c r="E2" s="88" t="s">
        <v>102</v>
      </c>
      <c r="F2" s="88" t="s">
        <v>102</v>
      </c>
      <c r="G2" s="88" t="s">
        <v>102</v>
      </c>
      <c r="H2" s="88" t="s">
        <v>102</v>
      </c>
    </row>
    <row r="3" spans="1:8">
      <c r="A3" s="684" t="s">
        <v>91</v>
      </c>
      <c r="B3" s="684" t="s">
        <v>102</v>
      </c>
      <c r="C3" s="684" t="s">
        <v>102</v>
      </c>
      <c r="D3" s="684" t="s">
        <v>102</v>
      </c>
      <c r="E3" s="684" t="s">
        <v>102</v>
      </c>
      <c r="F3" s="684" t="s">
        <v>102</v>
      </c>
      <c r="G3" s="684" t="s">
        <v>102</v>
      </c>
      <c r="H3" s="684" t="s">
        <v>102</v>
      </c>
    </row>
    <row r="4" spans="1:8">
      <c r="A4" s="89" t="s">
        <v>102</v>
      </c>
      <c r="B4" s="90" t="s">
        <v>102</v>
      </c>
      <c r="C4" s="91" t="s">
        <v>102</v>
      </c>
      <c r="D4" s="91" t="s">
        <v>102</v>
      </c>
      <c r="E4" s="91" t="s">
        <v>102</v>
      </c>
      <c r="F4" s="91" t="s">
        <v>102</v>
      </c>
      <c r="G4" s="91" t="s">
        <v>102</v>
      </c>
      <c r="H4" s="91" t="s">
        <v>102</v>
      </c>
    </row>
    <row r="5" spans="1:8">
      <c r="A5" s="744" t="s">
        <v>64</v>
      </c>
      <c r="B5" s="743" t="s">
        <v>78</v>
      </c>
      <c r="C5" s="743" t="s">
        <v>29</v>
      </c>
      <c r="D5" s="726" t="s">
        <v>32</v>
      </c>
      <c r="E5" s="742" t="s">
        <v>92</v>
      </c>
      <c r="F5" s="742" t="s">
        <v>102</v>
      </c>
      <c r="G5" s="742" t="s">
        <v>95</v>
      </c>
      <c r="H5" s="742" t="s">
        <v>102</v>
      </c>
    </row>
    <row ht="25.5" r="6" spans="1:8">
      <c r="A6" s="744" t="s">
        <v>102</v>
      </c>
      <c r="B6" s="743" t="s">
        <v>102</v>
      </c>
      <c r="C6" s="743" t="s">
        <v>102</v>
      </c>
      <c r="D6" s="726" t="s">
        <v>102</v>
      </c>
      <c r="E6" s="92" t="s">
        <v>93</v>
      </c>
      <c r="F6" s="92" t="s">
        <v>94</v>
      </c>
      <c r="G6" s="92" t="s">
        <v>67</v>
      </c>
      <c r="H6" s="92" t="s">
        <v>96</v>
      </c>
    </row>
    <row r="7" spans="1:8">
      <c r="A7" s="93">
        <v>11</v>
      </c>
      <c r="B7" s="61" t="s">
        <v>1295</v>
      </c>
      <c r="C7" s="94" t="s">
        <v>102</v>
      </c>
      <c r="D7" s="94" t="s">
        <v>102</v>
      </c>
      <c r="E7" s="94" t="s">
        <v>102</v>
      </c>
      <c r="F7" s="94" t="s">
        <v>102</v>
      </c>
      <c r="G7" s="94" t="s">
        <v>102</v>
      </c>
      <c r="H7" s="94" t="s">
        <v>102</v>
      </c>
    </row>
    <row r="8" spans="1:8">
      <c r="A8" s="93">
        <v>110</v>
      </c>
      <c r="B8" s="61" t="s">
        <v>1296</v>
      </c>
      <c r="C8" s="94" t="s">
        <v>102</v>
      </c>
      <c r="D8" s="94" t="s">
        <v>102</v>
      </c>
      <c r="E8" s="94" t="s">
        <v>102</v>
      </c>
      <c r="F8" s="94" t="s">
        <v>102</v>
      </c>
      <c r="G8" s="94" t="s">
        <v>102</v>
      </c>
      <c r="H8" s="94" t="s">
        <v>102</v>
      </c>
    </row>
    <row r="9" spans="1:8">
      <c r="A9" s="93">
        <v>1100</v>
      </c>
      <c r="B9" s="61" t="s">
        <v>1297</v>
      </c>
      <c r="C9" s="94" t="s">
        <v>102</v>
      </c>
      <c r="D9" s="94" t="s">
        <v>102</v>
      </c>
      <c r="E9" s="94" t="s">
        <v>102</v>
      </c>
      <c r="F9" s="94" t="s">
        <v>102</v>
      </c>
      <c r="G9" s="94" t="s">
        <v>102</v>
      </c>
      <c r="H9" s="94" t="s">
        <v>102</v>
      </c>
    </row>
    <row ht="25.5" r="10" spans="1:8">
      <c r="A10" s="95">
        <v>110001</v>
      </c>
      <c r="B10" s="96" t="s">
        <v>1298</v>
      </c>
      <c r="C10" s="94" t="s">
        <v>102</v>
      </c>
      <c r="D10" s="94" t="s">
        <v>102</v>
      </c>
      <c r="E10" s="94" t="s">
        <v>102</v>
      </c>
      <c r="F10" s="94" t="s">
        <v>102</v>
      </c>
      <c r="G10" s="94" t="s">
        <v>102</v>
      </c>
      <c r="H10" s="94" t="s">
        <v>102</v>
      </c>
    </row>
    <row r="11" spans="1:8">
      <c r="A11" s="95">
        <v>110002</v>
      </c>
      <c r="B11" s="96" t="s">
        <v>1299</v>
      </c>
      <c r="C11" s="94" t="s">
        <v>102</v>
      </c>
      <c r="D11" s="94" t="s">
        <v>102</v>
      </c>
      <c r="E11" s="94" t="s">
        <v>102</v>
      </c>
      <c r="F11" s="94" t="s">
        <v>102</v>
      </c>
      <c r="G11" s="94" t="s">
        <v>102</v>
      </c>
      <c r="H11" s="94" t="s">
        <v>102</v>
      </c>
    </row>
    <row r="12" spans="1:8">
      <c r="A12" s="95">
        <v>110003</v>
      </c>
      <c r="B12" s="96" t="s">
        <v>1300</v>
      </c>
      <c r="C12" s="94" t="s">
        <v>102</v>
      </c>
      <c r="D12" s="94" t="s">
        <v>102</v>
      </c>
      <c r="E12" s="94" t="s">
        <v>102</v>
      </c>
      <c r="F12" s="94" t="s">
        <v>102</v>
      </c>
      <c r="G12" s="94" t="s">
        <v>102</v>
      </c>
      <c r="H12" s="94" t="s">
        <v>102</v>
      </c>
    </row>
    <row r="13" spans="1:8">
      <c r="A13" s="95">
        <v>110004</v>
      </c>
      <c r="B13" s="96" t="s">
        <v>1301</v>
      </c>
      <c r="C13" s="94" t="s">
        <v>102</v>
      </c>
      <c r="D13" s="94" t="s">
        <v>102</v>
      </c>
      <c r="E13" s="94" t="s">
        <v>102</v>
      </c>
      <c r="F13" s="94" t="s">
        <v>102</v>
      </c>
      <c r="G13" s="94" t="s">
        <v>102</v>
      </c>
      <c r="H13" s="94" t="s">
        <v>102</v>
      </c>
    </row>
    <row ht="25.5" r="14" spans="1:8">
      <c r="A14" s="95">
        <v>110005</v>
      </c>
      <c r="B14" s="97" t="s">
        <v>1302</v>
      </c>
      <c r="C14" s="94" t="s">
        <v>102</v>
      </c>
      <c r="D14" s="94" t="s">
        <v>102</v>
      </c>
      <c r="E14" s="94" t="s">
        <v>102</v>
      </c>
      <c r="F14" s="94" t="s">
        <v>102</v>
      </c>
      <c r="G14" s="94" t="s">
        <v>102</v>
      </c>
      <c r="H14" s="94" t="s">
        <v>102</v>
      </c>
    </row>
    <row r="15" spans="1:8">
      <c r="A15" s="95">
        <v>110006</v>
      </c>
      <c r="B15" s="96" t="s">
        <v>1303</v>
      </c>
      <c r="C15" s="94" t="s">
        <v>102</v>
      </c>
      <c r="D15" s="94" t="s">
        <v>102</v>
      </c>
      <c r="E15" s="94" t="s">
        <v>102</v>
      </c>
      <c r="F15" s="94" t="s">
        <v>102</v>
      </c>
      <c r="G15" s="94" t="s">
        <v>102</v>
      </c>
      <c r="H15" s="94" t="s">
        <v>102</v>
      </c>
    </row>
    <row r="16" spans="1:8">
      <c r="A16" s="95">
        <v>110007</v>
      </c>
      <c r="B16" s="96" t="s">
        <v>1304</v>
      </c>
      <c r="C16" s="94" t="s">
        <v>102</v>
      </c>
      <c r="D16" s="94" t="s">
        <v>102</v>
      </c>
      <c r="E16" s="94" t="s">
        <v>102</v>
      </c>
      <c r="F16" s="94" t="s">
        <v>102</v>
      </c>
      <c r="G16" s="94" t="s">
        <v>102</v>
      </c>
      <c r="H16" s="94" t="s">
        <v>102</v>
      </c>
    </row>
    <row r="17" spans="1:8">
      <c r="A17" s="95">
        <v>110008</v>
      </c>
      <c r="B17" s="96" t="s">
        <v>1305</v>
      </c>
      <c r="C17" s="94" t="s">
        <v>102</v>
      </c>
      <c r="D17" s="94" t="s">
        <v>102</v>
      </c>
      <c r="E17" s="94" t="s">
        <v>102</v>
      </c>
      <c r="F17" s="94" t="s">
        <v>102</v>
      </c>
      <c r="G17" s="94" t="s">
        <v>102</v>
      </c>
      <c r="H17" s="94" t="s">
        <v>102</v>
      </c>
    </row>
    <row r="18" spans="1:8">
      <c r="A18" s="93">
        <v>1101</v>
      </c>
      <c r="B18" s="61" t="s">
        <v>1306</v>
      </c>
      <c r="C18" s="94" t="s">
        <v>102</v>
      </c>
      <c r="D18" s="94" t="s">
        <v>102</v>
      </c>
      <c r="E18" s="94" t="s">
        <v>102</v>
      </c>
      <c r="F18" s="94" t="s">
        <v>102</v>
      </c>
      <c r="G18" s="94" t="s">
        <v>102</v>
      </c>
      <c r="H18" s="94" t="s">
        <v>102</v>
      </c>
    </row>
    <row r="19" spans="1:8">
      <c r="A19" s="95">
        <v>110101</v>
      </c>
      <c r="B19" s="96" t="s">
        <v>1307</v>
      </c>
      <c r="C19" s="94" t="s">
        <v>102</v>
      </c>
      <c r="D19" s="94" t="s">
        <v>102</v>
      </c>
      <c r="E19" s="94" t="s">
        <v>102</v>
      </c>
      <c r="F19" s="94" t="s">
        <v>102</v>
      </c>
      <c r="G19" s="94" t="s">
        <v>102</v>
      </c>
      <c r="H19" s="94" t="s">
        <v>102</v>
      </c>
    </row>
    <row ht="25.5" r="20" spans="1:8">
      <c r="A20" s="93">
        <v>1102</v>
      </c>
      <c r="B20" s="61" t="s">
        <v>1308</v>
      </c>
      <c r="C20" s="94" t="s">
        <v>102</v>
      </c>
      <c r="D20" s="94" t="s">
        <v>102</v>
      </c>
      <c r="E20" s="94" t="s">
        <v>102</v>
      </c>
      <c r="F20" s="94" t="s">
        <v>102</v>
      </c>
      <c r="G20" s="94" t="s">
        <v>102</v>
      </c>
      <c r="H20" s="94" t="s">
        <v>102</v>
      </c>
    </row>
    <row ht="25.5" r="21" spans="1:8">
      <c r="A21" s="98">
        <v>110201</v>
      </c>
      <c r="B21" s="96" t="s">
        <v>1309</v>
      </c>
      <c r="C21" s="94" t="s">
        <v>102</v>
      </c>
      <c r="D21" s="94" t="s">
        <v>102</v>
      </c>
      <c r="E21" s="94" t="s">
        <v>102</v>
      </c>
      <c r="F21" s="94" t="s">
        <v>102</v>
      </c>
      <c r="G21" s="94" t="s">
        <v>102</v>
      </c>
      <c r="H21" s="94" t="s">
        <v>102</v>
      </c>
    </row>
    <row r="22" spans="1:8">
      <c r="A22" s="93">
        <v>1103</v>
      </c>
      <c r="B22" s="61" t="s">
        <v>1310</v>
      </c>
      <c r="C22" s="94" t="s">
        <v>102</v>
      </c>
      <c r="D22" s="94" t="s">
        <v>102</v>
      </c>
      <c r="E22" s="94" t="s">
        <v>102</v>
      </c>
      <c r="F22" s="94" t="s">
        <v>102</v>
      </c>
      <c r="G22" s="94" t="s">
        <v>102</v>
      </c>
      <c r="H22" s="94" t="s">
        <v>102</v>
      </c>
    </row>
    <row r="23" spans="1:8">
      <c r="A23" s="95">
        <v>110301</v>
      </c>
      <c r="B23" s="96" t="s">
        <v>1311</v>
      </c>
      <c r="C23" s="94" t="s">
        <v>102</v>
      </c>
      <c r="D23" s="94" t="s">
        <v>102</v>
      </c>
      <c r="E23" s="94" t="s">
        <v>102</v>
      </c>
      <c r="F23" s="94" t="s">
        <v>102</v>
      </c>
      <c r="G23" s="94" t="s">
        <v>102</v>
      </c>
      <c r="H23" s="94" t="s">
        <v>102</v>
      </c>
    </row>
    <row r="24" spans="1:8">
      <c r="A24" s="93">
        <v>1104</v>
      </c>
      <c r="B24" s="61" t="s">
        <v>1312</v>
      </c>
      <c r="C24" s="94" t="s">
        <v>102</v>
      </c>
      <c r="D24" s="94" t="s">
        <v>102</v>
      </c>
      <c r="E24" s="94" t="s">
        <v>102</v>
      </c>
      <c r="F24" s="94" t="s">
        <v>102</v>
      </c>
      <c r="G24" s="94" t="s">
        <v>102</v>
      </c>
      <c r="H24" s="94" t="s">
        <v>102</v>
      </c>
    </row>
    <row r="25" spans="1:8">
      <c r="A25" s="95">
        <v>110401</v>
      </c>
      <c r="B25" s="96" t="s">
        <v>294</v>
      </c>
      <c r="C25" s="94" t="s">
        <v>102</v>
      </c>
      <c r="D25" s="94" t="s">
        <v>102</v>
      </c>
      <c r="E25" s="94" t="s">
        <v>102</v>
      </c>
      <c r="F25" s="94" t="s">
        <v>102</v>
      </c>
      <c r="G25" s="94" t="s">
        <v>102</v>
      </c>
      <c r="H25" s="94" t="s">
        <v>102</v>
      </c>
    </row>
    <row r="26" spans="1:8">
      <c r="A26" s="93">
        <v>112</v>
      </c>
      <c r="B26" s="61" t="s">
        <v>1313</v>
      </c>
      <c r="C26" s="94" t="s">
        <v>102</v>
      </c>
      <c r="D26" s="94" t="s">
        <v>102</v>
      </c>
      <c r="E26" s="94" t="s">
        <v>102</v>
      </c>
      <c r="F26" s="94" t="s">
        <v>102</v>
      </c>
      <c r="G26" s="94" t="s">
        <v>102</v>
      </c>
      <c r="H26" s="94" t="s">
        <v>102</v>
      </c>
    </row>
    <row r="27" spans="1:8">
      <c r="A27" s="95">
        <v>112001</v>
      </c>
      <c r="B27" s="96" t="s">
        <v>1314</v>
      </c>
      <c r="C27" s="94" t="s">
        <v>102</v>
      </c>
      <c r="D27" s="94" t="s">
        <v>102</v>
      </c>
      <c r="E27" s="94" t="s">
        <v>102</v>
      </c>
      <c r="F27" s="94" t="s">
        <v>102</v>
      </c>
      <c r="G27" s="94" t="s">
        <v>102</v>
      </c>
      <c r="H27" s="94" t="s">
        <v>102</v>
      </c>
    </row>
    <row r="28" spans="1:8">
      <c r="A28" s="95">
        <v>112002</v>
      </c>
      <c r="B28" s="96" t="s">
        <v>1315</v>
      </c>
      <c r="C28" s="94" t="s">
        <v>102</v>
      </c>
      <c r="D28" s="94" t="s">
        <v>102</v>
      </c>
      <c r="E28" s="94" t="s">
        <v>102</v>
      </c>
      <c r="F28" s="94" t="s">
        <v>102</v>
      </c>
      <c r="G28" s="94" t="s">
        <v>102</v>
      </c>
      <c r="H28" s="94" t="s">
        <v>102</v>
      </c>
    </row>
    <row r="29" spans="1:8">
      <c r="A29" s="95">
        <v>112003</v>
      </c>
      <c r="B29" s="96" t="s">
        <v>1316</v>
      </c>
      <c r="C29" s="94" t="s">
        <v>102</v>
      </c>
      <c r="D29" s="94" t="s">
        <v>102</v>
      </c>
      <c r="E29" s="94" t="s">
        <v>102</v>
      </c>
      <c r="F29" s="94" t="s">
        <v>102</v>
      </c>
      <c r="G29" s="94" t="s">
        <v>102</v>
      </c>
      <c r="H29" s="94" t="s">
        <v>102</v>
      </c>
    </row>
    <row r="30" spans="1:8">
      <c r="A30" s="95">
        <v>112004</v>
      </c>
      <c r="B30" s="96" t="s">
        <v>1317</v>
      </c>
      <c r="C30" s="94" t="s">
        <v>102</v>
      </c>
      <c r="D30" s="94" t="s">
        <v>102</v>
      </c>
      <c r="E30" s="94" t="s">
        <v>102</v>
      </c>
      <c r="F30" s="94" t="s">
        <v>102</v>
      </c>
      <c r="G30" s="94" t="s">
        <v>102</v>
      </c>
      <c r="H30" s="94" t="s">
        <v>102</v>
      </c>
    </row>
    <row r="31" spans="1:8">
      <c r="A31" s="95">
        <v>112005</v>
      </c>
      <c r="B31" s="96" t="s">
        <v>1318</v>
      </c>
      <c r="C31" s="94" t="s">
        <v>102</v>
      </c>
      <c r="D31" s="94" t="s">
        <v>102</v>
      </c>
      <c r="E31" s="94" t="s">
        <v>102</v>
      </c>
      <c r="F31" s="94" t="s">
        <v>102</v>
      </c>
      <c r="G31" s="94" t="s">
        <v>102</v>
      </c>
      <c r="H31" s="94" t="s">
        <v>102</v>
      </c>
    </row>
    <row r="32" spans="1:8">
      <c r="A32" s="93">
        <v>113</v>
      </c>
      <c r="B32" s="61" t="s">
        <v>1319</v>
      </c>
      <c r="C32" s="94" t="s">
        <v>102</v>
      </c>
      <c r="D32" s="94" t="s">
        <v>102</v>
      </c>
      <c r="E32" s="94" t="s">
        <v>102</v>
      </c>
      <c r="F32" s="94" t="s">
        <v>102</v>
      </c>
      <c r="G32" s="94" t="s">
        <v>102</v>
      </c>
      <c r="H32" s="94" t="s">
        <v>102</v>
      </c>
    </row>
    <row r="33" spans="1:8">
      <c r="A33" s="95">
        <v>113001</v>
      </c>
      <c r="B33" s="96" t="s">
        <v>1320</v>
      </c>
      <c r="C33" s="94" t="s">
        <v>102</v>
      </c>
      <c r="D33" s="94" t="s">
        <v>102</v>
      </c>
      <c r="E33" s="94" t="s">
        <v>102</v>
      </c>
      <c r="F33" s="94" t="s">
        <v>102</v>
      </c>
      <c r="G33" s="94" t="s">
        <v>102</v>
      </c>
      <c r="H33" s="94" t="s">
        <v>102</v>
      </c>
    </row>
    <row r="34" spans="1:8">
      <c r="A34" s="95">
        <v>113002</v>
      </c>
      <c r="B34" s="96" t="s">
        <v>1321</v>
      </c>
      <c r="C34" s="94" t="s">
        <v>102</v>
      </c>
      <c r="D34" s="94" t="s">
        <v>102</v>
      </c>
      <c r="E34" s="94" t="s">
        <v>102</v>
      </c>
      <c r="F34" s="94" t="s">
        <v>102</v>
      </c>
      <c r="G34" s="94" t="s">
        <v>102</v>
      </c>
      <c r="H34" s="94" t="s">
        <v>102</v>
      </c>
    </row>
    <row r="35" spans="1:8">
      <c r="A35" s="95">
        <v>113003</v>
      </c>
      <c r="B35" s="96" t="s">
        <v>1322</v>
      </c>
      <c r="C35" s="94" t="s">
        <v>102</v>
      </c>
      <c r="D35" s="94" t="s">
        <v>102</v>
      </c>
      <c r="E35" s="94" t="s">
        <v>102</v>
      </c>
      <c r="F35" s="94" t="s">
        <v>102</v>
      </c>
      <c r="G35" s="94" t="s">
        <v>102</v>
      </c>
      <c r="H35" s="94" t="s">
        <v>102</v>
      </c>
    </row>
    <row r="36" spans="1:8">
      <c r="A36" s="95">
        <v>113004</v>
      </c>
      <c r="B36" s="96" t="s">
        <v>1323</v>
      </c>
      <c r="C36" s="94" t="s">
        <v>102</v>
      </c>
      <c r="D36" s="94" t="s">
        <v>102</v>
      </c>
      <c r="E36" s="94" t="s">
        <v>102</v>
      </c>
      <c r="F36" s="94" t="s">
        <v>102</v>
      </c>
      <c r="G36" s="94" t="s">
        <v>102</v>
      </c>
      <c r="H36" s="94" t="s">
        <v>102</v>
      </c>
    </row>
    <row r="37" spans="1:8">
      <c r="A37" s="95">
        <v>114</v>
      </c>
      <c r="B37" s="96" t="s">
        <v>1324</v>
      </c>
      <c r="C37" s="94" t="s">
        <v>102</v>
      </c>
      <c r="D37" s="94" t="s">
        <v>102</v>
      </c>
      <c r="E37" s="94" t="s">
        <v>102</v>
      </c>
      <c r="F37" s="94" t="s">
        <v>102</v>
      </c>
      <c r="G37" s="94" t="s">
        <v>102</v>
      </c>
      <c r="H37" s="94" t="s">
        <v>102</v>
      </c>
    </row>
    <row r="38" spans="1:8">
      <c r="A38" s="80">
        <v>114001</v>
      </c>
      <c r="B38" s="61" t="s">
        <v>1325</v>
      </c>
      <c r="C38" s="94" t="s">
        <v>102</v>
      </c>
      <c r="D38" s="94" t="s">
        <v>102</v>
      </c>
      <c r="E38" s="94" t="s">
        <v>102</v>
      </c>
      <c r="F38" s="94" t="s">
        <v>102</v>
      </c>
      <c r="G38" s="94" t="s">
        <v>102</v>
      </c>
      <c r="H38" s="94" t="s">
        <v>102</v>
      </c>
    </row>
    <row r="39" spans="1:8">
      <c r="A39" s="95">
        <v>114002</v>
      </c>
      <c r="B39" s="96" t="s">
        <v>1326</v>
      </c>
      <c r="C39" s="94" t="s">
        <v>102</v>
      </c>
      <c r="D39" s="94" t="s">
        <v>102</v>
      </c>
      <c r="E39" s="94" t="s">
        <v>102</v>
      </c>
      <c r="F39" s="94" t="s">
        <v>102</v>
      </c>
      <c r="G39" s="94" t="s">
        <v>102</v>
      </c>
      <c r="H39" s="94" t="s">
        <v>102</v>
      </c>
    </row>
    <row r="40" spans="1:8">
      <c r="A40" s="95">
        <v>114003</v>
      </c>
      <c r="B40" s="96" t="s">
        <v>1327</v>
      </c>
      <c r="C40" s="94" t="s">
        <v>102</v>
      </c>
      <c r="D40" s="94" t="s">
        <v>102</v>
      </c>
      <c r="E40" s="94" t="s">
        <v>102</v>
      </c>
      <c r="F40" s="94" t="s">
        <v>102</v>
      </c>
      <c r="G40" s="94" t="s">
        <v>102</v>
      </c>
      <c r="H40" s="94" t="s">
        <v>102</v>
      </c>
    </row>
    <row r="41" spans="1:8">
      <c r="A41" s="95">
        <v>115</v>
      </c>
      <c r="B41" s="96" t="s">
        <v>1328</v>
      </c>
      <c r="C41" s="94" t="s">
        <v>102</v>
      </c>
      <c r="D41" s="94" t="s">
        <v>102</v>
      </c>
      <c r="E41" s="94" t="s">
        <v>102</v>
      </c>
      <c r="F41" s="94" t="s">
        <v>102</v>
      </c>
      <c r="G41" s="94" t="s">
        <v>102</v>
      </c>
      <c r="H41" s="94" t="s">
        <v>102</v>
      </c>
    </row>
    <row r="42" spans="1:8">
      <c r="A42" s="93">
        <v>115001</v>
      </c>
      <c r="B42" s="61" t="s">
        <v>1329</v>
      </c>
      <c r="C42" s="94" t="s">
        <v>102</v>
      </c>
      <c r="D42" s="94" t="s">
        <v>102</v>
      </c>
      <c r="E42" s="94" t="s">
        <v>102</v>
      </c>
      <c r="F42" s="94" t="s">
        <v>102</v>
      </c>
      <c r="G42" s="94" t="s">
        <v>102</v>
      </c>
      <c r="H42" s="94" t="s">
        <v>102</v>
      </c>
    </row>
    <row r="43" spans="1:8">
      <c r="A43" s="95">
        <v>115002</v>
      </c>
      <c r="B43" s="96" t="s">
        <v>1330</v>
      </c>
      <c r="C43" s="94" t="s">
        <v>102</v>
      </c>
      <c r="D43" s="94" t="s">
        <v>102</v>
      </c>
      <c r="E43" s="94" t="s">
        <v>102</v>
      </c>
      <c r="F43" s="94" t="s">
        <v>102</v>
      </c>
      <c r="G43" s="94" t="s">
        <v>102</v>
      </c>
      <c r="H43" s="94" t="s">
        <v>102</v>
      </c>
    </row>
    <row r="44" spans="1:8">
      <c r="A44" s="95">
        <v>115003</v>
      </c>
      <c r="B44" s="96" t="s">
        <v>1331</v>
      </c>
      <c r="C44" s="94" t="s">
        <v>102</v>
      </c>
      <c r="D44" s="94" t="s">
        <v>102</v>
      </c>
      <c r="E44" s="94" t="s">
        <v>102</v>
      </c>
      <c r="F44" s="94" t="s">
        <v>102</v>
      </c>
      <c r="G44" s="94" t="s">
        <v>102</v>
      </c>
      <c r="H44" s="94" t="s">
        <v>102</v>
      </c>
    </row>
    <row r="45" spans="1:8">
      <c r="A45" s="95">
        <v>115004</v>
      </c>
      <c r="B45" s="96" t="s">
        <v>1332</v>
      </c>
      <c r="C45" s="94" t="s">
        <v>102</v>
      </c>
      <c r="D45" s="94" t="s">
        <v>102</v>
      </c>
      <c r="E45" s="94" t="s">
        <v>102</v>
      </c>
      <c r="F45" s="94" t="s">
        <v>102</v>
      </c>
      <c r="G45" s="94" t="s">
        <v>102</v>
      </c>
      <c r="H45" s="94" t="s">
        <v>102</v>
      </c>
    </row>
    <row r="46" spans="1:8">
      <c r="A46" s="95">
        <v>115005</v>
      </c>
      <c r="B46" s="96" t="s">
        <v>1333</v>
      </c>
      <c r="C46" s="94" t="s">
        <v>102</v>
      </c>
      <c r="D46" s="94" t="s">
        <v>102</v>
      </c>
      <c r="E46" s="94" t="s">
        <v>102</v>
      </c>
      <c r="F46" s="94" t="s">
        <v>102</v>
      </c>
      <c r="G46" s="94" t="s">
        <v>102</v>
      </c>
      <c r="H46" s="94" t="s">
        <v>102</v>
      </c>
    </row>
    <row r="47" spans="1:8">
      <c r="A47" s="95">
        <v>115006</v>
      </c>
      <c r="B47" s="96" t="s">
        <v>1334</v>
      </c>
      <c r="C47" s="94" t="s">
        <v>102</v>
      </c>
      <c r="D47" s="94" t="s">
        <v>102</v>
      </c>
      <c r="E47" s="94" t="s">
        <v>102</v>
      </c>
      <c r="F47" s="94" t="s">
        <v>102</v>
      </c>
      <c r="G47" s="94" t="s">
        <v>102</v>
      </c>
      <c r="H47" s="94" t="s">
        <v>102</v>
      </c>
    </row>
    <row r="48" spans="1:8">
      <c r="A48" s="95">
        <v>115007</v>
      </c>
      <c r="B48" s="96" t="s">
        <v>1335</v>
      </c>
      <c r="C48" s="94" t="s">
        <v>102</v>
      </c>
      <c r="D48" s="94" t="s">
        <v>102</v>
      </c>
      <c r="E48" s="94" t="s">
        <v>102</v>
      </c>
      <c r="F48" s="94" t="s">
        <v>102</v>
      </c>
      <c r="G48" s="94" t="s">
        <v>102</v>
      </c>
      <c r="H48" s="94" t="s">
        <v>102</v>
      </c>
    </row>
    <row r="49" spans="1:8">
      <c r="A49" s="95">
        <v>115008</v>
      </c>
      <c r="B49" s="96" t="s">
        <v>1336</v>
      </c>
      <c r="C49" s="94" t="s">
        <v>102</v>
      </c>
      <c r="D49" s="94" t="s">
        <v>102</v>
      </c>
      <c r="E49" s="94" t="s">
        <v>102</v>
      </c>
      <c r="F49" s="94" t="s">
        <v>102</v>
      </c>
      <c r="G49" s="94" t="s">
        <v>102</v>
      </c>
      <c r="H49" s="94" t="s">
        <v>102</v>
      </c>
    </row>
    <row r="50" spans="1:8">
      <c r="A50" s="95">
        <v>116</v>
      </c>
      <c r="B50" s="96" t="s">
        <v>1337</v>
      </c>
      <c r="C50" s="94" t="s">
        <v>102</v>
      </c>
      <c r="D50" s="94" t="s">
        <v>102</v>
      </c>
      <c r="E50" s="94" t="s">
        <v>102</v>
      </c>
      <c r="F50" s="94" t="s">
        <v>102</v>
      </c>
      <c r="G50" s="94" t="s">
        <v>102</v>
      </c>
      <c r="H50" s="94" t="s">
        <v>102</v>
      </c>
    </row>
    <row r="51" spans="1:8">
      <c r="A51" s="93">
        <v>116001</v>
      </c>
      <c r="B51" s="61" t="s">
        <v>1338</v>
      </c>
      <c r="C51" s="94" t="s">
        <v>102</v>
      </c>
      <c r="D51" s="94" t="s">
        <v>102</v>
      </c>
      <c r="E51" s="94" t="s">
        <v>102</v>
      </c>
      <c r="F51" s="94" t="s">
        <v>102</v>
      </c>
      <c r="G51" s="94" t="s">
        <v>102</v>
      </c>
      <c r="H51" s="94" t="s">
        <v>102</v>
      </c>
    </row>
    <row r="52" spans="1:8">
      <c r="A52" s="95">
        <v>117</v>
      </c>
      <c r="B52" s="96" t="s">
        <v>1339</v>
      </c>
      <c r="C52" s="94" t="s">
        <v>102</v>
      </c>
      <c r="D52" s="94" t="s">
        <v>102</v>
      </c>
      <c r="E52" s="94" t="s">
        <v>102</v>
      </c>
      <c r="F52" s="94" t="s">
        <v>102</v>
      </c>
      <c r="G52" s="94" t="s">
        <v>102</v>
      </c>
      <c r="H52" s="94" t="s">
        <v>102</v>
      </c>
    </row>
    <row r="53" spans="1:8">
      <c r="A53" s="93">
        <v>117001</v>
      </c>
      <c r="B53" s="61" t="s">
        <v>1340</v>
      </c>
      <c r="C53" s="94" t="s">
        <v>102</v>
      </c>
      <c r="D53" s="94" t="s">
        <v>102</v>
      </c>
      <c r="E53" s="94" t="s">
        <v>102</v>
      </c>
      <c r="F53" s="94" t="s">
        <v>102</v>
      </c>
      <c r="G53" s="94" t="s">
        <v>102</v>
      </c>
      <c r="H53" s="94" t="s">
        <v>102</v>
      </c>
    </row>
    <row r="54" spans="1:8">
      <c r="A54" s="95">
        <v>117002</v>
      </c>
      <c r="B54" s="96" t="s">
        <v>1341</v>
      </c>
      <c r="C54" s="94" t="s">
        <v>102</v>
      </c>
      <c r="D54" s="94" t="s">
        <v>102</v>
      </c>
      <c r="E54" s="94" t="s">
        <v>102</v>
      </c>
      <c r="F54" s="94" t="s">
        <v>102</v>
      </c>
      <c r="G54" s="94" t="s">
        <v>102</v>
      </c>
      <c r="H54" s="94" t="s">
        <v>102</v>
      </c>
    </row>
    <row r="55" spans="1:8">
      <c r="A55" s="95">
        <v>118</v>
      </c>
      <c r="B55" s="96" t="s">
        <v>1342</v>
      </c>
      <c r="C55" s="94" t="s">
        <v>102</v>
      </c>
      <c r="D55" s="94" t="s">
        <v>102</v>
      </c>
      <c r="E55" s="94" t="s">
        <v>102</v>
      </c>
      <c r="F55" s="94" t="s">
        <v>102</v>
      </c>
      <c r="G55" s="94" t="s">
        <v>102</v>
      </c>
      <c r="H55" s="94" t="s">
        <v>102</v>
      </c>
    </row>
    <row r="56" spans="1:8">
      <c r="A56" s="93">
        <v>1180</v>
      </c>
      <c r="B56" s="61" t="s">
        <v>1343</v>
      </c>
      <c r="C56" s="94" t="s">
        <v>102</v>
      </c>
      <c r="D56" s="94" t="s">
        <v>102</v>
      </c>
      <c r="E56" s="94" t="s">
        <v>102</v>
      </c>
      <c r="F56" s="94" t="s">
        <v>102</v>
      </c>
      <c r="G56" s="94" t="s">
        <v>102</v>
      </c>
      <c r="H56" s="94" t="s">
        <v>102</v>
      </c>
    </row>
    <row r="57" spans="1:8">
      <c r="A57" s="93">
        <v>118001</v>
      </c>
      <c r="B57" s="61" t="s">
        <v>1344</v>
      </c>
      <c r="C57" s="94" t="s">
        <v>102</v>
      </c>
      <c r="D57" s="94" t="s">
        <v>102</v>
      </c>
      <c r="E57" s="94" t="s">
        <v>102</v>
      </c>
      <c r="F57" s="94" t="s">
        <v>102</v>
      </c>
      <c r="G57" s="94" t="s">
        <v>102</v>
      </c>
      <c r="H57" s="94" t="s">
        <v>102</v>
      </c>
    </row>
    <row r="58" spans="1:8">
      <c r="A58" s="95">
        <v>118002</v>
      </c>
      <c r="B58" s="96" t="s">
        <v>1345</v>
      </c>
      <c r="C58" s="94" t="s">
        <v>102</v>
      </c>
      <c r="D58" s="94" t="s">
        <v>102</v>
      </c>
      <c r="E58" s="94" t="s">
        <v>102</v>
      </c>
      <c r="F58" s="94" t="s">
        <v>102</v>
      </c>
      <c r="G58" s="94" t="s">
        <v>102</v>
      </c>
      <c r="H58" s="94" t="s">
        <v>102</v>
      </c>
    </row>
    <row r="59" spans="1:8">
      <c r="A59" s="95">
        <v>118003</v>
      </c>
      <c r="B59" s="96" t="s">
        <v>1346</v>
      </c>
      <c r="C59" s="94" t="s">
        <v>102</v>
      </c>
      <c r="D59" s="94" t="s">
        <v>102</v>
      </c>
      <c r="E59" s="94" t="s">
        <v>102</v>
      </c>
      <c r="F59" s="94" t="s">
        <v>102</v>
      </c>
      <c r="G59" s="94" t="s">
        <v>102</v>
      </c>
      <c r="H59" s="94" t="s">
        <v>102</v>
      </c>
    </row>
    <row r="60" spans="1:8">
      <c r="A60" s="95">
        <v>118004</v>
      </c>
      <c r="B60" s="96" t="s">
        <v>1347</v>
      </c>
      <c r="C60" s="94" t="s">
        <v>102</v>
      </c>
      <c r="D60" s="94" t="s">
        <v>102</v>
      </c>
      <c r="E60" s="94" t="s">
        <v>102</v>
      </c>
      <c r="F60" s="94" t="s">
        <v>102</v>
      </c>
      <c r="G60" s="94" t="s">
        <v>102</v>
      </c>
      <c r="H60" s="94" t="s">
        <v>102</v>
      </c>
    </row>
    <row r="61" spans="1:8">
      <c r="A61" s="95">
        <v>118005</v>
      </c>
      <c r="B61" s="96" t="s">
        <v>1348</v>
      </c>
      <c r="C61" s="94" t="s">
        <v>102</v>
      </c>
      <c r="D61" s="94" t="s">
        <v>102</v>
      </c>
      <c r="E61" s="94" t="s">
        <v>102</v>
      </c>
      <c r="F61" s="94" t="s">
        <v>102</v>
      </c>
      <c r="G61" s="94" t="s">
        <v>102</v>
      </c>
      <c r="H61" s="94" t="s">
        <v>102</v>
      </c>
    </row>
    <row r="62" spans="1:8">
      <c r="A62" s="95">
        <v>118006</v>
      </c>
      <c r="B62" s="96" t="s">
        <v>1349</v>
      </c>
      <c r="C62" s="94" t="s">
        <v>102</v>
      </c>
      <c r="D62" s="94" t="s">
        <v>102</v>
      </c>
      <c r="E62" s="94" t="s">
        <v>102</v>
      </c>
      <c r="F62" s="94" t="s">
        <v>102</v>
      </c>
      <c r="G62" s="94" t="s">
        <v>102</v>
      </c>
      <c r="H62" s="94" t="s">
        <v>102</v>
      </c>
    </row>
    <row r="63" spans="1:8">
      <c r="A63" s="95">
        <v>118007</v>
      </c>
      <c r="B63" s="96" t="s">
        <v>1350</v>
      </c>
      <c r="C63" s="94" t="s">
        <v>102</v>
      </c>
      <c r="D63" s="94" t="s">
        <v>102</v>
      </c>
      <c r="E63" s="94" t="s">
        <v>102</v>
      </c>
      <c r="F63" s="94" t="s">
        <v>102</v>
      </c>
      <c r="G63" s="94" t="s">
        <v>102</v>
      </c>
      <c r="H63" s="94" t="s">
        <v>102</v>
      </c>
    </row>
    <row r="64" spans="1:8">
      <c r="A64" s="95">
        <v>118008</v>
      </c>
      <c r="B64" s="96" t="s">
        <v>1351</v>
      </c>
      <c r="C64" s="94" t="s">
        <v>102</v>
      </c>
      <c r="D64" s="94" t="s">
        <v>102</v>
      </c>
      <c r="E64" s="94" t="s">
        <v>102</v>
      </c>
      <c r="F64" s="94" t="s">
        <v>102</v>
      </c>
      <c r="G64" s="94" t="s">
        <v>102</v>
      </c>
      <c r="H64" s="94" t="s">
        <v>102</v>
      </c>
    </row>
    <row r="65" spans="1:8">
      <c r="A65" s="95">
        <v>118009</v>
      </c>
      <c r="B65" s="96" t="s">
        <v>1092</v>
      </c>
      <c r="C65" s="94" t="s">
        <v>102</v>
      </c>
      <c r="D65" s="94" t="s">
        <v>102</v>
      </c>
      <c r="E65" s="94" t="s">
        <v>102</v>
      </c>
      <c r="F65" s="94" t="s">
        <v>102</v>
      </c>
      <c r="G65" s="94" t="s">
        <v>102</v>
      </c>
      <c r="H65" s="94" t="s">
        <v>102</v>
      </c>
    </row>
    <row ht="25.5" r="66" spans="1:8">
      <c r="A66" s="95">
        <v>118010</v>
      </c>
      <c r="B66" s="96" t="s">
        <v>1093</v>
      </c>
      <c r="C66" s="94" t="s">
        <v>102</v>
      </c>
      <c r="D66" s="94" t="s">
        <v>102</v>
      </c>
      <c r="E66" s="94" t="s">
        <v>102</v>
      </c>
      <c r="F66" s="94" t="s">
        <v>102</v>
      </c>
      <c r="G66" s="94" t="s">
        <v>102</v>
      </c>
      <c r="H66" s="94" t="s">
        <v>102</v>
      </c>
    </row>
    <row r="67" spans="1:8">
      <c r="A67" s="95">
        <v>118011</v>
      </c>
      <c r="B67" s="96" t="s">
        <v>1271</v>
      </c>
      <c r="C67" s="94" t="s">
        <v>102</v>
      </c>
      <c r="D67" s="94" t="s">
        <v>102</v>
      </c>
      <c r="E67" s="94" t="s">
        <v>102</v>
      </c>
      <c r="F67" s="94" t="s">
        <v>102</v>
      </c>
      <c r="G67" s="94" t="s">
        <v>102</v>
      </c>
      <c r="H67" s="94" t="s">
        <v>102</v>
      </c>
    </row>
    <row r="68" spans="1:8">
      <c r="A68" s="95">
        <v>1181</v>
      </c>
      <c r="B68" s="96" t="s">
        <v>859</v>
      </c>
      <c r="C68" s="94" t="s">
        <v>102</v>
      </c>
      <c r="D68" s="94" t="s">
        <v>102</v>
      </c>
      <c r="E68" s="94" t="s">
        <v>102</v>
      </c>
      <c r="F68" s="94" t="s">
        <v>102</v>
      </c>
      <c r="G68" s="94" t="s">
        <v>102</v>
      </c>
      <c r="H68" s="94" t="s">
        <v>102</v>
      </c>
    </row>
    <row r="69" spans="1:8">
      <c r="A69" s="93">
        <v>118101</v>
      </c>
      <c r="B69" s="61" t="s">
        <v>1094</v>
      </c>
      <c r="C69" s="94" t="s">
        <v>102</v>
      </c>
      <c r="D69" s="94" t="s">
        <v>102</v>
      </c>
      <c r="E69" s="94" t="s">
        <v>102</v>
      </c>
      <c r="F69" s="94" t="s">
        <v>102</v>
      </c>
      <c r="G69" s="94" t="s">
        <v>102</v>
      </c>
      <c r="H69" s="94" t="s">
        <v>102</v>
      </c>
    </row>
    <row r="70" spans="1:8">
      <c r="A70" s="95">
        <v>118102</v>
      </c>
      <c r="B70" s="96" t="s">
        <v>1095</v>
      </c>
      <c r="C70" s="94" t="s">
        <v>102</v>
      </c>
      <c r="D70" s="94" t="s">
        <v>102</v>
      </c>
      <c r="E70" s="94" t="s">
        <v>102</v>
      </c>
      <c r="F70" s="94" t="s">
        <v>102</v>
      </c>
      <c r="G70" s="94" t="s">
        <v>102</v>
      </c>
      <c r="H70" s="94" t="s">
        <v>102</v>
      </c>
    </row>
    <row r="71" spans="1:8">
      <c r="A71" s="95">
        <v>1182</v>
      </c>
      <c r="B71" s="96" t="s">
        <v>1096</v>
      </c>
      <c r="C71" s="94" t="s">
        <v>102</v>
      </c>
      <c r="D71" s="94" t="s">
        <v>102</v>
      </c>
      <c r="E71" s="94" t="s">
        <v>102</v>
      </c>
      <c r="F71" s="94" t="s">
        <v>102</v>
      </c>
      <c r="G71" s="94" t="s">
        <v>102</v>
      </c>
      <c r="H71" s="94" t="s">
        <v>102</v>
      </c>
    </row>
    <row r="72" spans="1:8">
      <c r="A72" s="93">
        <v>118201</v>
      </c>
      <c r="B72" s="61" t="s">
        <v>1097</v>
      </c>
      <c r="C72" s="94" t="s">
        <v>102</v>
      </c>
      <c r="D72" s="94" t="s">
        <v>102</v>
      </c>
      <c r="E72" s="94" t="s">
        <v>102</v>
      </c>
      <c r="F72" s="94" t="s">
        <v>102</v>
      </c>
      <c r="G72" s="94" t="s">
        <v>102</v>
      </c>
      <c r="H72" s="94" t="s">
        <v>102</v>
      </c>
    </row>
    <row r="73" spans="1:8">
      <c r="A73" s="95">
        <v>118202</v>
      </c>
      <c r="B73" s="96" t="s">
        <v>1098</v>
      </c>
      <c r="C73" s="94" t="s">
        <v>102</v>
      </c>
      <c r="D73" s="94" t="s">
        <v>102</v>
      </c>
      <c r="E73" s="94" t="s">
        <v>102</v>
      </c>
      <c r="F73" s="94" t="s">
        <v>102</v>
      </c>
      <c r="G73" s="94" t="s">
        <v>102</v>
      </c>
      <c r="H73" s="94" t="s">
        <v>102</v>
      </c>
    </row>
    <row r="74" spans="1:8">
      <c r="A74" s="95">
        <v>118203</v>
      </c>
      <c r="B74" s="96" t="s">
        <v>1099</v>
      </c>
      <c r="C74" s="94" t="s">
        <v>102</v>
      </c>
      <c r="D74" s="94" t="s">
        <v>102</v>
      </c>
      <c r="E74" s="94" t="s">
        <v>102</v>
      </c>
      <c r="F74" s="94" t="s">
        <v>102</v>
      </c>
      <c r="G74" s="94" t="s">
        <v>102</v>
      </c>
      <c r="H74" s="94" t="s">
        <v>102</v>
      </c>
    </row>
    <row r="75" spans="1:8">
      <c r="A75" s="95">
        <v>118204</v>
      </c>
      <c r="B75" s="96" t="s">
        <v>1100</v>
      </c>
      <c r="C75" s="94" t="s">
        <v>102</v>
      </c>
      <c r="D75" s="94" t="s">
        <v>102</v>
      </c>
      <c r="E75" s="94" t="s">
        <v>102</v>
      </c>
      <c r="F75" s="94" t="s">
        <v>102</v>
      </c>
      <c r="G75" s="94" t="s">
        <v>102</v>
      </c>
      <c r="H75" s="94" t="s">
        <v>102</v>
      </c>
    </row>
    <row r="76" spans="1:8">
      <c r="A76" s="95">
        <v>1183</v>
      </c>
      <c r="B76" s="96" t="s">
        <v>1101</v>
      </c>
      <c r="C76" s="94" t="s">
        <v>102</v>
      </c>
      <c r="D76" s="94" t="s">
        <v>102</v>
      </c>
      <c r="E76" s="94" t="s">
        <v>102</v>
      </c>
      <c r="F76" s="94" t="s">
        <v>102</v>
      </c>
      <c r="G76" s="94" t="s">
        <v>102</v>
      </c>
      <c r="H76" s="94" t="s">
        <v>102</v>
      </c>
    </row>
    <row r="77" spans="1:8">
      <c r="A77" s="93">
        <v>118301</v>
      </c>
      <c r="B77" s="61" t="s">
        <v>295</v>
      </c>
      <c r="C77" s="94" t="s">
        <v>102</v>
      </c>
      <c r="D77" s="94" t="s">
        <v>102</v>
      </c>
      <c r="E77" s="94" t="s">
        <v>102</v>
      </c>
      <c r="F77" s="94" t="s">
        <v>102</v>
      </c>
      <c r="G77" s="94" t="s">
        <v>102</v>
      </c>
      <c r="H77" s="94" t="s">
        <v>102</v>
      </c>
    </row>
    <row r="78" spans="1:8">
      <c r="A78" s="95">
        <v>118302</v>
      </c>
      <c r="B78" s="96" t="s">
        <v>297</v>
      </c>
      <c r="C78" s="94" t="s">
        <v>102</v>
      </c>
      <c r="D78" s="94" t="s">
        <v>102</v>
      </c>
      <c r="E78" s="94" t="s">
        <v>102</v>
      </c>
      <c r="F78" s="94" t="s">
        <v>102</v>
      </c>
      <c r="G78" s="94" t="s">
        <v>102</v>
      </c>
      <c r="H78" s="94" t="s">
        <v>102</v>
      </c>
    </row>
    <row r="79" spans="1:8">
      <c r="A79" s="95">
        <v>118303</v>
      </c>
      <c r="B79" s="96" t="s">
        <v>298</v>
      </c>
      <c r="C79" s="94" t="s">
        <v>102</v>
      </c>
      <c r="D79" s="94" t="s">
        <v>102</v>
      </c>
      <c r="E79" s="94" t="s">
        <v>102</v>
      </c>
      <c r="F79" s="94" t="s">
        <v>102</v>
      </c>
      <c r="G79" s="94" t="s">
        <v>102</v>
      </c>
      <c r="H79" s="94" t="s">
        <v>102</v>
      </c>
    </row>
    <row r="80" spans="1:8">
      <c r="A80" s="95">
        <v>118304</v>
      </c>
      <c r="B80" s="96" t="s">
        <v>299</v>
      </c>
      <c r="C80" s="94" t="s">
        <v>102</v>
      </c>
      <c r="D80" s="94" t="s">
        <v>102</v>
      </c>
      <c r="E80" s="94" t="s">
        <v>102</v>
      </c>
      <c r="F80" s="94" t="s">
        <v>102</v>
      </c>
      <c r="G80" s="94" t="s">
        <v>102</v>
      </c>
      <c r="H80" s="94" t="s">
        <v>102</v>
      </c>
    </row>
    <row r="81" spans="1:8">
      <c r="A81" s="95">
        <v>12</v>
      </c>
      <c r="B81" s="96" t="s">
        <v>300</v>
      </c>
      <c r="C81" s="94" t="s">
        <v>102</v>
      </c>
      <c r="D81" s="94" t="s">
        <v>102</v>
      </c>
      <c r="E81" s="94" t="s">
        <v>102</v>
      </c>
      <c r="F81" s="94" t="s">
        <v>102</v>
      </c>
      <c r="G81" s="94" t="s">
        <v>102</v>
      </c>
      <c r="H81" s="94" t="s">
        <v>102</v>
      </c>
    </row>
    <row r="82" spans="1:8">
      <c r="A82" s="93">
        <v>120</v>
      </c>
      <c r="B82" s="61" t="s">
        <v>301</v>
      </c>
      <c r="C82" s="94" t="s">
        <v>102</v>
      </c>
      <c r="D82" s="94" t="s">
        <v>102</v>
      </c>
      <c r="E82" s="94" t="s">
        <v>102</v>
      </c>
      <c r="F82" s="94" t="s">
        <v>102</v>
      </c>
      <c r="G82" s="94" t="s">
        <v>102</v>
      </c>
      <c r="H82" s="94" t="s">
        <v>102</v>
      </c>
    </row>
    <row r="83" spans="1:8">
      <c r="A83" s="93">
        <v>120001</v>
      </c>
      <c r="B83" s="61" t="s">
        <v>1102</v>
      </c>
      <c r="C83" s="94" t="s">
        <v>102</v>
      </c>
      <c r="D83" s="94" t="s">
        <v>102</v>
      </c>
      <c r="E83" s="94" t="s">
        <v>102</v>
      </c>
      <c r="F83" s="94" t="s">
        <v>102</v>
      </c>
      <c r="G83" s="94" t="s">
        <v>102</v>
      </c>
      <c r="H83" s="94" t="s">
        <v>102</v>
      </c>
    </row>
    <row r="84" spans="1:8">
      <c r="A84" s="95">
        <v>120002</v>
      </c>
      <c r="B84" s="96" t="s">
        <v>1103</v>
      </c>
      <c r="C84" s="94" t="s">
        <v>102</v>
      </c>
      <c r="D84" s="94" t="s">
        <v>102</v>
      </c>
      <c r="E84" s="94" t="s">
        <v>102</v>
      </c>
      <c r="F84" s="94" t="s">
        <v>102</v>
      </c>
      <c r="G84" s="94" t="s">
        <v>102</v>
      </c>
      <c r="H84" s="94" t="s">
        <v>102</v>
      </c>
    </row>
    <row r="85" spans="1:8">
      <c r="A85" s="95">
        <v>120003</v>
      </c>
      <c r="B85" s="96" t="s">
        <v>1104</v>
      </c>
      <c r="C85" s="94" t="s">
        <v>102</v>
      </c>
      <c r="D85" s="94" t="s">
        <v>102</v>
      </c>
      <c r="E85" s="94" t="s">
        <v>102</v>
      </c>
      <c r="F85" s="94" t="s">
        <v>102</v>
      </c>
      <c r="G85" s="94" t="s">
        <v>102</v>
      </c>
      <c r="H85" s="94" t="s">
        <v>102</v>
      </c>
    </row>
    <row r="86" spans="1:8">
      <c r="A86" s="95">
        <v>120004</v>
      </c>
      <c r="B86" s="96" t="s">
        <v>1105</v>
      </c>
      <c r="C86" s="94" t="s">
        <v>102</v>
      </c>
      <c r="D86" s="94" t="s">
        <v>102</v>
      </c>
      <c r="E86" s="94" t="s">
        <v>102</v>
      </c>
      <c r="F86" s="94" t="s">
        <v>102</v>
      </c>
      <c r="G86" s="94" t="s">
        <v>102</v>
      </c>
      <c r="H86" s="94" t="s">
        <v>102</v>
      </c>
    </row>
    <row r="87" spans="1:8">
      <c r="A87" s="95">
        <v>1200041</v>
      </c>
      <c r="B87" s="61" t="s">
        <v>1106</v>
      </c>
      <c r="C87" s="94" t="s">
        <v>102</v>
      </c>
      <c r="D87" s="94" t="s">
        <v>102</v>
      </c>
      <c r="E87" s="94" t="s">
        <v>102</v>
      </c>
      <c r="F87" s="94" t="s">
        <v>102</v>
      </c>
      <c r="G87" s="94" t="s">
        <v>102</v>
      </c>
      <c r="H87" s="94" t="s">
        <v>102</v>
      </c>
    </row>
    <row r="88" spans="1:8">
      <c r="A88" s="95">
        <v>1200042</v>
      </c>
      <c r="B88" s="96" t="s">
        <v>1107</v>
      </c>
      <c r="C88" s="94" t="s">
        <v>102</v>
      </c>
      <c r="D88" s="94" t="s">
        <v>102</v>
      </c>
      <c r="E88" s="94" t="s">
        <v>102</v>
      </c>
      <c r="F88" s="94" t="s">
        <v>102</v>
      </c>
      <c r="G88" s="94" t="s">
        <v>102</v>
      </c>
      <c r="H88" s="94" t="s">
        <v>102</v>
      </c>
    </row>
    <row r="89" spans="1:8">
      <c r="A89" s="95">
        <v>1200043</v>
      </c>
      <c r="B89" s="96" t="s">
        <v>1108</v>
      </c>
      <c r="C89" s="94" t="s">
        <v>102</v>
      </c>
      <c r="D89" s="94" t="s">
        <v>102</v>
      </c>
      <c r="E89" s="94" t="s">
        <v>102</v>
      </c>
      <c r="F89" s="94" t="s">
        <v>102</v>
      </c>
      <c r="G89" s="94" t="s">
        <v>102</v>
      </c>
      <c r="H89" s="94" t="s">
        <v>102</v>
      </c>
    </row>
    <row r="90" spans="1:8">
      <c r="A90" s="95">
        <v>1200044</v>
      </c>
      <c r="B90" s="96" t="s">
        <v>878</v>
      </c>
      <c r="C90" s="94" t="s">
        <v>102</v>
      </c>
      <c r="D90" s="94" t="s">
        <v>102</v>
      </c>
      <c r="E90" s="94" t="s">
        <v>102</v>
      </c>
      <c r="F90" s="94" t="s">
        <v>102</v>
      </c>
      <c r="G90" s="94" t="s">
        <v>102</v>
      </c>
      <c r="H90" s="94" t="s">
        <v>102</v>
      </c>
    </row>
    <row r="91" spans="1:8">
      <c r="A91" s="95">
        <v>120005</v>
      </c>
      <c r="B91" s="96" t="s">
        <v>880</v>
      </c>
      <c r="C91" s="94" t="s">
        <v>102</v>
      </c>
      <c r="D91" s="94" t="s">
        <v>102</v>
      </c>
      <c r="E91" s="94" t="s">
        <v>102</v>
      </c>
      <c r="F91" s="94" t="s">
        <v>102</v>
      </c>
      <c r="G91" s="94" t="s">
        <v>102</v>
      </c>
      <c r="H91" s="94" t="s">
        <v>102</v>
      </c>
    </row>
    <row r="92" spans="1:8">
      <c r="A92" s="95">
        <v>120006</v>
      </c>
      <c r="B92" s="96" t="s">
        <v>881</v>
      </c>
      <c r="C92" s="94" t="s">
        <v>102</v>
      </c>
      <c r="D92" s="94" t="s">
        <v>102</v>
      </c>
      <c r="E92" s="94" t="s">
        <v>102</v>
      </c>
      <c r="F92" s="94" t="s">
        <v>102</v>
      </c>
      <c r="G92" s="94" t="s">
        <v>102</v>
      </c>
      <c r="H92" s="94" t="s">
        <v>102</v>
      </c>
    </row>
    <row r="93" spans="1:8">
      <c r="A93" s="95">
        <v>120007</v>
      </c>
      <c r="B93" s="96" t="s">
        <v>882</v>
      </c>
      <c r="C93" s="94" t="s">
        <v>102</v>
      </c>
      <c r="D93" s="94" t="s">
        <v>102</v>
      </c>
      <c r="E93" s="94" t="s">
        <v>102</v>
      </c>
      <c r="F93" s="94" t="s">
        <v>102</v>
      </c>
      <c r="G93" s="94" t="s">
        <v>102</v>
      </c>
      <c r="H93" s="94" t="s">
        <v>102</v>
      </c>
    </row>
    <row r="94" spans="1:8">
      <c r="A94" s="95">
        <v>120008</v>
      </c>
      <c r="B94" s="96" t="s">
        <v>883</v>
      </c>
      <c r="C94" s="94" t="s">
        <v>102</v>
      </c>
      <c r="D94" s="94" t="s">
        <v>102</v>
      </c>
      <c r="E94" s="94" t="s">
        <v>102</v>
      </c>
      <c r="F94" s="94" t="s">
        <v>102</v>
      </c>
      <c r="G94" s="94" t="s">
        <v>102</v>
      </c>
      <c r="H94" s="94" t="s">
        <v>102</v>
      </c>
    </row>
    <row r="95" spans="1:8">
      <c r="A95" s="95">
        <v>120009</v>
      </c>
      <c r="B95" s="96" t="s">
        <v>884</v>
      </c>
      <c r="C95" s="94" t="s">
        <v>102</v>
      </c>
      <c r="D95" s="94" t="s">
        <v>102</v>
      </c>
      <c r="E95" s="94" t="s">
        <v>102</v>
      </c>
      <c r="F95" s="94" t="s">
        <v>102</v>
      </c>
      <c r="G95" s="94" t="s">
        <v>102</v>
      </c>
      <c r="H95" s="94" t="s">
        <v>102</v>
      </c>
    </row>
    <row r="96" spans="1:8">
      <c r="A96" s="95">
        <v>120013</v>
      </c>
      <c r="B96" s="96" t="s">
        <v>1109</v>
      </c>
      <c r="C96" s="94" t="s">
        <v>102</v>
      </c>
      <c r="D96" s="94" t="s">
        <v>102</v>
      </c>
      <c r="E96" s="94" t="s">
        <v>102</v>
      </c>
      <c r="F96" s="94" t="s">
        <v>102</v>
      </c>
      <c r="G96" s="94" t="s">
        <v>102</v>
      </c>
      <c r="H96" s="94" t="s">
        <v>102</v>
      </c>
    </row>
    <row r="97" spans="1:8">
      <c r="A97" s="99">
        <v>120014</v>
      </c>
      <c r="B97" s="96" t="s">
        <v>1110</v>
      </c>
      <c r="C97" s="94" t="s">
        <v>102</v>
      </c>
      <c r="D97" s="94" t="s">
        <v>102</v>
      </c>
      <c r="E97" s="94" t="s">
        <v>102</v>
      </c>
      <c r="F97" s="94" t="s">
        <v>102</v>
      </c>
      <c r="G97" s="94" t="s">
        <v>102</v>
      </c>
      <c r="H97" s="94" t="s">
        <v>102</v>
      </c>
    </row>
    <row r="98" spans="1:8">
      <c r="A98" s="99">
        <v>120015</v>
      </c>
      <c r="B98" s="96" t="s">
        <v>1111</v>
      </c>
      <c r="C98" s="94" t="s">
        <v>102</v>
      </c>
      <c r="D98" s="94" t="s">
        <v>102</v>
      </c>
      <c r="E98" s="94" t="s">
        <v>102</v>
      </c>
      <c r="F98" s="94" t="s">
        <v>102</v>
      </c>
      <c r="G98" s="94" t="s">
        <v>102</v>
      </c>
      <c r="H98" s="94" t="s">
        <v>102</v>
      </c>
    </row>
    <row r="99" spans="1:8">
      <c r="A99" s="99">
        <v>120016</v>
      </c>
      <c r="B99" s="96" t="s">
        <v>1112</v>
      </c>
      <c r="C99" s="94" t="s">
        <v>102</v>
      </c>
      <c r="D99" s="94" t="s">
        <v>102</v>
      </c>
      <c r="E99" s="94" t="s">
        <v>102</v>
      </c>
      <c r="F99" s="94" t="s">
        <v>102</v>
      </c>
      <c r="G99" s="94" t="s">
        <v>102</v>
      </c>
      <c r="H99" s="94" t="s">
        <v>102</v>
      </c>
    </row>
    <row r="100" spans="1:8">
      <c r="A100" s="99">
        <v>121</v>
      </c>
      <c r="B100" s="96" t="s">
        <v>885</v>
      </c>
      <c r="C100" s="94" t="s">
        <v>102</v>
      </c>
      <c r="D100" s="94" t="s">
        <v>102</v>
      </c>
      <c r="E100" s="94" t="s">
        <v>102</v>
      </c>
      <c r="F100" s="94" t="s">
        <v>102</v>
      </c>
      <c r="G100" s="94" t="s">
        <v>102</v>
      </c>
      <c r="H100" s="94" t="s">
        <v>102</v>
      </c>
    </row>
    <row r="101" spans="1:8">
      <c r="A101" s="93">
        <v>121001</v>
      </c>
      <c r="B101" s="61" t="s">
        <v>1113</v>
      </c>
      <c r="C101" s="94" t="s">
        <v>102</v>
      </c>
      <c r="D101" s="94" t="s">
        <v>102</v>
      </c>
      <c r="E101" s="94" t="s">
        <v>102</v>
      </c>
      <c r="F101" s="94" t="s">
        <v>102</v>
      </c>
      <c r="G101" s="94" t="s">
        <v>102</v>
      </c>
      <c r="H101" s="94" t="s">
        <v>102</v>
      </c>
    </row>
    <row r="102" spans="1:8">
      <c r="A102" s="95">
        <v>121002</v>
      </c>
      <c r="B102" s="96" t="s">
        <v>1114</v>
      </c>
      <c r="C102" s="94" t="s">
        <v>102</v>
      </c>
      <c r="D102" s="94" t="s">
        <v>102</v>
      </c>
      <c r="E102" s="94" t="s">
        <v>102</v>
      </c>
      <c r="F102" s="94" t="s">
        <v>102</v>
      </c>
      <c r="G102" s="94" t="s">
        <v>102</v>
      </c>
      <c r="H102" s="94" t="s">
        <v>102</v>
      </c>
    </row>
    <row r="103" spans="1:8">
      <c r="A103" s="95">
        <v>122</v>
      </c>
      <c r="B103" s="96" t="s">
        <v>1115</v>
      </c>
      <c r="C103" s="94" t="s">
        <v>102</v>
      </c>
      <c r="D103" s="94" t="s">
        <v>102</v>
      </c>
      <c r="E103" s="94" t="s">
        <v>102</v>
      </c>
      <c r="F103" s="94" t="s">
        <v>102</v>
      </c>
      <c r="G103" s="94" t="s">
        <v>102</v>
      </c>
      <c r="H103" s="94" t="s">
        <v>102</v>
      </c>
    </row>
    <row r="104" spans="1:8">
      <c r="A104" s="93">
        <v>122001</v>
      </c>
      <c r="B104" s="61" t="s">
        <v>1116</v>
      </c>
      <c r="C104" s="94" t="s">
        <v>102</v>
      </c>
      <c r="D104" s="94" t="s">
        <v>102</v>
      </c>
      <c r="E104" s="94" t="s">
        <v>102</v>
      </c>
      <c r="F104" s="94" t="s">
        <v>102</v>
      </c>
      <c r="G104" s="94" t="s">
        <v>102</v>
      </c>
      <c r="H104" s="94" t="s">
        <v>102</v>
      </c>
    </row>
    <row r="105" spans="1:8">
      <c r="A105" s="95">
        <v>122002</v>
      </c>
      <c r="B105" s="96" t="s">
        <v>1117</v>
      </c>
      <c r="C105" s="94" t="s">
        <v>102</v>
      </c>
      <c r="D105" s="94" t="s">
        <v>102</v>
      </c>
      <c r="E105" s="94" t="s">
        <v>102</v>
      </c>
      <c r="F105" s="94" t="s">
        <v>102</v>
      </c>
      <c r="G105" s="94" t="s">
        <v>102</v>
      </c>
      <c r="H105" s="94" t="s">
        <v>102</v>
      </c>
    </row>
    <row r="106" spans="1:8">
      <c r="A106" s="95">
        <v>123</v>
      </c>
      <c r="B106" s="96" t="s">
        <v>1118</v>
      </c>
      <c r="C106" s="94" t="s">
        <v>102</v>
      </c>
      <c r="D106" s="94" t="s">
        <v>102</v>
      </c>
      <c r="E106" s="94" t="s">
        <v>102</v>
      </c>
      <c r="F106" s="94" t="s">
        <v>102</v>
      </c>
      <c r="G106" s="94" t="s">
        <v>102</v>
      </c>
      <c r="H106" s="94" t="s">
        <v>102</v>
      </c>
    </row>
    <row r="107" spans="1:8">
      <c r="A107" s="93">
        <v>123001</v>
      </c>
      <c r="B107" s="61" t="s">
        <v>1119</v>
      </c>
      <c r="C107" s="94" t="s">
        <v>102</v>
      </c>
      <c r="D107" s="94" t="s">
        <v>102</v>
      </c>
      <c r="E107" s="94" t="s">
        <v>102</v>
      </c>
      <c r="F107" s="94" t="s">
        <v>102</v>
      </c>
      <c r="G107" s="94" t="s">
        <v>102</v>
      </c>
      <c r="H107" s="94" t="s">
        <v>102</v>
      </c>
    </row>
    <row r="108" spans="1:8">
      <c r="A108" s="95">
        <v>123002</v>
      </c>
      <c r="B108" s="96" t="s">
        <v>1120</v>
      </c>
      <c r="C108" s="94" t="s">
        <v>102</v>
      </c>
      <c r="D108" s="94" t="s">
        <v>102</v>
      </c>
      <c r="E108" s="94" t="s">
        <v>102</v>
      </c>
      <c r="F108" s="94" t="s">
        <v>102</v>
      </c>
      <c r="G108" s="94" t="s">
        <v>102</v>
      </c>
      <c r="H108" s="94" t="s">
        <v>102</v>
      </c>
    </row>
    <row r="109" spans="1:8">
      <c r="A109" s="95">
        <v>123003</v>
      </c>
      <c r="B109" s="96" t="s">
        <v>1121</v>
      </c>
      <c r="C109" s="94" t="s">
        <v>102</v>
      </c>
      <c r="D109" s="94" t="s">
        <v>102</v>
      </c>
      <c r="E109" s="94" t="s">
        <v>102</v>
      </c>
      <c r="F109" s="94" t="s">
        <v>102</v>
      </c>
      <c r="G109" s="94" t="s">
        <v>102</v>
      </c>
      <c r="H109" s="94" t="s">
        <v>102</v>
      </c>
    </row>
    <row r="110" spans="1:8">
      <c r="A110" s="95">
        <v>123004</v>
      </c>
      <c r="B110" s="96" t="s">
        <v>1122</v>
      </c>
      <c r="C110" s="94" t="s">
        <v>102</v>
      </c>
      <c r="D110" s="94" t="s">
        <v>102</v>
      </c>
      <c r="E110" s="94" t="s">
        <v>102</v>
      </c>
      <c r="F110" s="94" t="s">
        <v>102</v>
      </c>
      <c r="G110" s="94" t="s">
        <v>102</v>
      </c>
      <c r="H110" s="94" t="s">
        <v>102</v>
      </c>
    </row>
    <row r="111" spans="1:8">
      <c r="A111" s="95">
        <v>4</v>
      </c>
      <c r="B111" s="96" t="s">
        <v>1086</v>
      </c>
      <c r="C111" s="94" t="s">
        <v>102</v>
      </c>
      <c r="D111" s="94" t="s">
        <v>102</v>
      </c>
      <c r="E111" s="94" t="s">
        <v>102</v>
      </c>
      <c r="F111" s="94" t="s">
        <v>102</v>
      </c>
      <c r="G111" s="94" t="s">
        <v>102</v>
      </c>
      <c r="H111" s="94" t="s">
        <v>102</v>
      </c>
    </row>
    <row r="112" spans="1:8">
      <c r="A112" s="100">
        <v>140001</v>
      </c>
      <c r="B112" s="61" t="s">
        <v>462</v>
      </c>
      <c r="C112" s="94" t="s">
        <v>102</v>
      </c>
      <c r="D112" s="94" t="s">
        <v>102</v>
      </c>
      <c r="E112" s="94" t="s">
        <v>102</v>
      </c>
      <c r="F112" s="94" t="s">
        <v>102</v>
      </c>
      <c r="G112" s="94" t="s">
        <v>102</v>
      </c>
      <c r="H112" s="94" t="s">
        <v>102</v>
      </c>
    </row>
    <row r="113" spans="1:8">
      <c r="A113" s="95">
        <v>140002</v>
      </c>
      <c r="B113" s="96" t="s">
        <v>463</v>
      </c>
      <c r="C113" s="94" t="s">
        <v>102</v>
      </c>
      <c r="D113" s="94" t="s">
        <v>102</v>
      </c>
      <c r="E113" s="94" t="s">
        <v>102</v>
      </c>
      <c r="F113" s="94" t="s">
        <v>102</v>
      </c>
      <c r="G113" s="94" t="s">
        <v>102</v>
      </c>
      <c r="H113" s="94" t="s">
        <v>102</v>
      </c>
    </row>
    <row r="114" spans="1:8">
      <c r="A114" s="95">
        <v>140003</v>
      </c>
      <c r="B114" s="96" t="s">
        <v>464</v>
      </c>
      <c r="C114" s="94" t="s">
        <v>102</v>
      </c>
      <c r="D114" s="94" t="s">
        <v>102</v>
      </c>
      <c r="E114" s="94" t="s">
        <v>102</v>
      </c>
      <c r="F114" s="94" t="s">
        <v>102</v>
      </c>
      <c r="G114" s="94" t="s">
        <v>102</v>
      </c>
      <c r="H114" s="94" t="s">
        <v>102</v>
      </c>
    </row>
    <row r="115" spans="1:8">
      <c r="A115" s="95">
        <v>140004</v>
      </c>
      <c r="B115" s="96" t="s">
        <v>446</v>
      </c>
      <c r="C115" s="94" t="s">
        <v>102</v>
      </c>
      <c r="D115" s="94" t="s">
        <v>102</v>
      </c>
      <c r="E115" s="94" t="s">
        <v>102</v>
      </c>
      <c r="F115" s="94" t="s">
        <v>102</v>
      </c>
      <c r="G115" s="94" t="s">
        <v>102</v>
      </c>
      <c r="H115" s="94" t="s">
        <v>102</v>
      </c>
    </row>
    <row r="116" spans="1:8">
      <c r="A116" s="95">
        <v>140005</v>
      </c>
      <c r="B116" s="96" t="s">
        <v>641</v>
      </c>
      <c r="C116" s="94" t="s">
        <v>102</v>
      </c>
      <c r="D116" s="94" t="s">
        <v>102</v>
      </c>
      <c r="E116" s="94" t="s">
        <v>102</v>
      </c>
      <c r="F116" s="94" t="s">
        <v>102</v>
      </c>
      <c r="G116" s="94" t="s">
        <v>102</v>
      </c>
      <c r="H116" s="94" t="s">
        <v>102</v>
      </c>
    </row>
    <row r="117" spans="1:8">
      <c r="A117" s="95">
        <v>140006</v>
      </c>
      <c r="B117" s="96" t="s">
        <v>642</v>
      </c>
      <c r="C117" s="94" t="s">
        <v>102</v>
      </c>
      <c r="D117" s="94" t="s">
        <v>102</v>
      </c>
      <c r="E117" s="94" t="s">
        <v>102</v>
      </c>
      <c r="F117" s="94" t="s">
        <v>102</v>
      </c>
      <c r="G117" s="94" t="s">
        <v>102</v>
      </c>
      <c r="H117" s="94" t="s">
        <v>102</v>
      </c>
    </row>
    <row r="118" spans="1:8">
      <c r="A118" s="95">
        <v>140007</v>
      </c>
      <c r="B118" s="96" t="s">
        <v>643</v>
      </c>
      <c r="C118" s="94" t="s">
        <v>102</v>
      </c>
      <c r="D118" s="94" t="s">
        <v>102</v>
      </c>
      <c r="E118" s="94" t="s">
        <v>102</v>
      </c>
      <c r="F118" s="94" t="s">
        <v>102</v>
      </c>
      <c r="G118" s="94" t="s">
        <v>102</v>
      </c>
      <c r="H118" s="94" t="s">
        <v>102</v>
      </c>
    </row>
    <row r="119" spans="1:8">
      <c r="A119" s="99">
        <v>140008</v>
      </c>
      <c r="B119" s="96" t="s">
        <v>644</v>
      </c>
      <c r="C119" s="94" t="s">
        <v>102</v>
      </c>
      <c r="D119" s="94" t="s">
        <v>102</v>
      </c>
      <c r="E119" s="94" t="s">
        <v>102</v>
      </c>
      <c r="F119" s="94" t="s">
        <v>102</v>
      </c>
      <c r="G119" s="94" t="s">
        <v>102</v>
      </c>
      <c r="H119" s="94" t="s">
        <v>102</v>
      </c>
    </row>
    <row r="120" spans="1:8">
      <c r="A120" s="99">
        <v>124</v>
      </c>
      <c r="B120" s="96" t="s">
        <v>1123</v>
      </c>
      <c r="C120" s="94" t="s">
        <v>102</v>
      </c>
      <c r="D120" s="94" t="s">
        <v>102</v>
      </c>
      <c r="E120" s="94" t="s">
        <v>102</v>
      </c>
      <c r="F120" s="94" t="s">
        <v>102</v>
      </c>
      <c r="G120" s="94" t="s">
        <v>102</v>
      </c>
      <c r="H120" s="94" t="s">
        <v>102</v>
      </c>
    </row>
    <row r="121" spans="1:8">
      <c r="A121" s="100">
        <v>141001</v>
      </c>
      <c r="B121" s="61" t="s">
        <v>1124</v>
      </c>
      <c r="C121" s="94" t="s">
        <v>102</v>
      </c>
      <c r="D121" s="94" t="s">
        <v>102</v>
      </c>
      <c r="E121" s="94" t="s">
        <v>102</v>
      </c>
      <c r="F121" s="94" t="s">
        <v>102</v>
      </c>
      <c r="G121" s="94" t="s">
        <v>102</v>
      </c>
      <c r="H121" s="94" t="s">
        <v>102</v>
      </c>
    </row>
    <row r="122" spans="1:8">
      <c r="A122" s="99">
        <v>13</v>
      </c>
      <c r="B122" s="96" t="s">
        <v>888</v>
      </c>
      <c r="C122" s="94" t="s">
        <v>102</v>
      </c>
      <c r="D122" s="94" t="s">
        <v>102</v>
      </c>
      <c r="E122" s="94" t="s">
        <v>102</v>
      </c>
      <c r="F122" s="94" t="s">
        <v>102</v>
      </c>
      <c r="G122" s="94" t="s">
        <v>102</v>
      </c>
      <c r="H122" s="94" t="s">
        <v>102</v>
      </c>
    </row>
    <row r="123" spans="1:8">
      <c r="A123" s="93">
        <v>1310</v>
      </c>
      <c r="B123" s="61" t="s">
        <v>1125</v>
      </c>
      <c r="C123" s="94" t="s">
        <v>102</v>
      </c>
      <c r="D123" s="94" t="s">
        <v>102</v>
      </c>
      <c r="E123" s="94" t="s">
        <v>102</v>
      </c>
      <c r="F123" s="94" t="s">
        <v>102</v>
      </c>
      <c r="G123" s="94" t="s">
        <v>102</v>
      </c>
      <c r="H123" s="94" t="s">
        <v>102</v>
      </c>
    </row>
    <row r="124" spans="1:8">
      <c r="A124" s="93">
        <v>131001</v>
      </c>
      <c r="B124" s="61" t="s">
        <v>1126</v>
      </c>
      <c r="C124" s="94" t="s">
        <v>102</v>
      </c>
      <c r="D124" s="94" t="s">
        <v>102</v>
      </c>
      <c r="E124" s="94" t="s">
        <v>102</v>
      </c>
      <c r="F124" s="94" t="s">
        <v>102</v>
      </c>
      <c r="G124" s="94" t="s">
        <v>102</v>
      </c>
      <c r="H124" s="94" t="s">
        <v>102</v>
      </c>
    </row>
    <row r="125" spans="1:8">
      <c r="A125" s="95">
        <v>131002</v>
      </c>
      <c r="B125" s="96" t="s">
        <v>1127</v>
      </c>
      <c r="C125" s="94" t="s">
        <v>102</v>
      </c>
      <c r="D125" s="94" t="s">
        <v>102</v>
      </c>
      <c r="E125" s="94" t="s">
        <v>102</v>
      </c>
      <c r="F125" s="94" t="s">
        <v>102</v>
      </c>
      <c r="G125" s="94" t="s">
        <v>102</v>
      </c>
      <c r="H125" s="94" t="s">
        <v>102</v>
      </c>
    </row>
    <row r="126" spans="1:8">
      <c r="A126" s="95">
        <v>131003</v>
      </c>
      <c r="B126" s="96" t="s">
        <v>1128</v>
      </c>
      <c r="C126" s="94" t="s">
        <v>102</v>
      </c>
      <c r="D126" s="94" t="s">
        <v>102</v>
      </c>
      <c r="E126" s="94" t="s">
        <v>102</v>
      </c>
      <c r="F126" s="94" t="s">
        <v>102</v>
      </c>
      <c r="G126" s="94" t="s">
        <v>102</v>
      </c>
      <c r="H126" s="94" t="s">
        <v>102</v>
      </c>
    </row>
    <row r="127" spans="1:8">
      <c r="A127" s="95">
        <v>131004</v>
      </c>
      <c r="B127" s="96" t="s">
        <v>1129</v>
      </c>
      <c r="C127" s="94" t="s">
        <v>102</v>
      </c>
      <c r="D127" s="94" t="s">
        <v>102</v>
      </c>
      <c r="E127" s="94" t="s">
        <v>102</v>
      </c>
      <c r="F127" s="94" t="s">
        <v>102</v>
      </c>
      <c r="G127" s="94" t="s">
        <v>102</v>
      </c>
      <c r="H127" s="94" t="s">
        <v>102</v>
      </c>
    </row>
    <row r="128" spans="1:8">
      <c r="A128" s="95">
        <v>131005</v>
      </c>
      <c r="B128" s="96" t="s">
        <v>1130</v>
      </c>
      <c r="C128" s="94" t="s">
        <v>102</v>
      </c>
      <c r="D128" s="94" t="s">
        <v>102</v>
      </c>
      <c r="E128" s="94" t="s">
        <v>102</v>
      </c>
      <c r="F128" s="94" t="s">
        <v>102</v>
      </c>
      <c r="G128" s="94" t="s">
        <v>102</v>
      </c>
      <c r="H128" s="94" t="s">
        <v>102</v>
      </c>
    </row>
    <row r="129" spans="1:8">
      <c r="A129" s="95">
        <v>131006</v>
      </c>
      <c r="B129" s="96" t="s">
        <v>1131</v>
      </c>
      <c r="C129" s="94" t="s">
        <v>102</v>
      </c>
      <c r="D129" s="94" t="s">
        <v>102</v>
      </c>
      <c r="E129" s="94" t="s">
        <v>102</v>
      </c>
      <c r="F129" s="94" t="s">
        <v>102</v>
      </c>
      <c r="G129" s="94" t="s">
        <v>102</v>
      </c>
      <c r="H129" s="94" t="s">
        <v>102</v>
      </c>
    </row>
    <row r="130" spans="1:8">
      <c r="A130" s="95">
        <v>131007</v>
      </c>
      <c r="B130" s="96" t="s">
        <v>1132</v>
      </c>
      <c r="C130" s="94" t="s">
        <v>102</v>
      </c>
      <c r="D130" s="94" t="s">
        <v>102</v>
      </c>
      <c r="E130" s="94" t="s">
        <v>102</v>
      </c>
      <c r="F130" s="94" t="s">
        <v>102</v>
      </c>
      <c r="G130" s="94" t="s">
        <v>102</v>
      </c>
      <c r="H130" s="94" t="s">
        <v>102</v>
      </c>
    </row>
    <row r="131" spans="1:8">
      <c r="A131" s="95">
        <v>131008</v>
      </c>
      <c r="B131" s="96" t="s">
        <v>1133</v>
      </c>
      <c r="C131" s="94" t="s">
        <v>102</v>
      </c>
      <c r="D131" s="94" t="s">
        <v>102</v>
      </c>
      <c r="E131" s="94" t="s">
        <v>102</v>
      </c>
      <c r="F131" s="94" t="s">
        <v>102</v>
      </c>
      <c r="G131" s="94" t="s">
        <v>102</v>
      </c>
      <c r="H131" s="94" t="s">
        <v>102</v>
      </c>
    </row>
    <row r="132" spans="1:8">
      <c r="A132" s="95">
        <v>131009</v>
      </c>
      <c r="B132" s="96" t="s">
        <v>1134</v>
      </c>
      <c r="C132" s="94" t="s">
        <v>102</v>
      </c>
      <c r="D132" s="94" t="s">
        <v>102</v>
      </c>
      <c r="E132" s="94" t="s">
        <v>102</v>
      </c>
      <c r="F132" s="94" t="s">
        <v>102</v>
      </c>
      <c r="G132" s="94" t="s">
        <v>102</v>
      </c>
      <c r="H132" s="94" t="s">
        <v>102</v>
      </c>
    </row>
    <row r="133" spans="1:8">
      <c r="A133" s="95">
        <v>1311</v>
      </c>
      <c r="B133" s="96" t="s">
        <v>1135</v>
      </c>
      <c r="C133" s="94" t="s">
        <v>102</v>
      </c>
      <c r="D133" s="94" t="s">
        <v>102</v>
      </c>
      <c r="E133" s="94" t="s">
        <v>102</v>
      </c>
      <c r="F133" s="94" t="s">
        <v>102</v>
      </c>
      <c r="G133" s="94" t="s">
        <v>102</v>
      </c>
      <c r="H133" s="94" t="s">
        <v>102</v>
      </c>
    </row>
    <row r="134" spans="1:8">
      <c r="A134" s="93">
        <v>131101</v>
      </c>
      <c r="B134" s="61" t="s">
        <v>1136</v>
      </c>
      <c r="C134" s="94" t="s">
        <v>102</v>
      </c>
      <c r="D134" s="94" t="s">
        <v>102</v>
      </c>
      <c r="E134" s="94" t="s">
        <v>102</v>
      </c>
      <c r="F134" s="94" t="s">
        <v>102</v>
      </c>
      <c r="G134" s="94" t="s">
        <v>102</v>
      </c>
      <c r="H134" s="94" t="s">
        <v>102</v>
      </c>
    </row>
    <row ht="25.5" r="135" spans="1:8">
      <c r="A135" s="95">
        <v>131102</v>
      </c>
      <c r="B135" s="96" t="s">
        <v>1137</v>
      </c>
      <c r="C135" s="94" t="s">
        <v>102</v>
      </c>
      <c r="D135" s="94" t="s">
        <v>102</v>
      </c>
      <c r="E135" s="94" t="s">
        <v>102</v>
      </c>
      <c r="F135" s="94" t="s">
        <v>102</v>
      </c>
      <c r="G135" s="94" t="s">
        <v>102</v>
      </c>
      <c r="H135" s="94" t="s">
        <v>102</v>
      </c>
    </row>
    <row ht="25.5" r="136" spans="1:8">
      <c r="A136" s="95">
        <v>131103</v>
      </c>
      <c r="B136" s="96" t="s">
        <v>1138</v>
      </c>
      <c r="C136" s="94" t="s">
        <v>102</v>
      </c>
      <c r="D136" s="94" t="s">
        <v>102</v>
      </c>
      <c r="E136" s="94" t="s">
        <v>102</v>
      </c>
      <c r="F136" s="94" t="s">
        <v>102</v>
      </c>
      <c r="G136" s="94" t="s">
        <v>102</v>
      </c>
      <c r="H136" s="94" t="s">
        <v>102</v>
      </c>
    </row>
    <row ht="25.5" r="137" spans="1:8">
      <c r="A137" s="95">
        <v>131104</v>
      </c>
      <c r="B137" s="96" t="s">
        <v>1139</v>
      </c>
      <c r="C137" s="94" t="s">
        <v>102</v>
      </c>
      <c r="D137" s="94" t="s">
        <v>102</v>
      </c>
      <c r="E137" s="94" t="s">
        <v>102</v>
      </c>
      <c r="F137" s="94" t="s">
        <v>102</v>
      </c>
      <c r="G137" s="94" t="s">
        <v>102</v>
      </c>
      <c r="H137" s="94" t="s">
        <v>102</v>
      </c>
    </row>
    <row ht="25.5" r="138" spans="1:8">
      <c r="A138" s="95">
        <v>131105</v>
      </c>
      <c r="B138" s="96" t="s">
        <v>1140</v>
      </c>
      <c r="C138" s="94" t="s">
        <v>102</v>
      </c>
      <c r="D138" s="94" t="s">
        <v>102</v>
      </c>
      <c r="E138" s="94" t="s">
        <v>102</v>
      </c>
      <c r="F138" s="94" t="s">
        <v>102</v>
      </c>
      <c r="G138" s="94" t="s">
        <v>102</v>
      </c>
      <c r="H138" s="94" t="s">
        <v>102</v>
      </c>
    </row>
    <row r="139" spans="1:8">
      <c r="A139" s="95">
        <v>131106</v>
      </c>
      <c r="B139" s="96" t="s">
        <v>1141</v>
      </c>
      <c r="C139" s="94" t="s">
        <v>102</v>
      </c>
      <c r="D139" s="94" t="s">
        <v>102</v>
      </c>
      <c r="E139" s="94" t="s">
        <v>102</v>
      </c>
      <c r="F139" s="94" t="s">
        <v>102</v>
      </c>
      <c r="G139" s="94" t="s">
        <v>102</v>
      </c>
      <c r="H139" s="94" t="s">
        <v>102</v>
      </c>
    </row>
    <row r="140" spans="1:8">
      <c r="A140" s="95">
        <v>1320</v>
      </c>
      <c r="B140" s="96" t="s">
        <v>1142</v>
      </c>
      <c r="C140" s="94" t="s">
        <v>102</v>
      </c>
      <c r="D140" s="94" t="s">
        <v>102</v>
      </c>
      <c r="E140" s="94" t="s">
        <v>102</v>
      </c>
      <c r="F140" s="94" t="s">
        <v>102</v>
      </c>
      <c r="G140" s="94" t="s">
        <v>102</v>
      </c>
      <c r="H140" s="94" t="s">
        <v>102</v>
      </c>
    </row>
    <row r="141" spans="1:8">
      <c r="A141" s="93">
        <v>132001</v>
      </c>
      <c r="B141" s="61" t="s">
        <v>1143</v>
      </c>
      <c r="C141" s="94" t="s">
        <v>102</v>
      </c>
      <c r="D141" s="94" t="s">
        <v>102</v>
      </c>
      <c r="E141" s="94" t="s">
        <v>102</v>
      </c>
      <c r="F141" s="94" t="s">
        <v>102</v>
      </c>
      <c r="G141" s="94" t="s">
        <v>102</v>
      </c>
      <c r="H141" s="94" t="s">
        <v>102</v>
      </c>
    </row>
    <row r="142" spans="1:8">
      <c r="A142" s="95">
        <v>132002</v>
      </c>
      <c r="B142" s="96" t="s">
        <v>1127</v>
      </c>
      <c r="C142" s="94" t="s">
        <v>102</v>
      </c>
      <c r="D142" s="94" t="s">
        <v>102</v>
      </c>
      <c r="E142" s="94" t="s">
        <v>102</v>
      </c>
      <c r="F142" s="94" t="s">
        <v>102</v>
      </c>
      <c r="G142" s="94" t="s">
        <v>102</v>
      </c>
      <c r="H142" s="94" t="s">
        <v>102</v>
      </c>
    </row>
    <row ht="25.5" r="143" spans="1:8">
      <c r="A143" s="95">
        <v>132003</v>
      </c>
      <c r="B143" s="96" t="s">
        <v>1144</v>
      </c>
      <c r="C143" s="94" t="s">
        <v>102</v>
      </c>
      <c r="D143" s="94" t="s">
        <v>102</v>
      </c>
      <c r="E143" s="94" t="s">
        <v>102</v>
      </c>
      <c r="F143" s="94" t="s">
        <v>102</v>
      </c>
      <c r="G143" s="94" t="s">
        <v>102</v>
      </c>
      <c r="H143" s="94" t="s">
        <v>102</v>
      </c>
    </row>
    <row r="144" spans="1:8">
      <c r="A144" s="95">
        <v>132004</v>
      </c>
      <c r="B144" s="96" t="s">
        <v>1145</v>
      </c>
      <c r="C144" s="94" t="s">
        <v>102</v>
      </c>
      <c r="D144" s="94" t="s">
        <v>102</v>
      </c>
      <c r="E144" s="94" t="s">
        <v>102</v>
      </c>
      <c r="F144" s="94" t="s">
        <v>102</v>
      </c>
      <c r="G144" s="94" t="s">
        <v>102</v>
      </c>
      <c r="H144" s="94" t="s">
        <v>102</v>
      </c>
    </row>
    <row r="145" spans="1:8">
      <c r="A145" s="95">
        <v>132005</v>
      </c>
      <c r="B145" s="96" t="s">
        <v>1146</v>
      </c>
      <c r="C145" s="94" t="s">
        <v>102</v>
      </c>
      <c r="D145" s="94" t="s">
        <v>102</v>
      </c>
      <c r="E145" s="94" t="s">
        <v>102</v>
      </c>
      <c r="F145" s="94" t="s">
        <v>102</v>
      </c>
      <c r="G145" s="94" t="s">
        <v>102</v>
      </c>
      <c r="H145" s="94" t="s">
        <v>102</v>
      </c>
    </row>
    <row r="146" spans="1:8">
      <c r="A146" s="95">
        <v>132006</v>
      </c>
      <c r="B146" s="96" t="s">
        <v>1147</v>
      </c>
      <c r="C146" s="94" t="s">
        <v>102</v>
      </c>
      <c r="D146" s="94" t="s">
        <v>102</v>
      </c>
      <c r="E146" s="94" t="s">
        <v>102</v>
      </c>
      <c r="F146" s="94" t="s">
        <v>102</v>
      </c>
      <c r="G146" s="94" t="s">
        <v>102</v>
      </c>
      <c r="H146" s="94" t="s">
        <v>102</v>
      </c>
    </row>
    <row r="147" spans="1:8">
      <c r="A147" s="95">
        <v>132007</v>
      </c>
      <c r="B147" s="96" t="s">
        <v>1148</v>
      </c>
      <c r="C147" s="94" t="s">
        <v>102</v>
      </c>
      <c r="D147" s="94" t="s">
        <v>102</v>
      </c>
      <c r="E147" s="94" t="s">
        <v>102</v>
      </c>
      <c r="F147" s="94" t="s">
        <v>102</v>
      </c>
      <c r="G147" s="94" t="s">
        <v>102</v>
      </c>
      <c r="H147" s="94" t="s">
        <v>102</v>
      </c>
    </row>
    <row r="148" spans="1:8">
      <c r="A148" s="95">
        <v>1330</v>
      </c>
      <c r="B148" s="96" t="s">
        <v>1149</v>
      </c>
      <c r="C148" s="94" t="s">
        <v>102</v>
      </c>
      <c r="D148" s="94" t="s">
        <v>102</v>
      </c>
      <c r="E148" s="94" t="s">
        <v>102</v>
      </c>
      <c r="F148" s="94" t="s">
        <v>102</v>
      </c>
      <c r="G148" s="94" t="s">
        <v>102</v>
      </c>
      <c r="H148" s="94" t="s">
        <v>102</v>
      </c>
    </row>
    <row r="149" spans="1:8">
      <c r="A149" s="93">
        <v>133001</v>
      </c>
      <c r="B149" s="61" t="s">
        <v>1126</v>
      </c>
      <c r="C149" s="94" t="s">
        <v>102</v>
      </c>
      <c r="D149" s="94" t="s">
        <v>102</v>
      </c>
      <c r="E149" s="94" t="s">
        <v>102</v>
      </c>
      <c r="F149" s="94" t="s">
        <v>102</v>
      </c>
      <c r="G149" s="94" t="s">
        <v>102</v>
      </c>
      <c r="H149" s="94" t="s">
        <v>102</v>
      </c>
    </row>
    <row r="150" spans="1:8">
      <c r="A150" s="95">
        <v>133002</v>
      </c>
      <c r="B150" s="96" t="s">
        <v>1128</v>
      </c>
      <c r="C150" s="94" t="s">
        <v>102</v>
      </c>
      <c r="D150" s="94" t="s">
        <v>102</v>
      </c>
      <c r="E150" s="94" t="s">
        <v>102</v>
      </c>
      <c r="F150" s="94" t="s">
        <v>102</v>
      </c>
      <c r="G150" s="94" t="s">
        <v>102</v>
      </c>
      <c r="H150" s="94" t="s">
        <v>102</v>
      </c>
    </row>
    <row r="151" spans="1:8">
      <c r="A151" s="95">
        <v>133003</v>
      </c>
      <c r="B151" s="96" t="s">
        <v>1150</v>
      </c>
      <c r="C151" s="94" t="s">
        <v>102</v>
      </c>
      <c r="D151" s="94" t="s">
        <v>102</v>
      </c>
      <c r="E151" s="94" t="s">
        <v>102</v>
      </c>
      <c r="F151" s="94" t="s">
        <v>102</v>
      </c>
      <c r="G151" s="94" t="s">
        <v>102</v>
      </c>
      <c r="H151" s="94" t="s">
        <v>102</v>
      </c>
    </row>
    <row r="152" spans="1:8">
      <c r="A152" s="95">
        <v>133004</v>
      </c>
      <c r="B152" s="96" t="s">
        <v>1151</v>
      </c>
      <c r="C152" s="94" t="s">
        <v>102</v>
      </c>
      <c r="D152" s="94" t="s">
        <v>102</v>
      </c>
      <c r="E152" s="94" t="s">
        <v>102</v>
      </c>
      <c r="F152" s="94" t="s">
        <v>102</v>
      </c>
      <c r="G152" s="94" t="s">
        <v>102</v>
      </c>
      <c r="H152" s="94" t="s">
        <v>102</v>
      </c>
    </row>
    <row r="153" spans="1:8">
      <c r="A153" s="95">
        <v>133005</v>
      </c>
      <c r="B153" s="96" t="s">
        <v>1152</v>
      </c>
      <c r="C153" s="94" t="s">
        <v>102</v>
      </c>
      <c r="D153" s="94" t="s">
        <v>102</v>
      </c>
      <c r="E153" s="94" t="s">
        <v>102</v>
      </c>
      <c r="F153" s="94" t="s">
        <v>102</v>
      </c>
      <c r="G153" s="94" t="s">
        <v>102</v>
      </c>
      <c r="H153" s="94" t="s">
        <v>102</v>
      </c>
    </row>
    <row r="154" spans="1:8">
      <c r="A154" s="95">
        <v>1340</v>
      </c>
      <c r="B154" s="96" t="s">
        <v>1153</v>
      </c>
      <c r="C154" s="94" t="s">
        <v>102</v>
      </c>
      <c r="D154" s="94" t="s">
        <v>102</v>
      </c>
      <c r="E154" s="94" t="s">
        <v>102</v>
      </c>
      <c r="F154" s="94" t="s">
        <v>102</v>
      </c>
      <c r="G154" s="94" t="s">
        <v>102</v>
      </c>
      <c r="H154" s="94" t="s">
        <v>102</v>
      </c>
    </row>
    <row r="155" spans="1:8">
      <c r="A155" s="93">
        <v>134001</v>
      </c>
      <c r="B155" s="61" t="s">
        <v>1154</v>
      </c>
      <c r="C155" s="94" t="s">
        <v>102</v>
      </c>
      <c r="D155" s="94" t="s">
        <v>102</v>
      </c>
      <c r="E155" s="94" t="s">
        <v>102</v>
      </c>
      <c r="F155" s="94" t="s">
        <v>102</v>
      </c>
      <c r="G155" s="94" t="s">
        <v>102</v>
      </c>
      <c r="H155" s="94" t="s">
        <v>102</v>
      </c>
    </row>
    <row r="156" spans="1:8">
      <c r="A156" s="95">
        <v>134002</v>
      </c>
      <c r="B156" s="96" t="s">
        <v>1155</v>
      </c>
      <c r="C156" s="94" t="s">
        <v>102</v>
      </c>
      <c r="D156" s="94" t="s">
        <v>102</v>
      </c>
      <c r="E156" s="94" t="s">
        <v>102</v>
      </c>
      <c r="F156" s="94" t="s">
        <v>102</v>
      </c>
      <c r="G156" s="94" t="s">
        <v>102</v>
      </c>
      <c r="H156" s="94" t="s">
        <v>102</v>
      </c>
    </row>
    <row r="157" spans="1:8">
      <c r="A157" s="95">
        <v>134003</v>
      </c>
      <c r="B157" s="96" t="s">
        <v>1156</v>
      </c>
      <c r="C157" s="94" t="s">
        <v>102</v>
      </c>
      <c r="D157" s="94" t="s">
        <v>102</v>
      </c>
      <c r="E157" s="94" t="s">
        <v>102</v>
      </c>
      <c r="F157" s="94" t="s">
        <v>102</v>
      </c>
      <c r="G157" s="94" t="s">
        <v>102</v>
      </c>
      <c r="H157" s="94" t="s">
        <v>102</v>
      </c>
    </row>
    <row r="158" spans="1:8">
      <c r="A158" s="95">
        <v>14</v>
      </c>
      <c r="B158" s="96" t="s">
        <v>626</v>
      </c>
      <c r="C158" s="94" t="s">
        <v>102</v>
      </c>
      <c r="D158" s="94" t="s">
        <v>102</v>
      </c>
      <c r="E158" s="94" t="s">
        <v>102</v>
      </c>
      <c r="F158" s="94" t="s">
        <v>102</v>
      </c>
      <c r="G158" s="94" t="s">
        <v>102</v>
      </c>
      <c r="H158" s="94" t="s">
        <v>102</v>
      </c>
    </row>
    <row r="159" spans="1:8">
      <c r="A159" s="101">
        <v>145004</v>
      </c>
      <c r="B159" s="102" t="s">
        <v>1065</v>
      </c>
      <c r="C159" s="94" t="s">
        <v>102</v>
      </c>
      <c r="D159" s="94" t="s">
        <v>102</v>
      </c>
      <c r="E159" s="94" t="s">
        <v>102</v>
      </c>
      <c r="F159" s="94" t="s">
        <v>102</v>
      </c>
      <c r="G159" s="94" t="s">
        <v>102</v>
      </c>
      <c r="H159" s="94" t="s">
        <v>102</v>
      </c>
    </row>
    <row r="160" spans="1:8">
      <c r="A160" s="99">
        <v>145005</v>
      </c>
      <c r="B160" s="96" t="s">
        <v>1066</v>
      </c>
      <c r="C160" s="94" t="s">
        <v>102</v>
      </c>
      <c r="D160" s="94" t="s">
        <v>102</v>
      </c>
      <c r="E160" s="94" t="s">
        <v>102</v>
      </c>
      <c r="F160" s="94" t="s">
        <v>102</v>
      </c>
      <c r="G160" s="94" t="s">
        <v>102</v>
      </c>
      <c r="H160" s="94" t="s">
        <v>102</v>
      </c>
    </row>
    <row r="161" spans="1:8">
      <c r="A161" s="95">
        <v>145006</v>
      </c>
      <c r="B161" s="96" t="s">
        <v>1067</v>
      </c>
      <c r="C161" s="94" t="s">
        <v>102</v>
      </c>
      <c r="D161" s="94" t="s">
        <v>102</v>
      </c>
      <c r="E161" s="94" t="s">
        <v>102</v>
      </c>
      <c r="F161" s="94" t="s">
        <v>102</v>
      </c>
      <c r="G161" s="94" t="s">
        <v>102</v>
      </c>
      <c r="H161" s="94" t="s">
        <v>102</v>
      </c>
    </row>
    <row r="162" spans="1:8">
      <c r="A162" s="95">
        <v>145007</v>
      </c>
      <c r="B162" s="96" t="s">
        <v>1068</v>
      </c>
      <c r="C162" s="94" t="s">
        <v>102</v>
      </c>
      <c r="D162" s="94" t="s">
        <v>102</v>
      </c>
      <c r="E162" s="94" t="s">
        <v>102</v>
      </c>
      <c r="F162" s="94" t="s">
        <v>102</v>
      </c>
      <c r="G162" s="94" t="s">
        <v>102</v>
      </c>
      <c r="H162" s="94" t="s">
        <v>102</v>
      </c>
    </row>
    <row r="163" spans="1:8">
      <c r="A163" s="99">
        <v>145008</v>
      </c>
      <c r="B163" s="96" t="s">
        <v>1069</v>
      </c>
      <c r="C163" s="94" t="s">
        <v>102</v>
      </c>
      <c r="D163" s="94" t="s">
        <v>102</v>
      </c>
      <c r="E163" s="94" t="s">
        <v>102</v>
      </c>
      <c r="F163" s="94" t="s">
        <v>102</v>
      </c>
      <c r="G163" s="94" t="s">
        <v>102</v>
      </c>
      <c r="H163" s="94" t="s">
        <v>102</v>
      </c>
    </row>
    <row r="164" spans="1:8">
      <c r="A164" s="95">
        <v>145009</v>
      </c>
      <c r="B164" s="96" t="s">
        <v>1070</v>
      </c>
      <c r="C164" s="94" t="s">
        <v>102</v>
      </c>
      <c r="D164" s="94" t="s">
        <v>102</v>
      </c>
      <c r="E164" s="94" t="s">
        <v>102</v>
      </c>
      <c r="F164" s="94" t="s">
        <v>102</v>
      </c>
      <c r="G164" s="94" t="s">
        <v>102</v>
      </c>
      <c r="H164" s="94" t="s">
        <v>102</v>
      </c>
    </row>
    <row r="165" spans="1:8">
      <c r="A165" s="95">
        <v>2</v>
      </c>
      <c r="B165" s="96" t="s">
        <v>1088</v>
      </c>
      <c r="C165" s="94" t="s">
        <v>102</v>
      </c>
      <c r="D165" s="94" t="s">
        <v>102</v>
      </c>
      <c r="E165" s="94" t="s">
        <v>102</v>
      </c>
      <c r="F165" s="94" t="s">
        <v>102</v>
      </c>
      <c r="G165" s="94" t="s">
        <v>102</v>
      </c>
      <c r="H165" s="94" t="s">
        <v>102</v>
      </c>
    </row>
    <row r="166" spans="1:8">
      <c r="A166" s="100">
        <v>21</v>
      </c>
      <c r="B166" s="61" t="s">
        <v>330</v>
      </c>
      <c r="C166" s="94" t="s">
        <v>102</v>
      </c>
      <c r="D166" s="94" t="s">
        <v>102</v>
      </c>
      <c r="E166" s="94" t="s">
        <v>102</v>
      </c>
      <c r="F166" s="94" t="s">
        <v>102</v>
      </c>
      <c r="G166" s="94" t="s">
        <v>102</v>
      </c>
      <c r="H166" s="94" t="s">
        <v>102</v>
      </c>
    </row>
    <row r="167" spans="1:8">
      <c r="A167" s="93">
        <v>210</v>
      </c>
      <c r="B167" s="61" t="s">
        <v>332</v>
      </c>
      <c r="C167" s="94" t="s">
        <v>102</v>
      </c>
      <c r="D167" s="94" t="s">
        <v>102</v>
      </c>
      <c r="E167" s="94" t="s">
        <v>102</v>
      </c>
      <c r="F167" s="94" t="s">
        <v>102</v>
      </c>
      <c r="G167" s="94" t="s">
        <v>102</v>
      </c>
      <c r="H167" s="94" t="s">
        <v>102</v>
      </c>
    </row>
    <row r="168" spans="1:8">
      <c r="A168" s="93">
        <v>2101</v>
      </c>
      <c r="B168" s="61" t="s">
        <v>923</v>
      </c>
      <c r="C168" s="94" t="s">
        <v>102</v>
      </c>
      <c r="D168" s="94" t="s">
        <v>102</v>
      </c>
      <c r="E168" s="94" t="s">
        <v>102</v>
      </c>
      <c r="F168" s="94" t="s">
        <v>102</v>
      </c>
      <c r="G168" s="94" t="s">
        <v>102</v>
      </c>
      <c r="H168" s="94" t="s">
        <v>102</v>
      </c>
    </row>
    <row r="169" spans="1:8">
      <c r="A169" s="93">
        <v>210101</v>
      </c>
      <c r="B169" s="61" t="s">
        <v>1175</v>
      </c>
      <c r="C169" s="94" t="s">
        <v>102</v>
      </c>
      <c r="D169" s="94" t="s">
        <v>102</v>
      </c>
      <c r="E169" s="94" t="s">
        <v>102</v>
      </c>
      <c r="F169" s="94" t="s">
        <v>102</v>
      </c>
      <c r="G169" s="94" t="s">
        <v>102</v>
      </c>
      <c r="H169" s="94" t="s">
        <v>102</v>
      </c>
    </row>
    <row r="170" spans="1:8">
      <c r="A170" s="95">
        <v>210102</v>
      </c>
      <c r="B170" s="96" t="s">
        <v>1174</v>
      </c>
      <c r="C170" s="94" t="s">
        <v>102</v>
      </c>
      <c r="D170" s="94" t="s">
        <v>102</v>
      </c>
      <c r="E170" s="94" t="s">
        <v>102</v>
      </c>
      <c r="F170" s="94" t="s">
        <v>102</v>
      </c>
      <c r="G170" s="94" t="s">
        <v>102</v>
      </c>
      <c r="H170" s="94" t="s">
        <v>102</v>
      </c>
    </row>
    <row r="171" spans="1:8">
      <c r="A171" s="95">
        <v>210103</v>
      </c>
      <c r="B171" s="96" t="s">
        <v>1173</v>
      </c>
      <c r="C171" s="94" t="s">
        <v>102</v>
      </c>
      <c r="D171" s="94" t="s">
        <v>102</v>
      </c>
      <c r="E171" s="94" t="s">
        <v>102</v>
      </c>
      <c r="F171" s="94" t="s">
        <v>102</v>
      </c>
      <c r="G171" s="94" t="s">
        <v>102</v>
      </c>
      <c r="H171" s="94" t="s">
        <v>102</v>
      </c>
    </row>
    <row r="172" spans="1:8">
      <c r="A172" s="95">
        <v>210104</v>
      </c>
      <c r="B172" s="96" t="s">
        <v>1172</v>
      </c>
      <c r="C172" s="94" t="s">
        <v>102</v>
      </c>
      <c r="D172" s="94" t="s">
        <v>102</v>
      </c>
      <c r="E172" s="94" t="s">
        <v>102</v>
      </c>
      <c r="F172" s="94" t="s">
        <v>102</v>
      </c>
      <c r="G172" s="94" t="s">
        <v>102</v>
      </c>
      <c r="H172" s="94" t="s">
        <v>102</v>
      </c>
    </row>
    <row r="173" spans="1:8">
      <c r="A173" s="95">
        <v>210105</v>
      </c>
      <c r="B173" s="96" t="s">
        <v>1171</v>
      </c>
      <c r="C173" s="94" t="s">
        <v>102</v>
      </c>
      <c r="D173" s="94" t="s">
        <v>102</v>
      </c>
      <c r="E173" s="94" t="s">
        <v>102</v>
      </c>
      <c r="F173" s="94" t="s">
        <v>102</v>
      </c>
      <c r="G173" s="94" t="s">
        <v>102</v>
      </c>
      <c r="H173" s="94" t="s">
        <v>102</v>
      </c>
    </row>
    <row r="174" spans="1:8">
      <c r="A174" s="95">
        <v>210106</v>
      </c>
      <c r="B174" s="96" t="s">
        <v>1170</v>
      </c>
      <c r="C174" s="94" t="s">
        <v>102</v>
      </c>
      <c r="D174" s="94" t="s">
        <v>102</v>
      </c>
      <c r="E174" s="94" t="s">
        <v>102</v>
      </c>
      <c r="F174" s="94" t="s">
        <v>102</v>
      </c>
      <c r="G174" s="94" t="s">
        <v>102</v>
      </c>
      <c r="H174" s="94" t="s">
        <v>102</v>
      </c>
    </row>
    <row r="175" spans="1:8">
      <c r="A175" s="95">
        <v>2102</v>
      </c>
      <c r="B175" s="96" t="s">
        <v>1169</v>
      </c>
      <c r="C175" s="94" t="s">
        <v>102</v>
      </c>
      <c r="D175" s="94" t="s">
        <v>102</v>
      </c>
      <c r="E175" s="94" t="s">
        <v>102</v>
      </c>
      <c r="F175" s="94" t="s">
        <v>102</v>
      </c>
      <c r="G175" s="94" t="s">
        <v>102</v>
      </c>
      <c r="H175" s="94" t="s">
        <v>102</v>
      </c>
    </row>
    <row r="176" spans="1:8">
      <c r="A176" s="93">
        <v>210201</v>
      </c>
      <c r="B176" s="61" t="s">
        <v>932</v>
      </c>
      <c r="C176" s="94" t="s">
        <v>102</v>
      </c>
      <c r="D176" s="94" t="s">
        <v>102</v>
      </c>
      <c r="E176" s="94" t="s">
        <v>102</v>
      </c>
      <c r="F176" s="94" t="s">
        <v>102</v>
      </c>
      <c r="G176" s="94" t="s">
        <v>102</v>
      </c>
      <c r="H176" s="94" t="s">
        <v>102</v>
      </c>
    </row>
    <row r="177" spans="1:8">
      <c r="A177" s="95">
        <v>210202</v>
      </c>
      <c r="B177" s="96" t="s">
        <v>933</v>
      </c>
      <c r="C177" s="94" t="s">
        <v>102</v>
      </c>
      <c r="D177" s="94" t="s">
        <v>102</v>
      </c>
      <c r="E177" s="94" t="s">
        <v>102</v>
      </c>
      <c r="F177" s="94" t="s">
        <v>102</v>
      </c>
      <c r="G177" s="94" t="s">
        <v>102</v>
      </c>
      <c r="H177" s="94" t="s">
        <v>102</v>
      </c>
    </row>
    <row r="178" spans="1:8">
      <c r="A178" s="95">
        <v>210203</v>
      </c>
      <c r="B178" s="96" t="s">
        <v>934</v>
      </c>
      <c r="C178" s="94" t="s">
        <v>102</v>
      </c>
      <c r="D178" s="94" t="s">
        <v>102</v>
      </c>
      <c r="E178" s="94" t="s">
        <v>102</v>
      </c>
      <c r="F178" s="94" t="s">
        <v>102</v>
      </c>
      <c r="G178" s="94" t="s">
        <v>102</v>
      </c>
      <c r="H178" s="94" t="s">
        <v>102</v>
      </c>
    </row>
    <row r="179" spans="1:8">
      <c r="A179" s="95">
        <v>210204</v>
      </c>
      <c r="B179" s="96" t="s">
        <v>935</v>
      </c>
      <c r="C179" s="94" t="s">
        <v>102</v>
      </c>
      <c r="D179" s="94" t="s">
        <v>102</v>
      </c>
      <c r="E179" s="94" t="s">
        <v>102</v>
      </c>
      <c r="F179" s="94" t="s">
        <v>102</v>
      </c>
      <c r="G179" s="94" t="s">
        <v>102</v>
      </c>
      <c r="H179" s="94" t="s">
        <v>102</v>
      </c>
    </row>
    <row r="180" spans="1:8">
      <c r="A180" s="95">
        <v>210205</v>
      </c>
      <c r="B180" s="96" t="s">
        <v>936</v>
      </c>
      <c r="C180" s="94" t="s">
        <v>102</v>
      </c>
      <c r="D180" s="94" t="s">
        <v>102</v>
      </c>
      <c r="E180" s="94" t="s">
        <v>102</v>
      </c>
      <c r="F180" s="94" t="s">
        <v>102</v>
      </c>
      <c r="G180" s="94" t="s">
        <v>102</v>
      </c>
      <c r="H180" s="94" t="s">
        <v>102</v>
      </c>
    </row>
    <row r="181" spans="1:8">
      <c r="A181" s="95">
        <v>210206</v>
      </c>
      <c r="B181" s="96" t="s">
        <v>1057</v>
      </c>
      <c r="C181" s="94" t="s">
        <v>102</v>
      </c>
      <c r="D181" s="94" t="s">
        <v>102</v>
      </c>
      <c r="E181" s="94" t="s">
        <v>102</v>
      </c>
      <c r="F181" s="94" t="s">
        <v>102</v>
      </c>
      <c r="G181" s="94" t="s">
        <v>102</v>
      </c>
      <c r="H181" s="94" t="s">
        <v>102</v>
      </c>
    </row>
    <row r="182" spans="1:8">
      <c r="A182" s="95">
        <v>2103</v>
      </c>
      <c r="B182" s="96" t="s">
        <v>930</v>
      </c>
      <c r="C182" s="94" t="s">
        <v>102</v>
      </c>
      <c r="D182" s="94" t="s">
        <v>102</v>
      </c>
      <c r="E182" s="94" t="s">
        <v>102</v>
      </c>
      <c r="F182" s="94" t="s">
        <v>102</v>
      </c>
      <c r="G182" s="94" t="s">
        <v>102</v>
      </c>
      <c r="H182" s="94" t="s">
        <v>102</v>
      </c>
    </row>
    <row r="183" spans="1:8">
      <c r="A183" s="93">
        <v>210301</v>
      </c>
      <c r="B183" s="61" t="s">
        <v>1168</v>
      </c>
      <c r="C183" s="94" t="s">
        <v>102</v>
      </c>
      <c r="D183" s="94" t="s">
        <v>102</v>
      </c>
      <c r="E183" s="94" t="s">
        <v>102</v>
      </c>
      <c r="F183" s="94" t="s">
        <v>102</v>
      </c>
      <c r="G183" s="94" t="s">
        <v>102</v>
      </c>
      <c r="H183" s="94" t="s">
        <v>102</v>
      </c>
    </row>
    <row r="184" spans="1:8">
      <c r="A184" s="95">
        <v>210302</v>
      </c>
      <c r="B184" s="96" t="s">
        <v>1167</v>
      </c>
      <c r="C184" s="94" t="s">
        <v>102</v>
      </c>
      <c r="D184" s="94" t="s">
        <v>102</v>
      </c>
      <c r="E184" s="94" t="s">
        <v>102</v>
      </c>
      <c r="F184" s="94" t="s">
        <v>102</v>
      </c>
      <c r="G184" s="94" t="s">
        <v>102</v>
      </c>
      <c r="H184" s="94" t="s">
        <v>102</v>
      </c>
    </row>
    <row r="185" spans="1:8">
      <c r="A185" s="95">
        <v>210303</v>
      </c>
      <c r="B185" s="96" t="s">
        <v>1166</v>
      </c>
      <c r="C185" s="94" t="s">
        <v>102</v>
      </c>
      <c r="D185" s="94" t="s">
        <v>102</v>
      </c>
      <c r="E185" s="94" t="s">
        <v>102</v>
      </c>
      <c r="F185" s="94" t="s">
        <v>102</v>
      </c>
      <c r="G185" s="94" t="s">
        <v>102</v>
      </c>
      <c r="H185" s="94" t="s">
        <v>102</v>
      </c>
    </row>
    <row r="186" spans="1:8">
      <c r="A186" s="95">
        <v>210304</v>
      </c>
      <c r="B186" s="96" t="s">
        <v>1165</v>
      </c>
      <c r="C186" s="94" t="s">
        <v>102</v>
      </c>
      <c r="D186" s="94" t="s">
        <v>102</v>
      </c>
      <c r="E186" s="94" t="s">
        <v>102</v>
      </c>
      <c r="F186" s="94" t="s">
        <v>102</v>
      </c>
      <c r="G186" s="94" t="s">
        <v>102</v>
      </c>
      <c r="H186" s="94" t="s">
        <v>102</v>
      </c>
    </row>
    <row r="187" spans="1:8">
      <c r="A187" s="95">
        <v>210305</v>
      </c>
      <c r="B187" s="96" t="s">
        <v>1164</v>
      </c>
      <c r="C187" s="94" t="s">
        <v>102</v>
      </c>
      <c r="D187" s="94" t="s">
        <v>102</v>
      </c>
      <c r="E187" s="94" t="s">
        <v>102</v>
      </c>
      <c r="F187" s="94" t="s">
        <v>102</v>
      </c>
      <c r="G187" s="94" t="s">
        <v>102</v>
      </c>
      <c r="H187" s="94" t="s">
        <v>102</v>
      </c>
    </row>
    <row r="188" spans="1:8">
      <c r="A188" s="95">
        <v>2104</v>
      </c>
      <c r="B188" s="96" t="s">
        <v>931</v>
      </c>
      <c r="C188" s="94" t="s">
        <v>102</v>
      </c>
      <c r="D188" s="94" t="s">
        <v>102</v>
      </c>
      <c r="E188" s="94" t="s">
        <v>102</v>
      </c>
      <c r="F188" s="94" t="s">
        <v>102</v>
      </c>
      <c r="G188" s="94" t="s">
        <v>102</v>
      </c>
      <c r="H188" s="94" t="s">
        <v>102</v>
      </c>
    </row>
    <row r="189" spans="1:8">
      <c r="A189" s="93">
        <v>210401</v>
      </c>
      <c r="B189" s="61" t="s">
        <v>1163</v>
      </c>
      <c r="C189" s="94" t="s">
        <v>102</v>
      </c>
      <c r="D189" s="94" t="s">
        <v>102</v>
      </c>
      <c r="E189" s="94" t="s">
        <v>102</v>
      </c>
      <c r="F189" s="94" t="s">
        <v>102</v>
      </c>
      <c r="G189" s="94" t="s">
        <v>102</v>
      </c>
      <c r="H189" s="94" t="s">
        <v>102</v>
      </c>
    </row>
    <row r="190" spans="1:8">
      <c r="A190" s="95">
        <v>210402</v>
      </c>
      <c r="B190" s="96" t="s">
        <v>1162</v>
      </c>
      <c r="C190" s="94" t="s">
        <v>102</v>
      </c>
      <c r="D190" s="94" t="s">
        <v>102</v>
      </c>
      <c r="E190" s="94" t="s">
        <v>102</v>
      </c>
      <c r="F190" s="94" t="s">
        <v>102</v>
      </c>
      <c r="G190" s="94" t="s">
        <v>102</v>
      </c>
      <c r="H190" s="94" t="s">
        <v>102</v>
      </c>
    </row>
    <row r="191" spans="1:8">
      <c r="A191" s="95">
        <v>210403</v>
      </c>
      <c r="B191" s="96" t="s">
        <v>1161</v>
      </c>
      <c r="C191" s="94" t="s">
        <v>102</v>
      </c>
      <c r="D191" s="94" t="s">
        <v>102</v>
      </c>
      <c r="E191" s="94" t="s">
        <v>102</v>
      </c>
      <c r="F191" s="94" t="s">
        <v>102</v>
      </c>
      <c r="G191" s="94" t="s">
        <v>102</v>
      </c>
      <c r="H191" s="94" t="s">
        <v>102</v>
      </c>
    </row>
    <row r="192" spans="1:8">
      <c r="A192" s="95">
        <v>210404</v>
      </c>
      <c r="B192" s="96" t="s">
        <v>1160</v>
      </c>
      <c r="C192" s="94" t="s">
        <v>102</v>
      </c>
      <c r="D192" s="94" t="s">
        <v>102</v>
      </c>
      <c r="E192" s="94" t="s">
        <v>102</v>
      </c>
      <c r="F192" s="94" t="s">
        <v>102</v>
      </c>
      <c r="G192" s="94" t="s">
        <v>102</v>
      </c>
      <c r="H192" s="94" t="s">
        <v>102</v>
      </c>
    </row>
    <row r="193" spans="1:8">
      <c r="A193" s="95">
        <v>210405</v>
      </c>
      <c r="B193" s="96" t="s">
        <v>1159</v>
      </c>
      <c r="C193" s="94" t="s">
        <v>102</v>
      </c>
      <c r="D193" s="94" t="s">
        <v>102</v>
      </c>
      <c r="E193" s="94" t="s">
        <v>102</v>
      </c>
      <c r="F193" s="94" t="s">
        <v>102</v>
      </c>
      <c r="G193" s="94" t="s">
        <v>102</v>
      </c>
      <c r="H193" s="94" t="s">
        <v>102</v>
      </c>
    </row>
    <row r="194" spans="1:8">
      <c r="A194" s="95">
        <v>210406</v>
      </c>
      <c r="B194" s="96" t="s">
        <v>1158</v>
      </c>
      <c r="C194" s="94" t="s">
        <v>102</v>
      </c>
      <c r="D194" s="94" t="s">
        <v>102</v>
      </c>
      <c r="E194" s="94" t="s">
        <v>102</v>
      </c>
      <c r="F194" s="94" t="s">
        <v>102</v>
      </c>
      <c r="G194" s="94" t="s">
        <v>102</v>
      </c>
      <c r="H194" s="94" t="s">
        <v>102</v>
      </c>
    </row>
    <row r="195" spans="1:8">
      <c r="A195" s="95">
        <v>210407</v>
      </c>
      <c r="B195" s="96" t="s">
        <v>1157</v>
      </c>
      <c r="C195" s="94" t="s">
        <v>102</v>
      </c>
      <c r="D195" s="94" t="s">
        <v>102</v>
      </c>
      <c r="E195" s="94" t="s">
        <v>102</v>
      </c>
      <c r="F195" s="94" t="s">
        <v>102</v>
      </c>
      <c r="G195" s="94" t="s">
        <v>102</v>
      </c>
      <c r="H195" s="94" t="s">
        <v>102</v>
      </c>
    </row>
    <row r="196" spans="1:8">
      <c r="A196" s="95">
        <v>210408</v>
      </c>
      <c r="B196" s="96" t="s">
        <v>947</v>
      </c>
      <c r="C196" s="94" t="s">
        <v>102</v>
      </c>
      <c r="D196" s="94" t="s">
        <v>102</v>
      </c>
      <c r="E196" s="94" t="s">
        <v>102</v>
      </c>
      <c r="F196" s="94" t="s">
        <v>102</v>
      </c>
      <c r="G196" s="94" t="s">
        <v>102</v>
      </c>
      <c r="H196" s="94" t="s">
        <v>102</v>
      </c>
    </row>
    <row r="197" spans="1:8">
      <c r="A197" s="95">
        <v>210409</v>
      </c>
      <c r="B197" s="96" t="s">
        <v>1059</v>
      </c>
      <c r="C197" s="94" t="s">
        <v>102</v>
      </c>
      <c r="D197" s="94" t="s">
        <v>102</v>
      </c>
      <c r="E197" s="94" t="s">
        <v>102</v>
      </c>
      <c r="F197" s="94" t="s">
        <v>102</v>
      </c>
      <c r="G197" s="94" t="s">
        <v>102</v>
      </c>
      <c r="H197" s="94" t="s">
        <v>102</v>
      </c>
    </row>
    <row r="198" spans="1:8">
      <c r="A198" s="99">
        <v>210410</v>
      </c>
      <c r="B198" s="96" t="s">
        <v>1051</v>
      </c>
      <c r="C198" s="94" t="s">
        <v>102</v>
      </c>
      <c r="D198" s="94" t="s">
        <v>102</v>
      </c>
      <c r="E198" s="94" t="s">
        <v>102</v>
      </c>
      <c r="F198" s="94" t="s">
        <v>102</v>
      </c>
      <c r="G198" s="94" t="s">
        <v>102</v>
      </c>
      <c r="H198" s="94" t="s">
        <v>102</v>
      </c>
    </row>
    <row r="199" spans="1:8">
      <c r="A199" s="99">
        <v>2105</v>
      </c>
      <c r="B199" s="96" t="s">
        <v>354</v>
      </c>
      <c r="C199" s="94" t="s">
        <v>102</v>
      </c>
      <c r="D199" s="94" t="s">
        <v>102</v>
      </c>
      <c r="E199" s="94" t="s">
        <v>102</v>
      </c>
      <c r="F199" s="94" t="s">
        <v>102</v>
      </c>
      <c r="G199" s="94" t="s">
        <v>102</v>
      </c>
      <c r="H199" s="94" t="s">
        <v>102</v>
      </c>
    </row>
    <row r="200" spans="1:8">
      <c r="A200" s="93">
        <v>210501</v>
      </c>
      <c r="B200" s="61" t="s">
        <v>355</v>
      </c>
      <c r="C200" s="94" t="s">
        <v>102</v>
      </c>
      <c r="D200" s="94" t="s">
        <v>102</v>
      </c>
      <c r="E200" s="94" t="s">
        <v>102</v>
      </c>
      <c r="F200" s="94" t="s">
        <v>102</v>
      </c>
      <c r="G200" s="94" t="s">
        <v>102</v>
      </c>
      <c r="H200" s="94" t="s">
        <v>102</v>
      </c>
    </row>
    <row r="201" spans="1:8">
      <c r="A201" s="95">
        <v>210502</v>
      </c>
      <c r="B201" s="96" t="s">
        <v>356</v>
      </c>
      <c r="C201" s="94" t="s">
        <v>102</v>
      </c>
      <c r="D201" s="94" t="s">
        <v>102</v>
      </c>
      <c r="E201" s="94" t="s">
        <v>102</v>
      </c>
      <c r="F201" s="94" t="s">
        <v>102</v>
      </c>
      <c r="G201" s="94" t="s">
        <v>102</v>
      </c>
      <c r="H201" s="94" t="s">
        <v>102</v>
      </c>
    </row>
    <row r="202" spans="1:8">
      <c r="A202" s="95">
        <v>210503</v>
      </c>
      <c r="B202" s="96" t="s">
        <v>357</v>
      </c>
      <c r="C202" s="94" t="s">
        <v>102</v>
      </c>
      <c r="D202" s="94" t="s">
        <v>102</v>
      </c>
      <c r="E202" s="94" t="s">
        <v>102</v>
      </c>
      <c r="F202" s="94" t="s">
        <v>102</v>
      </c>
      <c r="G202" s="94" t="s">
        <v>102</v>
      </c>
      <c r="H202" s="94" t="s">
        <v>102</v>
      </c>
    </row>
    <row r="203" spans="1:8">
      <c r="A203" s="95">
        <v>2106</v>
      </c>
      <c r="B203" s="96" t="s">
        <v>358</v>
      </c>
      <c r="C203" s="94" t="s">
        <v>102</v>
      </c>
      <c r="D203" s="94" t="s">
        <v>102</v>
      </c>
      <c r="E203" s="94" t="s">
        <v>102</v>
      </c>
      <c r="F203" s="94" t="s">
        <v>102</v>
      </c>
      <c r="G203" s="94" t="s">
        <v>102</v>
      </c>
      <c r="H203" s="94" t="s">
        <v>102</v>
      </c>
    </row>
    <row r="204" spans="1:8">
      <c r="A204" s="93">
        <v>210601</v>
      </c>
      <c r="B204" s="61" t="s">
        <v>359</v>
      </c>
      <c r="C204" s="94" t="s">
        <v>102</v>
      </c>
      <c r="D204" s="94" t="s">
        <v>102</v>
      </c>
      <c r="E204" s="94" t="s">
        <v>102</v>
      </c>
      <c r="F204" s="94" t="s">
        <v>102</v>
      </c>
      <c r="G204" s="94" t="s">
        <v>102</v>
      </c>
      <c r="H204" s="94" t="s">
        <v>102</v>
      </c>
    </row>
    <row r="205" spans="1:8">
      <c r="A205" s="95">
        <v>210602</v>
      </c>
      <c r="B205" s="96" t="s">
        <v>360</v>
      </c>
      <c r="C205" s="94" t="s">
        <v>102</v>
      </c>
      <c r="D205" s="94" t="s">
        <v>102</v>
      </c>
      <c r="E205" s="94" t="s">
        <v>102</v>
      </c>
      <c r="F205" s="94" t="s">
        <v>102</v>
      </c>
      <c r="G205" s="94" t="s">
        <v>102</v>
      </c>
      <c r="H205" s="94" t="s">
        <v>102</v>
      </c>
    </row>
    <row r="206" spans="1:8">
      <c r="A206" s="95">
        <v>210603</v>
      </c>
      <c r="B206" s="96" t="s">
        <v>361</v>
      </c>
      <c r="C206" s="94" t="s">
        <v>102</v>
      </c>
      <c r="D206" s="94" t="s">
        <v>102</v>
      </c>
      <c r="E206" s="94" t="s">
        <v>102</v>
      </c>
      <c r="F206" s="94" t="s">
        <v>102</v>
      </c>
      <c r="G206" s="94" t="s">
        <v>102</v>
      </c>
      <c r="H206" s="94" t="s">
        <v>102</v>
      </c>
    </row>
    <row r="207" spans="1:8">
      <c r="A207" s="95">
        <v>210604</v>
      </c>
      <c r="B207" s="96" t="s">
        <v>362</v>
      </c>
      <c r="C207" s="94" t="s">
        <v>102</v>
      </c>
      <c r="D207" s="94" t="s">
        <v>102</v>
      </c>
      <c r="E207" s="94" t="s">
        <v>102</v>
      </c>
      <c r="F207" s="94" t="s">
        <v>102</v>
      </c>
      <c r="G207" s="94" t="s">
        <v>102</v>
      </c>
      <c r="H207" s="94" t="s">
        <v>102</v>
      </c>
    </row>
    <row r="208" spans="1:8">
      <c r="A208" s="95">
        <v>2107</v>
      </c>
      <c r="B208" s="96" t="s">
        <v>363</v>
      </c>
      <c r="C208" s="94" t="s">
        <v>102</v>
      </c>
      <c r="D208" s="94" t="s">
        <v>102</v>
      </c>
      <c r="E208" s="94" t="s">
        <v>102</v>
      </c>
      <c r="F208" s="94" t="s">
        <v>102</v>
      </c>
      <c r="G208" s="94" t="s">
        <v>102</v>
      </c>
      <c r="H208" s="94" t="s">
        <v>102</v>
      </c>
    </row>
    <row r="209" spans="1:8">
      <c r="A209" s="100">
        <v>210701</v>
      </c>
      <c r="B209" s="61" t="s">
        <v>364</v>
      </c>
      <c r="C209" s="94" t="s">
        <v>102</v>
      </c>
      <c r="D209" s="94" t="s">
        <v>102</v>
      </c>
      <c r="E209" s="94" t="s">
        <v>102</v>
      </c>
      <c r="F209" s="94" t="s">
        <v>102</v>
      </c>
      <c r="G209" s="94" t="s">
        <v>102</v>
      </c>
      <c r="H209" s="94" t="s">
        <v>102</v>
      </c>
    </row>
    <row r="210" spans="1:8">
      <c r="A210" s="95">
        <v>210702</v>
      </c>
      <c r="B210" s="96" t="s">
        <v>365</v>
      </c>
      <c r="C210" s="94" t="s">
        <v>102</v>
      </c>
      <c r="D210" s="94" t="s">
        <v>102</v>
      </c>
      <c r="E210" s="94" t="s">
        <v>102</v>
      </c>
      <c r="F210" s="94" t="s">
        <v>102</v>
      </c>
      <c r="G210" s="94" t="s">
        <v>102</v>
      </c>
      <c r="H210" s="94" t="s">
        <v>102</v>
      </c>
    </row>
    <row r="211" spans="1:8">
      <c r="A211" s="95">
        <v>210703</v>
      </c>
      <c r="B211" s="96" t="s">
        <v>366</v>
      </c>
      <c r="C211" s="94" t="s">
        <v>102</v>
      </c>
      <c r="D211" s="94" t="s">
        <v>102</v>
      </c>
      <c r="E211" s="94" t="s">
        <v>102</v>
      </c>
      <c r="F211" s="94" t="s">
        <v>102</v>
      </c>
      <c r="G211" s="94" t="s">
        <v>102</v>
      </c>
      <c r="H211" s="94" t="s">
        <v>102</v>
      </c>
    </row>
    <row r="212" spans="1:8">
      <c r="A212" s="95">
        <v>2108</v>
      </c>
      <c r="B212" s="96" t="s">
        <v>367</v>
      </c>
      <c r="C212" s="94" t="s">
        <v>102</v>
      </c>
      <c r="D212" s="94" t="s">
        <v>102</v>
      </c>
      <c r="E212" s="94" t="s">
        <v>102</v>
      </c>
      <c r="F212" s="94" t="s">
        <v>102</v>
      </c>
      <c r="G212" s="94" t="s">
        <v>102</v>
      </c>
      <c r="H212" s="94" t="s">
        <v>102</v>
      </c>
    </row>
    <row ht="25.5" r="213" spans="1:8">
      <c r="A213" s="93">
        <v>210801</v>
      </c>
      <c r="B213" s="61" t="s">
        <v>368</v>
      </c>
      <c r="C213" s="94" t="s">
        <v>102</v>
      </c>
      <c r="D213" s="94" t="s">
        <v>102</v>
      </c>
      <c r="E213" s="94" t="s">
        <v>102</v>
      </c>
      <c r="F213" s="94" t="s">
        <v>102</v>
      </c>
      <c r="G213" s="94" t="s">
        <v>102</v>
      </c>
      <c r="H213" s="94" t="s">
        <v>102</v>
      </c>
    </row>
    <row r="214" spans="1:8">
      <c r="A214" s="95">
        <v>210802</v>
      </c>
      <c r="B214" s="96" t="s">
        <v>456</v>
      </c>
      <c r="C214" s="94" t="s">
        <v>102</v>
      </c>
      <c r="D214" s="94" t="s">
        <v>102</v>
      </c>
      <c r="E214" s="94" t="s">
        <v>102</v>
      </c>
      <c r="F214" s="94" t="s">
        <v>102</v>
      </c>
      <c r="G214" s="94" t="s">
        <v>102</v>
      </c>
      <c r="H214" s="94" t="s">
        <v>102</v>
      </c>
    </row>
    <row r="215" spans="1:8">
      <c r="A215" s="95">
        <v>210803</v>
      </c>
      <c r="B215" s="96" t="s">
        <v>369</v>
      </c>
      <c r="C215" s="94" t="s">
        <v>102</v>
      </c>
      <c r="D215" s="94" t="s">
        <v>102</v>
      </c>
      <c r="E215" s="94" t="s">
        <v>102</v>
      </c>
      <c r="F215" s="94" t="s">
        <v>102</v>
      </c>
      <c r="G215" s="94" t="s">
        <v>102</v>
      </c>
      <c r="H215" s="94" t="s">
        <v>102</v>
      </c>
    </row>
    <row r="216" spans="1:8">
      <c r="A216" s="95">
        <v>210804</v>
      </c>
      <c r="B216" s="96" t="s">
        <v>370</v>
      </c>
      <c r="C216" s="94" t="s">
        <v>102</v>
      </c>
      <c r="D216" s="94" t="s">
        <v>102</v>
      </c>
      <c r="E216" s="94" t="s">
        <v>102</v>
      </c>
      <c r="F216" s="94" t="s">
        <v>102</v>
      </c>
      <c r="G216" s="94" t="s">
        <v>102</v>
      </c>
      <c r="H216" s="94" t="s">
        <v>102</v>
      </c>
    </row>
    <row r="217" spans="1:8">
      <c r="A217" s="95">
        <v>210805</v>
      </c>
      <c r="B217" s="96" t="s">
        <v>371</v>
      </c>
      <c r="C217" s="94" t="s">
        <v>102</v>
      </c>
      <c r="D217" s="94" t="s">
        <v>102</v>
      </c>
      <c r="E217" s="94" t="s">
        <v>102</v>
      </c>
      <c r="F217" s="94" t="s">
        <v>102</v>
      </c>
      <c r="G217" s="94" t="s">
        <v>102</v>
      </c>
      <c r="H217" s="94" t="s">
        <v>102</v>
      </c>
    </row>
    <row r="218" spans="1:8">
      <c r="A218" s="95">
        <v>210806</v>
      </c>
      <c r="B218" s="96" t="s">
        <v>372</v>
      </c>
      <c r="C218" s="94" t="s">
        <v>102</v>
      </c>
      <c r="D218" s="94" t="s">
        <v>102</v>
      </c>
      <c r="E218" s="94" t="s">
        <v>102</v>
      </c>
      <c r="F218" s="94" t="s">
        <v>102</v>
      </c>
      <c r="G218" s="94" t="s">
        <v>102</v>
      </c>
      <c r="H218" s="94" t="s">
        <v>102</v>
      </c>
    </row>
    <row r="219" spans="1:8">
      <c r="A219" s="95">
        <v>210807</v>
      </c>
      <c r="B219" s="96" t="s">
        <v>457</v>
      </c>
      <c r="C219" s="94" t="s">
        <v>102</v>
      </c>
      <c r="D219" s="94" t="s">
        <v>102</v>
      </c>
      <c r="E219" s="94" t="s">
        <v>102</v>
      </c>
      <c r="F219" s="94" t="s">
        <v>102</v>
      </c>
      <c r="G219" s="94" t="s">
        <v>102</v>
      </c>
      <c r="H219" s="94" t="s">
        <v>102</v>
      </c>
    </row>
    <row r="220" spans="1:8">
      <c r="A220" s="95">
        <v>210808</v>
      </c>
      <c r="B220" s="96" t="s">
        <v>374</v>
      </c>
      <c r="C220" s="94" t="s">
        <v>102</v>
      </c>
      <c r="D220" s="94" t="s">
        <v>102</v>
      </c>
      <c r="E220" s="94" t="s">
        <v>102</v>
      </c>
      <c r="F220" s="94" t="s">
        <v>102</v>
      </c>
      <c r="G220" s="94" t="s">
        <v>102</v>
      </c>
      <c r="H220" s="94" t="s">
        <v>102</v>
      </c>
    </row>
    <row r="221" spans="1:8">
      <c r="A221" s="95">
        <v>210809</v>
      </c>
      <c r="B221" s="96" t="s">
        <v>376</v>
      </c>
      <c r="C221" s="94" t="s">
        <v>102</v>
      </c>
      <c r="D221" s="94" t="s">
        <v>102</v>
      </c>
      <c r="E221" s="94" t="s">
        <v>102</v>
      </c>
      <c r="F221" s="94" t="s">
        <v>102</v>
      </c>
      <c r="G221" s="94" t="s">
        <v>102</v>
      </c>
      <c r="H221" s="94" t="s">
        <v>102</v>
      </c>
    </row>
    <row r="222" spans="1:8">
      <c r="A222" s="95">
        <v>210815</v>
      </c>
      <c r="B222" s="96" t="s">
        <v>658</v>
      </c>
      <c r="C222" s="94" t="s">
        <v>102</v>
      </c>
      <c r="D222" s="94" t="s">
        <v>102</v>
      </c>
      <c r="E222" s="94" t="s">
        <v>102</v>
      </c>
      <c r="F222" s="94" t="s">
        <v>102</v>
      </c>
      <c r="G222" s="94" t="s">
        <v>102</v>
      </c>
      <c r="H222" s="94" t="s">
        <v>102</v>
      </c>
    </row>
    <row r="223" spans="1:8">
      <c r="A223" s="99">
        <v>210816</v>
      </c>
      <c r="B223" s="96" t="s">
        <v>659</v>
      </c>
      <c r="C223" s="94" t="s">
        <v>102</v>
      </c>
      <c r="D223" s="94" t="s">
        <v>102</v>
      </c>
      <c r="E223" s="94" t="s">
        <v>102</v>
      </c>
      <c r="F223" s="94" t="s">
        <v>102</v>
      </c>
      <c r="G223" s="94" t="s">
        <v>102</v>
      </c>
      <c r="H223" s="94" t="s">
        <v>102</v>
      </c>
    </row>
    <row r="224" spans="1:8">
      <c r="A224" s="99">
        <v>210817</v>
      </c>
      <c r="B224" s="96" t="s">
        <v>660</v>
      </c>
      <c r="C224" s="94" t="s">
        <v>102</v>
      </c>
      <c r="D224" s="94" t="s">
        <v>102</v>
      </c>
      <c r="E224" s="94" t="s">
        <v>102</v>
      </c>
      <c r="F224" s="94" t="s">
        <v>102</v>
      </c>
      <c r="G224" s="94" t="s">
        <v>102</v>
      </c>
      <c r="H224" s="94" t="s">
        <v>102</v>
      </c>
    </row>
    <row r="225" spans="1:8">
      <c r="A225" s="99">
        <v>210818</v>
      </c>
      <c r="B225" s="96" t="s">
        <v>661</v>
      </c>
      <c r="C225" s="94" t="s">
        <v>102</v>
      </c>
      <c r="D225" s="94" t="s">
        <v>102</v>
      </c>
      <c r="E225" s="94" t="s">
        <v>102</v>
      </c>
      <c r="F225" s="94" t="s">
        <v>102</v>
      </c>
      <c r="G225" s="94" t="s">
        <v>102</v>
      </c>
      <c r="H225" s="94" t="s">
        <v>102</v>
      </c>
    </row>
    <row r="226" spans="1:8">
      <c r="A226" s="99">
        <v>2109</v>
      </c>
      <c r="B226" s="96" t="s">
        <v>378</v>
      </c>
      <c r="C226" s="94" t="s">
        <v>102</v>
      </c>
      <c r="D226" s="94" t="s">
        <v>102</v>
      </c>
      <c r="E226" s="94" t="s">
        <v>102</v>
      </c>
      <c r="F226" s="94" t="s">
        <v>102</v>
      </c>
      <c r="G226" s="94" t="s">
        <v>102</v>
      </c>
      <c r="H226" s="94" t="s">
        <v>102</v>
      </c>
    </row>
    <row r="227" spans="1:8">
      <c r="A227" s="93">
        <v>210901</v>
      </c>
      <c r="B227" s="61" t="s">
        <v>380</v>
      </c>
      <c r="C227" s="94" t="s">
        <v>102</v>
      </c>
      <c r="D227" s="94" t="s">
        <v>102</v>
      </c>
      <c r="E227" s="94" t="s">
        <v>102</v>
      </c>
      <c r="F227" s="94" t="s">
        <v>102</v>
      </c>
      <c r="G227" s="94" t="s">
        <v>102</v>
      </c>
      <c r="H227" s="94" t="s">
        <v>102</v>
      </c>
    </row>
    <row r="228" spans="1:8">
      <c r="A228" s="95">
        <v>210902</v>
      </c>
      <c r="B228" s="96" t="s">
        <v>458</v>
      </c>
      <c r="C228" s="94" t="s">
        <v>102</v>
      </c>
      <c r="D228" s="94" t="s">
        <v>102</v>
      </c>
      <c r="E228" s="94" t="s">
        <v>102</v>
      </c>
      <c r="F228" s="94" t="s">
        <v>102</v>
      </c>
      <c r="G228" s="94" t="s">
        <v>102</v>
      </c>
      <c r="H228" s="94" t="s">
        <v>102</v>
      </c>
    </row>
    <row r="229" spans="1:8">
      <c r="A229" s="95">
        <v>211</v>
      </c>
      <c r="B229" s="96" t="s">
        <v>383</v>
      </c>
      <c r="C229" s="94" t="s">
        <v>102</v>
      </c>
      <c r="D229" s="94" t="s">
        <v>102</v>
      </c>
      <c r="E229" s="94" t="s">
        <v>102</v>
      </c>
      <c r="F229" s="94" t="s">
        <v>102</v>
      </c>
      <c r="G229" s="94" t="s">
        <v>102</v>
      </c>
      <c r="H229" s="94" t="s">
        <v>102</v>
      </c>
    </row>
    <row r="230" spans="1:8">
      <c r="A230" s="93">
        <v>2111</v>
      </c>
      <c r="B230" s="61" t="s">
        <v>385</v>
      </c>
      <c r="C230" s="94" t="s">
        <v>102</v>
      </c>
      <c r="D230" s="94" t="s">
        <v>102</v>
      </c>
      <c r="E230" s="94" t="s">
        <v>102</v>
      </c>
      <c r="F230" s="94" t="s">
        <v>102</v>
      </c>
      <c r="G230" s="94" t="s">
        <v>102</v>
      </c>
      <c r="H230" s="94" t="s">
        <v>102</v>
      </c>
    </row>
    <row r="231" spans="1:8">
      <c r="A231" s="93">
        <v>211101</v>
      </c>
      <c r="B231" s="61" t="s">
        <v>387</v>
      </c>
      <c r="C231" s="94" t="s">
        <v>102</v>
      </c>
      <c r="D231" s="94" t="s">
        <v>102</v>
      </c>
      <c r="E231" s="94" t="s">
        <v>102</v>
      </c>
      <c r="F231" s="94" t="s">
        <v>102</v>
      </c>
      <c r="G231" s="94" t="s">
        <v>102</v>
      </c>
      <c r="H231" s="94" t="s">
        <v>102</v>
      </c>
    </row>
    <row r="232" spans="1:8">
      <c r="A232" s="95">
        <v>2112</v>
      </c>
      <c r="B232" s="96" t="s">
        <v>389</v>
      </c>
      <c r="C232" s="94" t="s">
        <v>102</v>
      </c>
      <c r="D232" s="94" t="s">
        <v>102</v>
      </c>
      <c r="E232" s="94" t="s">
        <v>102</v>
      </c>
      <c r="F232" s="94" t="s">
        <v>102</v>
      </c>
      <c r="G232" s="94" t="s">
        <v>102</v>
      </c>
      <c r="H232" s="94" t="s">
        <v>102</v>
      </c>
    </row>
    <row r="233" spans="1:8">
      <c r="A233" s="93">
        <v>211201</v>
      </c>
      <c r="B233" s="61" t="s">
        <v>391</v>
      </c>
      <c r="C233" s="94" t="s">
        <v>102</v>
      </c>
      <c r="D233" s="94" t="s">
        <v>102</v>
      </c>
      <c r="E233" s="94" t="s">
        <v>102</v>
      </c>
      <c r="F233" s="94" t="s">
        <v>102</v>
      </c>
      <c r="G233" s="94" t="s">
        <v>102</v>
      </c>
      <c r="H233" s="94" t="s">
        <v>102</v>
      </c>
    </row>
    <row r="234" spans="1:8">
      <c r="A234" s="95">
        <v>212</v>
      </c>
      <c r="B234" s="96" t="s">
        <v>393</v>
      </c>
      <c r="C234" s="94" t="s">
        <v>102</v>
      </c>
      <c r="D234" s="94" t="s">
        <v>102</v>
      </c>
      <c r="E234" s="94" t="s">
        <v>102</v>
      </c>
      <c r="F234" s="94" t="s">
        <v>102</v>
      </c>
      <c r="G234" s="94" t="s">
        <v>102</v>
      </c>
      <c r="H234" s="94" t="s">
        <v>102</v>
      </c>
    </row>
    <row r="235" spans="1:8">
      <c r="A235" s="93">
        <v>2121</v>
      </c>
      <c r="B235" s="61" t="s">
        <v>395</v>
      </c>
      <c r="C235" s="94" t="s">
        <v>102</v>
      </c>
      <c r="D235" s="94" t="s">
        <v>102</v>
      </c>
      <c r="E235" s="94" t="s">
        <v>102</v>
      </c>
      <c r="F235" s="94" t="s">
        <v>102</v>
      </c>
      <c r="G235" s="94" t="s">
        <v>102</v>
      </c>
      <c r="H235" s="94" t="s">
        <v>102</v>
      </c>
    </row>
    <row r="236" spans="1:8">
      <c r="A236" s="93">
        <v>212101</v>
      </c>
      <c r="B236" s="61" t="s">
        <v>397</v>
      </c>
      <c r="C236" s="94" t="s">
        <v>102</v>
      </c>
      <c r="D236" s="94" t="s">
        <v>102</v>
      </c>
      <c r="E236" s="94" t="s">
        <v>102</v>
      </c>
      <c r="F236" s="94" t="s">
        <v>102</v>
      </c>
      <c r="G236" s="94" t="s">
        <v>102</v>
      </c>
      <c r="H236" s="94" t="s">
        <v>102</v>
      </c>
    </row>
    <row r="237" spans="1:8">
      <c r="A237" s="95">
        <v>2122</v>
      </c>
      <c r="B237" s="96" t="s">
        <v>399</v>
      </c>
      <c r="C237" s="94" t="s">
        <v>102</v>
      </c>
      <c r="D237" s="94" t="s">
        <v>102</v>
      </c>
      <c r="E237" s="94" t="s">
        <v>102</v>
      </c>
      <c r="F237" s="94" t="s">
        <v>102</v>
      </c>
      <c r="G237" s="94" t="s">
        <v>102</v>
      </c>
      <c r="H237" s="94" t="s">
        <v>102</v>
      </c>
    </row>
    <row r="238" spans="1:8">
      <c r="A238" s="93">
        <v>212201</v>
      </c>
      <c r="B238" s="61" t="s">
        <v>401</v>
      </c>
      <c r="C238" s="94" t="s">
        <v>102</v>
      </c>
      <c r="D238" s="94" t="s">
        <v>102</v>
      </c>
      <c r="E238" s="94" t="s">
        <v>102</v>
      </c>
      <c r="F238" s="94" t="s">
        <v>102</v>
      </c>
      <c r="G238" s="94" t="s">
        <v>102</v>
      </c>
      <c r="H238" s="94" t="s">
        <v>102</v>
      </c>
    </row>
    <row r="239" spans="1:8">
      <c r="A239" s="95">
        <v>213</v>
      </c>
      <c r="B239" s="96" t="s">
        <v>403</v>
      </c>
      <c r="C239" s="94" t="s">
        <v>102</v>
      </c>
      <c r="D239" s="94" t="s">
        <v>102</v>
      </c>
      <c r="E239" s="94" t="s">
        <v>102</v>
      </c>
      <c r="F239" s="94" t="s">
        <v>102</v>
      </c>
      <c r="G239" s="94" t="s">
        <v>102</v>
      </c>
      <c r="H239" s="94" t="s">
        <v>102</v>
      </c>
    </row>
    <row r="240" spans="1:8">
      <c r="A240" s="93">
        <v>2131</v>
      </c>
      <c r="B240" s="61" t="s">
        <v>405</v>
      </c>
      <c r="C240" s="94" t="s">
        <v>102</v>
      </c>
      <c r="D240" s="94" t="s">
        <v>102</v>
      </c>
      <c r="E240" s="94" t="s">
        <v>102</v>
      </c>
      <c r="F240" s="94" t="s">
        <v>102</v>
      </c>
      <c r="G240" s="94" t="s">
        <v>102</v>
      </c>
      <c r="H240" s="94" t="s">
        <v>102</v>
      </c>
    </row>
    <row r="241" spans="1:8">
      <c r="A241" s="93">
        <v>213101</v>
      </c>
      <c r="B241" s="61" t="s">
        <v>407</v>
      </c>
      <c r="C241" s="94" t="s">
        <v>102</v>
      </c>
      <c r="D241" s="94" t="s">
        <v>102</v>
      </c>
      <c r="E241" s="94" t="s">
        <v>102</v>
      </c>
      <c r="F241" s="94" t="s">
        <v>102</v>
      </c>
      <c r="G241" s="94" t="s">
        <v>102</v>
      </c>
      <c r="H241" s="94" t="s">
        <v>102</v>
      </c>
    </row>
    <row r="242" spans="1:8">
      <c r="A242" s="95">
        <v>213102</v>
      </c>
      <c r="B242" s="96" t="s">
        <v>409</v>
      </c>
      <c r="C242" s="94" t="s">
        <v>102</v>
      </c>
      <c r="D242" s="94" t="s">
        <v>102</v>
      </c>
      <c r="E242" s="94" t="s">
        <v>102</v>
      </c>
      <c r="F242" s="94" t="s">
        <v>102</v>
      </c>
      <c r="G242" s="94" t="s">
        <v>102</v>
      </c>
      <c r="H242" s="94" t="s">
        <v>102</v>
      </c>
    </row>
    <row r="243" spans="1:8">
      <c r="A243" s="95">
        <v>2132</v>
      </c>
      <c r="B243" s="96" t="s">
        <v>411</v>
      </c>
      <c r="C243" s="94" t="s">
        <v>102</v>
      </c>
      <c r="D243" s="94" t="s">
        <v>102</v>
      </c>
      <c r="E243" s="94" t="s">
        <v>102</v>
      </c>
      <c r="F243" s="94" t="s">
        <v>102</v>
      </c>
      <c r="G243" s="94" t="s">
        <v>102</v>
      </c>
      <c r="H243" s="94" t="s">
        <v>102</v>
      </c>
    </row>
    <row r="244" spans="1:8">
      <c r="A244" s="93">
        <v>213202</v>
      </c>
      <c r="B244" s="61" t="s">
        <v>413</v>
      </c>
      <c r="C244" s="94" t="s">
        <v>102</v>
      </c>
      <c r="D244" s="94" t="s">
        <v>102</v>
      </c>
      <c r="E244" s="94" t="s">
        <v>102</v>
      </c>
      <c r="F244" s="94" t="s">
        <v>102</v>
      </c>
      <c r="G244" s="94" t="s">
        <v>102</v>
      </c>
      <c r="H244" s="94" t="s">
        <v>102</v>
      </c>
    </row>
    <row r="245" spans="1:8">
      <c r="A245" s="95">
        <v>213203</v>
      </c>
      <c r="B245" s="96" t="s">
        <v>415</v>
      </c>
      <c r="C245" s="94" t="s">
        <v>102</v>
      </c>
      <c r="D245" s="94" t="s">
        <v>102</v>
      </c>
      <c r="E245" s="94" t="s">
        <v>102</v>
      </c>
      <c r="F245" s="94" t="s">
        <v>102</v>
      </c>
      <c r="G245" s="94" t="s">
        <v>102</v>
      </c>
      <c r="H245" s="94" t="s">
        <v>102</v>
      </c>
    </row>
    <row r="246" spans="1:8">
      <c r="A246" s="95">
        <v>213204</v>
      </c>
      <c r="B246" s="96" t="s">
        <v>459</v>
      </c>
      <c r="C246" s="94" t="s">
        <v>102</v>
      </c>
      <c r="D246" s="94" t="s">
        <v>102</v>
      </c>
      <c r="E246" s="94" t="s">
        <v>102</v>
      </c>
      <c r="F246" s="94" t="s">
        <v>102</v>
      </c>
      <c r="G246" s="94" t="s">
        <v>102</v>
      </c>
      <c r="H246" s="94" t="s">
        <v>102</v>
      </c>
    </row>
    <row r="247" spans="1:8">
      <c r="A247" s="95">
        <v>213205</v>
      </c>
      <c r="B247" s="96" t="s">
        <v>418</v>
      </c>
      <c r="C247" s="94" t="s">
        <v>102</v>
      </c>
      <c r="D247" s="94" t="s">
        <v>102</v>
      </c>
      <c r="E247" s="94" t="s">
        <v>102</v>
      </c>
      <c r="F247" s="94" t="s">
        <v>102</v>
      </c>
      <c r="G247" s="94" t="s">
        <v>102</v>
      </c>
      <c r="H247" s="94" t="s">
        <v>102</v>
      </c>
    </row>
    <row r="248" spans="1:8">
      <c r="A248" s="95">
        <v>213206</v>
      </c>
      <c r="B248" s="96" t="s">
        <v>420</v>
      </c>
      <c r="C248" s="94" t="s">
        <v>102</v>
      </c>
      <c r="D248" s="94" t="s">
        <v>102</v>
      </c>
      <c r="E248" s="94" t="s">
        <v>102</v>
      </c>
      <c r="F248" s="94" t="s">
        <v>102</v>
      </c>
      <c r="G248" s="94" t="s">
        <v>102</v>
      </c>
      <c r="H248" s="94" t="s">
        <v>102</v>
      </c>
    </row>
    <row r="249" spans="1:8">
      <c r="A249" s="95">
        <v>213207</v>
      </c>
      <c r="B249" s="96" t="s">
        <v>422</v>
      </c>
      <c r="C249" s="94" t="s">
        <v>102</v>
      </c>
      <c r="D249" s="94" t="s">
        <v>102</v>
      </c>
      <c r="E249" s="94" t="s">
        <v>102</v>
      </c>
      <c r="F249" s="94" t="s">
        <v>102</v>
      </c>
      <c r="G249" s="94" t="s">
        <v>102</v>
      </c>
      <c r="H249" s="94" t="s">
        <v>102</v>
      </c>
    </row>
    <row ht="25.5" r="250" spans="1:8">
      <c r="A250" s="95">
        <v>213208</v>
      </c>
      <c r="B250" s="96" t="s">
        <v>460</v>
      </c>
      <c r="C250" s="94" t="s">
        <v>102</v>
      </c>
      <c r="D250" s="94" t="s">
        <v>102</v>
      </c>
      <c r="E250" s="94" t="s">
        <v>102</v>
      </c>
      <c r="F250" s="94" t="s">
        <v>102</v>
      </c>
      <c r="G250" s="94" t="s">
        <v>102</v>
      </c>
      <c r="H250" s="94" t="s">
        <v>102</v>
      </c>
    </row>
    <row r="251" spans="1:8">
      <c r="A251" s="95">
        <v>213209</v>
      </c>
      <c r="B251" s="96" t="s">
        <v>461</v>
      </c>
      <c r="C251" s="94" t="s">
        <v>102</v>
      </c>
      <c r="D251" s="94" t="s">
        <v>102</v>
      </c>
      <c r="E251" s="94" t="s">
        <v>102</v>
      </c>
      <c r="F251" s="94" t="s">
        <v>102</v>
      </c>
      <c r="G251" s="94" t="s">
        <v>102</v>
      </c>
      <c r="H251" s="94" t="s">
        <v>102</v>
      </c>
    </row>
    <row r="252" spans="1:8">
      <c r="A252" s="95">
        <v>2133</v>
      </c>
      <c r="B252" s="96" t="s">
        <v>425</v>
      </c>
      <c r="C252" s="94" t="s">
        <v>102</v>
      </c>
      <c r="D252" s="94" t="s">
        <v>102</v>
      </c>
      <c r="E252" s="94" t="s">
        <v>102</v>
      </c>
      <c r="F252" s="94" t="s">
        <v>102</v>
      </c>
      <c r="G252" s="94" t="s">
        <v>102</v>
      </c>
      <c r="H252" s="94" t="s">
        <v>102</v>
      </c>
    </row>
    <row r="253" spans="1:8">
      <c r="A253" s="93">
        <v>213301</v>
      </c>
      <c r="B253" s="61" t="s">
        <v>310</v>
      </c>
      <c r="C253" s="94" t="s">
        <v>102</v>
      </c>
      <c r="D253" s="94" t="s">
        <v>102</v>
      </c>
      <c r="E253" s="94" t="s">
        <v>102</v>
      </c>
      <c r="F253" s="94" t="s">
        <v>102</v>
      </c>
      <c r="G253" s="94" t="s">
        <v>102</v>
      </c>
      <c r="H253" s="94" t="s">
        <v>102</v>
      </c>
    </row>
    <row r="254" spans="1:8">
      <c r="A254" s="95">
        <v>213302</v>
      </c>
      <c r="B254" s="96" t="s">
        <v>426</v>
      </c>
      <c r="C254" s="94" t="s">
        <v>102</v>
      </c>
      <c r="D254" s="94" t="s">
        <v>102</v>
      </c>
      <c r="E254" s="94" t="s">
        <v>102</v>
      </c>
      <c r="F254" s="94" t="s">
        <v>102</v>
      </c>
      <c r="G254" s="94" t="s">
        <v>102</v>
      </c>
      <c r="H254" s="94" t="s">
        <v>102</v>
      </c>
    </row>
    <row r="255" spans="1:8">
      <c r="A255" s="95">
        <v>213303</v>
      </c>
      <c r="B255" s="96" t="s">
        <v>311</v>
      </c>
      <c r="C255" s="94" t="s">
        <v>102</v>
      </c>
      <c r="D255" s="94" t="s">
        <v>102</v>
      </c>
      <c r="E255" s="94" t="s">
        <v>102</v>
      </c>
      <c r="F255" s="94" t="s">
        <v>102</v>
      </c>
      <c r="G255" s="94" t="s">
        <v>102</v>
      </c>
      <c r="H255" s="94" t="s">
        <v>102</v>
      </c>
    </row>
    <row r="256" spans="1:8">
      <c r="A256" s="95">
        <v>213304</v>
      </c>
      <c r="B256" s="96" t="s">
        <v>323</v>
      </c>
      <c r="C256" s="94" t="s">
        <v>102</v>
      </c>
      <c r="D256" s="94" t="s">
        <v>102</v>
      </c>
      <c r="E256" s="94" t="s">
        <v>102</v>
      </c>
      <c r="F256" s="94" t="s">
        <v>102</v>
      </c>
      <c r="G256" s="94" t="s">
        <v>102</v>
      </c>
      <c r="H256" s="94" t="s">
        <v>102</v>
      </c>
    </row>
    <row r="257" spans="1:8">
      <c r="A257" s="95">
        <v>2134</v>
      </c>
      <c r="B257" s="96" t="s">
        <v>427</v>
      </c>
      <c r="C257" s="94" t="s">
        <v>102</v>
      </c>
      <c r="D257" s="94" t="s">
        <v>102</v>
      </c>
      <c r="E257" s="94" t="s">
        <v>102</v>
      </c>
      <c r="F257" s="94" t="s">
        <v>102</v>
      </c>
      <c r="G257" s="94" t="s">
        <v>102</v>
      </c>
      <c r="H257" s="94" t="s">
        <v>102</v>
      </c>
    </row>
    <row r="258" spans="1:8">
      <c r="A258" s="93">
        <v>213401</v>
      </c>
      <c r="B258" s="61" t="s">
        <v>428</v>
      </c>
      <c r="C258" s="94" t="s">
        <v>102</v>
      </c>
      <c r="D258" s="94" t="s">
        <v>102</v>
      </c>
      <c r="E258" s="94" t="s">
        <v>102</v>
      </c>
      <c r="F258" s="94" t="s">
        <v>102</v>
      </c>
      <c r="G258" s="94" t="s">
        <v>102</v>
      </c>
      <c r="H258" s="94" t="s">
        <v>102</v>
      </c>
    </row>
    <row r="259" spans="1:8">
      <c r="A259" s="95">
        <v>213402</v>
      </c>
      <c r="B259" s="96" t="s">
        <v>429</v>
      </c>
      <c r="C259" s="94" t="s">
        <v>102</v>
      </c>
      <c r="D259" s="94" t="s">
        <v>102</v>
      </c>
      <c r="E259" s="94" t="s">
        <v>102</v>
      </c>
      <c r="F259" s="94" t="s">
        <v>102</v>
      </c>
      <c r="G259" s="94" t="s">
        <v>102</v>
      </c>
      <c r="H259" s="94" t="s">
        <v>102</v>
      </c>
    </row>
    <row r="260" spans="1:8">
      <c r="A260" s="95">
        <v>213403</v>
      </c>
      <c r="B260" s="96" t="s">
        <v>311</v>
      </c>
      <c r="C260" s="94" t="s">
        <v>102</v>
      </c>
      <c r="D260" s="94" t="s">
        <v>102</v>
      </c>
      <c r="E260" s="94" t="s">
        <v>102</v>
      </c>
      <c r="F260" s="94" t="s">
        <v>102</v>
      </c>
      <c r="G260" s="94" t="s">
        <v>102</v>
      </c>
      <c r="H260" s="94" t="s">
        <v>102</v>
      </c>
    </row>
    <row r="261" spans="1:8">
      <c r="A261" s="95">
        <v>213404</v>
      </c>
      <c r="B261" s="96" t="s">
        <v>323</v>
      </c>
      <c r="C261" s="94" t="s">
        <v>102</v>
      </c>
      <c r="D261" s="94" t="s">
        <v>102</v>
      </c>
      <c r="E261" s="94" t="s">
        <v>102</v>
      </c>
      <c r="F261" s="94" t="s">
        <v>102</v>
      </c>
      <c r="G261" s="94" t="s">
        <v>102</v>
      </c>
      <c r="H261" s="94" t="s">
        <v>102</v>
      </c>
    </row>
    <row r="262" spans="1:8">
      <c r="A262" s="95">
        <v>2135</v>
      </c>
      <c r="B262" s="96" t="s">
        <v>430</v>
      </c>
      <c r="C262" s="94" t="s">
        <v>102</v>
      </c>
      <c r="D262" s="94" t="s">
        <v>102</v>
      </c>
      <c r="E262" s="94" t="s">
        <v>102</v>
      </c>
      <c r="F262" s="94" t="s">
        <v>102</v>
      </c>
      <c r="G262" s="94" t="s">
        <v>102</v>
      </c>
      <c r="H262" s="94" t="s">
        <v>102</v>
      </c>
    </row>
    <row r="263" spans="1:8">
      <c r="A263" s="93">
        <v>213501</v>
      </c>
      <c r="B263" s="61" t="s">
        <v>310</v>
      </c>
      <c r="C263" s="94" t="s">
        <v>102</v>
      </c>
      <c r="D263" s="94" t="s">
        <v>102</v>
      </c>
      <c r="E263" s="94" t="s">
        <v>102</v>
      </c>
      <c r="F263" s="94" t="s">
        <v>102</v>
      </c>
      <c r="G263" s="94" t="s">
        <v>102</v>
      </c>
      <c r="H263" s="94" t="s">
        <v>102</v>
      </c>
    </row>
    <row r="264" spans="1:8">
      <c r="A264" s="95">
        <v>213502</v>
      </c>
      <c r="B264" s="96" t="s">
        <v>426</v>
      </c>
      <c r="C264" s="94" t="s">
        <v>102</v>
      </c>
      <c r="D264" s="94" t="s">
        <v>102</v>
      </c>
      <c r="E264" s="94" t="s">
        <v>102</v>
      </c>
      <c r="F264" s="94" t="s">
        <v>102</v>
      </c>
      <c r="G264" s="94" t="s">
        <v>102</v>
      </c>
      <c r="H264" s="94" t="s">
        <v>102</v>
      </c>
    </row>
    <row r="265" spans="1:8">
      <c r="A265" s="95">
        <v>213503</v>
      </c>
      <c r="B265" s="96" t="s">
        <v>311</v>
      </c>
      <c r="C265" s="94" t="s">
        <v>102</v>
      </c>
      <c r="D265" s="94" t="s">
        <v>102</v>
      </c>
      <c r="E265" s="94" t="s">
        <v>102</v>
      </c>
      <c r="F265" s="94" t="s">
        <v>102</v>
      </c>
      <c r="G265" s="94" t="s">
        <v>102</v>
      </c>
      <c r="H265" s="94" t="s">
        <v>102</v>
      </c>
    </row>
    <row r="266" spans="1:8">
      <c r="A266" s="95">
        <v>213504</v>
      </c>
      <c r="B266" s="96" t="s">
        <v>323</v>
      </c>
      <c r="C266" s="94" t="s">
        <v>102</v>
      </c>
      <c r="D266" s="94" t="s">
        <v>102</v>
      </c>
      <c r="E266" s="94" t="s">
        <v>102</v>
      </c>
      <c r="F266" s="94" t="s">
        <v>102</v>
      </c>
      <c r="G266" s="94" t="s">
        <v>102</v>
      </c>
      <c r="H266" s="94" t="s">
        <v>102</v>
      </c>
    </row>
    <row r="267" spans="1:8">
      <c r="A267" s="95">
        <v>213505</v>
      </c>
      <c r="B267" s="96" t="s">
        <v>324</v>
      </c>
      <c r="C267" s="94" t="s">
        <v>102</v>
      </c>
      <c r="D267" s="94" t="s">
        <v>102</v>
      </c>
      <c r="E267" s="94" t="s">
        <v>102</v>
      </c>
      <c r="F267" s="94" t="s">
        <v>102</v>
      </c>
      <c r="G267" s="94" t="s">
        <v>102</v>
      </c>
      <c r="H267" s="94" t="s">
        <v>102</v>
      </c>
    </row>
    <row r="268" spans="1:8">
      <c r="A268" s="95">
        <v>22</v>
      </c>
      <c r="B268" s="96" t="s">
        <v>432</v>
      </c>
      <c r="C268" s="94" t="s">
        <v>102</v>
      </c>
      <c r="D268" s="94" t="s">
        <v>102</v>
      </c>
      <c r="E268" s="94" t="s">
        <v>102</v>
      </c>
      <c r="F268" s="94" t="s">
        <v>102</v>
      </c>
      <c r="G268" s="94" t="s">
        <v>102</v>
      </c>
      <c r="H268" s="94" t="s">
        <v>102</v>
      </c>
    </row>
    <row r="269" spans="1:8">
      <c r="A269" s="93">
        <v>2200</v>
      </c>
      <c r="B269" s="61" t="s">
        <v>1071</v>
      </c>
      <c r="C269" s="94" t="s">
        <v>102</v>
      </c>
      <c r="D269" s="94" t="s">
        <v>102</v>
      </c>
      <c r="E269" s="94" t="s">
        <v>102</v>
      </c>
      <c r="F269" s="94" t="s">
        <v>102</v>
      </c>
      <c r="G269" s="94" t="s">
        <v>102</v>
      </c>
      <c r="H269" s="94" t="s">
        <v>102</v>
      </c>
    </row>
    <row r="270" spans="1:8">
      <c r="A270" s="93">
        <v>220001</v>
      </c>
      <c r="B270" s="61" t="s">
        <v>1072</v>
      </c>
      <c r="C270" s="94" t="s">
        <v>102</v>
      </c>
      <c r="D270" s="94" t="s">
        <v>102</v>
      </c>
      <c r="E270" s="94" t="s">
        <v>102</v>
      </c>
      <c r="F270" s="94" t="s">
        <v>102</v>
      </c>
      <c r="G270" s="94" t="s">
        <v>102</v>
      </c>
      <c r="H270" s="94" t="s">
        <v>102</v>
      </c>
    </row>
    <row r="271" spans="1:8">
      <c r="A271" s="95">
        <v>221001</v>
      </c>
      <c r="B271" s="96" t="s">
        <v>1073</v>
      </c>
      <c r="C271" s="94" t="s">
        <v>102</v>
      </c>
      <c r="D271" s="94" t="s">
        <v>102</v>
      </c>
      <c r="E271" s="94" t="s">
        <v>102</v>
      </c>
      <c r="F271" s="94" t="s">
        <v>102</v>
      </c>
      <c r="G271" s="94" t="s">
        <v>102</v>
      </c>
      <c r="H271" s="94" t="s">
        <v>102</v>
      </c>
    </row>
    <row r="272" spans="1:8">
      <c r="A272" s="95">
        <v>222001</v>
      </c>
      <c r="B272" s="96" t="s">
        <v>1074</v>
      </c>
      <c r="C272" s="94" t="s">
        <v>102</v>
      </c>
      <c r="D272" s="94" t="s">
        <v>102</v>
      </c>
      <c r="E272" s="94" t="s">
        <v>102</v>
      </c>
      <c r="F272" s="94" t="s">
        <v>102</v>
      </c>
      <c r="G272" s="94" t="s">
        <v>102</v>
      </c>
      <c r="H272" s="94" t="s">
        <v>102</v>
      </c>
    </row>
    <row r="273" spans="1:8">
      <c r="A273" s="95">
        <v>223001</v>
      </c>
      <c r="B273" s="96" t="s">
        <v>1075</v>
      </c>
      <c r="C273" s="94" t="s">
        <v>102</v>
      </c>
      <c r="D273" s="94" t="s">
        <v>102</v>
      </c>
      <c r="E273" s="94" t="s">
        <v>102</v>
      </c>
      <c r="F273" s="94" t="s">
        <v>102</v>
      </c>
      <c r="G273" s="94" t="s">
        <v>102</v>
      </c>
      <c r="H273" s="94" t="s">
        <v>102</v>
      </c>
    </row>
    <row r="274" spans="1:8">
      <c r="A274" s="95">
        <v>224001</v>
      </c>
      <c r="B274" s="96" t="s">
        <v>1076</v>
      </c>
      <c r="C274" s="94" t="s">
        <v>102</v>
      </c>
      <c r="D274" s="94" t="s">
        <v>102</v>
      </c>
      <c r="E274" s="94" t="s">
        <v>102</v>
      </c>
      <c r="F274" s="94" t="s">
        <v>102</v>
      </c>
      <c r="G274" s="94" t="s">
        <v>102</v>
      </c>
      <c r="H274" s="94" t="s">
        <v>102</v>
      </c>
    </row>
    <row r="275" spans="1:8">
      <c r="A275" s="95">
        <v>225101</v>
      </c>
      <c r="B275" s="96" t="s">
        <v>1078</v>
      </c>
      <c r="C275" s="94" t="s">
        <v>102</v>
      </c>
      <c r="D275" s="94" t="s">
        <v>102</v>
      </c>
      <c r="E275" s="94" t="s">
        <v>102</v>
      </c>
      <c r="F275" s="94" t="s">
        <v>102</v>
      </c>
      <c r="G275" s="94" t="s">
        <v>102</v>
      </c>
      <c r="H275" s="94" t="s">
        <v>102</v>
      </c>
    </row>
    <row r="276" spans="1:8">
      <c r="A276" s="99">
        <v>225102</v>
      </c>
      <c r="B276" s="96" t="s">
        <v>1079</v>
      </c>
      <c r="C276" s="94" t="s">
        <v>102</v>
      </c>
      <c r="D276" s="94" t="s">
        <v>102</v>
      </c>
      <c r="E276" s="94" t="s">
        <v>102</v>
      </c>
      <c r="F276" s="94" t="s">
        <v>102</v>
      </c>
      <c r="G276" s="94" t="s">
        <v>102</v>
      </c>
      <c r="H276" s="94" t="s">
        <v>102</v>
      </c>
    </row>
    <row r="277" spans="1:8">
      <c r="A277" s="99">
        <v>225103</v>
      </c>
      <c r="B277" s="96" t="s">
        <v>1080</v>
      </c>
      <c r="C277" s="94" t="s">
        <v>102</v>
      </c>
      <c r="D277" s="94" t="s">
        <v>102</v>
      </c>
      <c r="E277" s="94" t="s">
        <v>102</v>
      </c>
      <c r="F277" s="94" t="s">
        <v>102</v>
      </c>
      <c r="G277" s="94" t="s">
        <v>102</v>
      </c>
      <c r="H277" s="94" t="s">
        <v>102</v>
      </c>
    </row>
    <row r="278" spans="1:8">
      <c r="A278" s="99">
        <v>225104</v>
      </c>
      <c r="B278" s="96" t="s">
        <v>1081</v>
      </c>
      <c r="C278" s="94" t="s">
        <v>102</v>
      </c>
      <c r="D278" s="94" t="s">
        <v>102</v>
      </c>
      <c r="E278" s="94" t="s">
        <v>102</v>
      </c>
      <c r="F278" s="94" t="s">
        <v>102</v>
      </c>
      <c r="G278" s="94" t="s">
        <v>102</v>
      </c>
      <c r="H278" s="94" t="s">
        <v>102</v>
      </c>
    </row>
    <row r="279" spans="1:8">
      <c r="A279" s="99">
        <v>225105</v>
      </c>
      <c r="B279" s="96" t="s">
        <v>1082</v>
      </c>
      <c r="C279" s="94" t="s">
        <v>102</v>
      </c>
      <c r="D279" s="94" t="s">
        <v>102</v>
      </c>
      <c r="E279" s="94" t="s">
        <v>102</v>
      </c>
      <c r="F279" s="94" t="s">
        <v>102</v>
      </c>
      <c r="G279" s="94" t="s">
        <v>102</v>
      </c>
      <c r="H279" s="94" t="s">
        <v>102</v>
      </c>
    </row>
    <row r="280" spans="1:8">
      <c r="A280" s="99">
        <v>225106</v>
      </c>
      <c r="B280" s="96" t="s">
        <v>1077</v>
      </c>
      <c r="C280" s="94" t="s">
        <v>102</v>
      </c>
      <c r="D280" s="94" t="s">
        <v>102</v>
      </c>
      <c r="E280" s="94" t="s">
        <v>102</v>
      </c>
      <c r="F280" s="94" t="s">
        <v>102</v>
      </c>
      <c r="G280" s="94" t="s">
        <v>102</v>
      </c>
      <c r="H280" s="94" t="s">
        <v>102</v>
      </c>
    </row>
    <row r="281" spans="1:8">
      <c r="A281" s="99">
        <v>2260</v>
      </c>
      <c r="B281" s="96" t="s">
        <v>1022</v>
      </c>
      <c r="C281" s="94" t="s">
        <v>102</v>
      </c>
      <c r="D281" s="94" t="s">
        <v>102</v>
      </c>
      <c r="E281" s="94" t="s">
        <v>102</v>
      </c>
      <c r="F281" s="94" t="s">
        <v>102</v>
      </c>
      <c r="G281" s="94" t="s">
        <v>102</v>
      </c>
      <c r="H281" s="94" t="s">
        <v>102</v>
      </c>
    </row>
    <row r="282" spans="1:8">
      <c r="A282" s="93">
        <v>226001</v>
      </c>
      <c r="B282" s="61" t="s">
        <v>1083</v>
      </c>
      <c r="C282" s="94" t="s">
        <v>102</v>
      </c>
      <c r="D282" s="94" t="s">
        <v>102</v>
      </c>
      <c r="E282" s="94" t="s">
        <v>102</v>
      </c>
      <c r="F282" s="94" t="s">
        <v>102</v>
      </c>
      <c r="G282" s="94" t="s">
        <v>102</v>
      </c>
      <c r="H282" s="94" t="s">
        <v>102</v>
      </c>
    </row>
    <row r="283" spans="1:8">
      <c r="A283" s="101">
        <v>23</v>
      </c>
      <c r="B283" s="97" t="s">
        <v>466</v>
      </c>
      <c r="C283" s="94" t="s">
        <v>102</v>
      </c>
      <c r="D283" s="94" t="s">
        <v>102</v>
      </c>
      <c r="E283" s="94" t="s">
        <v>102</v>
      </c>
      <c r="F283" s="94" t="s">
        <v>102</v>
      </c>
      <c r="G283" s="94" t="s">
        <v>102</v>
      </c>
      <c r="H283" s="94" t="s">
        <v>102</v>
      </c>
    </row>
    <row r="284" spans="1:8">
      <c r="A284" s="93">
        <v>230001</v>
      </c>
      <c r="B284" s="61" t="s">
        <v>468</v>
      </c>
      <c r="C284" s="94" t="s">
        <v>102</v>
      </c>
      <c r="D284" s="94" t="s">
        <v>102</v>
      </c>
      <c r="E284" s="94" t="s">
        <v>102</v>
      </c>
      <c r="F284" s="94" t="s">
        <v>102</v>
      </c>
      <c r="G284" s="94" t="s">
        <v>102</v>
      </c>
      <c r="H284" s="94" t="s">
        <v>102</v>
      </c>
    </row>
    <row r="285" spans="1:8">
      <c r="A285" s="95">
        <v>231001</v>
      </c>
      <c r="B285" s="96" t="s">
        <v>470</v>
      </c>
      <c r="C285" s="94" t="s">
        <v>102</v>
      </c>
      <c r="D285" s="94" t="s">
        <v>102</v>
      </c>
      <c r="E285" s="94" t="s">
        <v>102</v>
      </c>
      <c r="F285" s="94" t="s">
        <v>102</v>
      </c>
      <c r="G285" s="94" t="s">
        <v>102</v>
      </c>
      <c r="H285" s="94" t="s">
        <v>102</v>
      </c>
    </row>
    <row r="286" spans="1:8">
      <c r="A286" s="95">
        <v>232001</v>
      </c>
      <c r="B286" s="96" t="s">
        <v>472</v>
      </c>
      <c r="C286" s="94" t="s">
        <v>102</v>
      </c>
      <c r="D286" s="94" t="s">
        <v>102</v>
      </c>
      <c r="E286" s="94" t="s">
        <v>102</v>
      </c>
      <c r="F286" s="94" t="s">
        <v>102</v>
      </c>
      <c r="G286" s="94" t="s">
        <v>102</v>
      </c>
      <c r="H286" s="94" t="s">
        <v>102</v>
      </c>
    </row>
    <row r="287" spans="1:8">
      <c r="A287" s="95">
        <v>24</v>
      </c>
      <c r="B287" s="96" t="s">
        <v>473</v>
      </c>
      <c r="C287" s="94" t="s">
        <v>102</v>
      </c>
      <c r="D287" s="94" t="s">
        <v>102</v>
      </c>
      <c r="E287" s="94" t="s">
        <v>102</v>
      </c>
      <c r="F287" s="94" t="s">
        <v>102</v>
      </c>
      <c r="G287" s="94" t="s">
        <v>102</v>
      </c>
      <c r="H287" s="94" t="s">
        <v>102</v>
      </c>
    </row>
    <row r="288" spans="1:8">
      <c r="A288" s="93">
        <v>240001</v>
      </c>
      <c r="B288" s="61" t="s">
        <v>474</v>
      </c>
      <c r="C288" s="94" t="s">
        <v>102</v>
      </c>
      <c r="D288" s="94" t="s">
        <v>102</v>
      </c>
      <c r="E288" s="94" t="s">
        <v>102</v>
      </c>
      <c r="F288" s="94" t="s">
        <v>102</v>
      </c>
      <c r="G288" s="94" t="s">
        <v>102</v>
      </c>
      <c r="H288" s="94" t="s">
        <v>102</v>
      </c>
    </row>
    <row r="289" spans="1:8">
      <c r="A289" s="95">
        <v>241001</v>
      </c>
      <c r="B289" s="96" t="s">
        <v>475</v>
      </c>
      <c r="C289" s="94" t="s">
        <v>102</v>
      </c>
      <c r="D289" s="94" t="s">
        <v>102</v>
      </c>
      <c r="E289" s="94" t="s">
        <v>102</v>
      </c>
      <c r="F289" s="94" t="s">
        <v>102</v>
      </c>
      <c r="G289" s="94" t="s">
        <v>102</v>
      </c>
      <c r="H289" s="94" t="s">
        <v>102</v>
      </c>
    </row>
    <row r="290" spans="1:8">
      <c r="A290" s="95">
        <v>242001</v>
      </c>
      <c r="B290" s="96" t="s">
        <v>476</v>
      </c>
      <c r="C290" s="94" t="s">
        <v>102</v>
      </c>
      <c r="D290" s="94" t="s">
        <v>102</v>
      </c>
      <c r="E290" s="94" t="s">
        <v>102</v>
      </c>
      <c r="F290" s="94" t="s">
        <v>102</v>
      </c>
      <c r="G290" s="94" t="s">
        <v>102</v>
      </c>
      <c r="H290" s="94" t="s">
        <v>102</v>
      </c>
    </row>
    <row r="291" spans="1:8">
      <c r="A291" s="95">
        <v>25</v>
      </c>
      <c r="B291" s="96" t="s">
        <v>645</v>
      </c>
      <c r="C291" s="94" t="s">
        <v>102</v>
      </c>
      <c r="D291" s="94" t="s">
        <v>102</v>
      </c>
      <c r="E291" s="94" t="s">
        <v>102</v>
      </c>
      <c r="F291" s="94" t="s">
        <v>102</v>
      </c>
      <c r="G291" s="94" t="s">
        <v>102</v>
      </c>
      <c r="H291" s="94" t="s">
        <v>102</v>
      </c>
    </row>
    <row r="292" spans="1:8">
      <c r="A292" s="101">
        <v>250001</v>
      </c>
      <c r="B292" s="102" t="s">
        <v>477</v>
      </c>
      <c r="C292" s="94" t="s">
        <v>102</v>
      </c>
      <c r="D292" s="94" t="s">
        <v>102</v>
      </c>
      <c r="E292" s="94" t="s">
        <v>102</v>
      </c>
      <c r="F292" s="94" t="s">
        <v>102</v>
      </c>
      <c r="G292" s="94" t="s">
        <v>102</v>
      </c>
      <c r="H292" s="94" t="s">
        <v>102</v>
      </c>
    </row>
    <row r="293" spans="1:8">
      <c r="A293" s="95">
        <v>250002</v>
      </c>
      <c r="B293" s="96" t="s">
        <v>646</v>
      </c>
      <c r="C293" s="94" t="s">
        <v>102</v>
      </c>
      <c r="D293" s="94" t="s">
        <v>102</v>
      </c>
      <c r="E293" s="94" t="s">
        <v>102</v>
      </c>
      <c r="F293" s="94" t="s">
        <v>102</v>
      </c>
      <c r="G293" s="94" t="s">
        <v>102</v>
      </c>
      <c r="H293" s="94" t="s">
        <v>102</v>
      </c>
    </row>
    <row r="294" spans="1:8">
      <c r="A294" s="95">
        <v>250003</v>
      </c>
      <c r="B294" s="96" t="s">
        <v>647</v>
      </c>
      <c r="C294" s="94" t="s">
        <v>102</v>
      </c>
      <c r="D294" s="94" t="s">
        <v>102</v>
      </c>
      <c r="E294" s="94" t="s">
        <v>102</v>
      </c>
      <c r="F294" s="94" t="s">
        <v>102</v>
      </c>
      <c r="G294" s="94" t="s">
        <v>102</v>
      </c>
      <c r="H294" s="94" t="s">
        <v>102</v>
      </c>
    </row>
    <row r="295" spans="1:8">
      <c r="A295" s="95">
        <v>250004</v>
      </c>
      <c r="B295" s="96" t="s">
        <v>648</v>
      </c>
      <c r="C295" s="94" t="s">
        <v>102</v>
      </c>
      <c r="D295" s="94" t="s">
        <v>102</v>
      </c>
      <c r="E295" s="94" t="s">
        <v>102</v>
      </c>
      <c r="F295" s="94" t="s">
        <v>102</v>
      </c>
      <c r="G295" s="94" t="s">
        <v>102</v>
      </c>
      <c r="H295" s="94" t="s">
        <v>102</v>
      </c>
    </row>
    <row r="296" spans="1:8">
      <c r="A296" s="95">
        <v>250005</v>
      </c>
      <c r="B296" s="96" t="s">
        <v>649</v>
      </c>
      <c r="C296" s="94" t="s">
        <v>102</v>
      </c>
      <c r="D296" s="94" t="s">
        <v>102</v>
      </c>
      <c r="E296" s="94" t="s">
        <v>102</v>
      </c>
      <c r="F296" s="94" t="s">
        <v>102</v>
      </c>
      <c r="G296" s="94" t="s">
        <v>102</v>
      </c>
      <c r="H296" s="94" t="s">
        <v>102</v>
      </c>
    </row>
    <row r="297" spans="1:8">
      <c r="A297" s="95">
        <v>1</v>
      </c>
      <c r="B297" s="96" t="s">
        <v>121</v>
      </c>
      <c r="C297" s="94" t="s">
        <v>102</v>
      </c>
      <c r="D297" s="94" t="s">
        <v>102</v>
      </c>
      <c r="E297" s="94" t="s">
        <v>102</v>
      </c>
      <c r="F297" s="94" t="s">
        <v>102</v>
      </c>
      <c r="G297" s="94" t="s">
        <v>102</v>
      </c>
      <c r="H297" s="94" t="s">
        <v>102</v>
      </c>
    </row>
    <row r="298" spans="1:8">
      <c r="A298" s="103">
        <v>31</v>
      </c>
      <c r="B298" s="104" t="s">
        <v>123</v>
      </c>
      <c r="C298" s="94" t="s">
        <v>102</v>
      </c>
      <c r="D298" s="94" t="s">
        <v>102</v>
      </c>
      <c r="E298" s="94" t="s">
        <v>102</v>
      </c>
      <c r="F298" s="94" t="s">
        <v>102</v>
      </c>
      <c r="G298" s="94" t="s">
        <v>102</v>
      </c>
      <c r="H298" s="94" t="s">
        <v>102</v>
      </c>
    </row>
    <row r="299" spans="1:8">
      <c r="A299" s="105">
        <v>311</v>
      </c>
      <c r="B299" s="104" t="s">
        <v>124</v>
      </c>
      <c r="C299" s="94" t="s">
        <v>102</v>
      </c>
      <c r="D299" s="94" t="s">
        <v>102</v>
      </c>
      <c r="E299" s="94" t="s">
        <v>102</v>
      </c>
      <c r="F299" s="94" t="s">
        <v>102</v>
      </c>
      <c r="G299" s="94" t="s">
        <v>102</v>
      </c>
      <c r="H299" s="94" t="s">
        <v>102</v>
      </c>
    </row>
    <row r="300" spans="1:8">
      <c r="A300" s="103">
        <v>31110</v>
      </c>
      <c r="B300" s="104" t="s">
        <v>125</v>
      </c>
      <c r="C300" s="94" t="s">
        <v>102</v>
      </c>
      <c r="D300" s="94" t="s">
        <v>102</v>
      </c>
      <c r="E300" s="94" t="s">
        <v>102</v>
      </c>
      <c r="F300" s="94" t="s">
        <v>102</v>
      </c>
      <c r="G300" s="94" t="s">
        <v>102</v>
      </c>
      <c r="H300" s="94" t="s">
        <v>102</v>
      </c>
    </row>
    <row r="301" spans="1:8">
      <c r="A301" s="106">
        <v>31120</v>
      </c>
      <c r="B301" s="37" t="s">
        <v>126</v>
      </c>
      <c r="C301" s="94" t="s">
        <v>102</v>
      </c>
      <c r="D301" s="94" t="s">
        <v>102</v>
      </c>
      <c r="E301" s="94" t="s">
        <v>102</v>
      </c>
      <c r="F301" s="94" t="s">
        <v>102</v>
      </c>
      <c r="G301" s="94" t="s">
        <v>102</v>
      </c>
      <c r="H301" s="94" t="s">
        <v>102</v>
      </c>
    </row>
    <row r="302" spans="1:8">
      <c r="A302" s="106">
        <v>31130</v>
      </c>
      <c r="B302" s="37" t="s">
        <v>127</v>
      </c>
      <c r="C302" s="94" t="s">
        <v>102</v>
      </c>
      <c r="D302" s="94" t="s">
        <v>102</v>
      </c>
      <c r="E302" s="94" t="s">
        <v>102</v>
      </c>
      <c r="F302" s="94" t="s">
        <v>102</v>
      </c>
      <c r="G302" s="94" t="s">
        <v>102</v>
      </c>
      <c r="H302" s="94" t="s">
        <v>102</v>
      </c>
    </row>
    <row r="303" spans="1:8">
      <c r="A303" s="106">
        <v>31140</v>
      </c>
      <c r="B303" s="37" t="s">
        <v>657</v>
      </c>
      <c r="C303" s="94" t="s">
        <v>102</v>
      </c>
      <c r="D303" s="94" t="s">
        <v>102</v>
      </c>
      <c r="E303" s="94" t="s">
        <v>102</v>
      </c>
      <c r="F303" s="94" t="s">
        <v>102</v>
      </c>
      <c r="G303" s="94" t="s">
        <v>102</v>
      </c>
      <c r="H303" s="94" t="s">
        <v>102</v>
      </c>
    </row>
    <row r="304" spans="1:8">
      <c r="A304" s="99">
        <v>312</v>
      </c>
      <c r="B304" s="29" t="s">
        <v>128</v>
      </c>
      <c r="C304" s="94" t="s">
        <v>102</v>
      </c>
      <c r="D304" s="94" t="s">
        <v>102</v>
      </c>
      <c r="E304" s="94" t="s">
        <v>102</v>
      </c>
      <c r="F304" s="94" t="s">
        <v>102</v>
      </c>
      <c r="G304" s="94" t="s">
        <v>102</v>
      </c>
      <c r="H304" s="94" t="s">
        <v>102</v>
      </c>
    </row>
    <row r="305" spans="1:8">
      <c r="A305" s="103">
        <v>3121</v>
      </c>
      <c r="B305" s="104" t="s">
        <v>129</v>
      </c>
      <c r="C305" s="94" t="s">
        <v>102</v>
      </c>
      <c r="D305" s="94" t="s">
        <v>102</v>
      </c>
      <c r="E305" s="94" t="s">
        <v>102</v>
      </c>
      <c r="F305" s="94" t="s">
        <v>102</v>
      </c>
      <c r="G305" s="94" t="s">
        <v>102</v>
      </c>
      <c r="H305" s="94" t="s">
        <v>102</v>
      </c>
    </row>
    <row r="306" spans="1:8">
      <c r="A306" s="103">
        <v>31211</v>
      </c>
      <c r="B306" s="104" t="s">
        <v>130</v>
      </c>
      <c r="C306" s="94" t="s">
        <v>102</v>
      </c>
      <c r="D306" s="94" t="s">
        <v>102</v>
      </c>
      <c r="E306" s="94" t="s">
        <v>102</v>
      </c>
      <c r="F306" s="94" t="s">
        <v>102</v>
      </c>
      <c r="G306" s="94" t="s">
        <v>102</v>
      </c>
      <c r="H306" s="94" t="s">
        <v>102</v>
      </c>
    </row>
    <row r="307" spans="1:8">
      <c r="A307" s="106">
        <v>31212</v>
      </c>
      <c r="B307" s="37" t="s">
        <v>131</v>
      </c>
      <c r="C307" s="94" t="s">
        <v>102</v>
      </c>
      <c r="D307" s="94" t="s">
        <v>102</v>
      </c>
      <c r="E307" s="94" t="s">
        <v>102</v>
      </c>
      <c r="F307" s="94" t="s">
        <v>102</v>
      </c>
      <c r="G307" s="94" t="s">
        <v>102</v>
      </c>
      <c r="H307" s="94" t="s">
        <v>102</v>
      </c>
    </row>
    <row r="308" spans="1:8">
      <c r="A308" s="106">
        <v>31213</v>
      </c>
      <c r="B308" s="37" t="s">
        <v>132</v>
      </c>
      <c r="C308" s="94" t="s">
        <v>102</v>
      </c>
      <c r="D308" s="94" t="s">
        <v>102</v>
      </c>
      <c r="E308" s="94" t="s">
        <v>102</v>
      </c>
      <c r="F308" s="94" t="s">
        <v>102</v>
      </c>
      <c r="G308" s="94" t="s">
        <v>102</v>
      </c>
      <c r="H308" s="94" t="s">
        <v>102</v>
      </c>
    </row>
    <row r="309" spans="1:8">
      <c r="A309" s="106">
        <v>31214</v>
      </c>
      <c r="B309" s="37" t="s">
        <v>133</v>
      </c>
      <c r="C309" s="94" t="s">
        <v>102</v>
      </c>
      <c r="D309" s="94" t="s">
        <v>102</v>
      </c>
      <c r="E309" s="94" t="s">
        <v>102</v>
      </c>
      <c r="F309" s="94" t="s">
        <v>102</v>
      </c>
      <c r="G309" s="94" t="s">
        <v>102</v>
      </c>
      <c r="H309" s="94" t="s">
        <v>102</v>
      </c>
    </row>
    <row r="310" spans="1:8">
      <c r="A310" s="106">
        <v>31215</v>
      </c>
      <c r="B310" s="37" t="s">
        <v>134</v>
      </c>
      <c r="C310" s="94" t="s">
        <v>102</v>
      </c>
      <c r="D310" s="94" t="s">
        <v>102</v>
      </c>
      <c r="E310" s="94" t="s">
        <v>102</v>
      </c>
      <c r="F310" s="94" t="s">
        <v>102</v>
      </c>
      <c r="G310" s="94" t="s">
        <v>102</v>
      </c>
      <c r="H310" s="94" t="s">
        <v>102</v>
      </c>
    </row>
    <row r="311" spans="1:8">
      <c r="A311" s="106">
        <v>31216</v>
      </c>
      <c r="B311" s="37" t="s">
        <v>656</v>
      </c>
      <c r="C311" s="94" t="s">
        <v>102</v>
      </c>
      <c r="D311" s="94" t="s">
        <v>102</v>
      </c>
      <c r="E311" s="94" t="s">
        <v>102</v>
      </c>
      <c r="F311" s="94" t="s">
        <v>102</v>
      </c>
      <c r="G311" s="94" t="s">
        <v>102</v>
      </c>
      <c r="H311" s="94" t="s">
        <v>102</v>
      </c>
    </row>
    <row r="312" spans="1:8">
      <c r="A312" s="99">
        <v>3122</v>
      </c>
      <c r="B312" s="29" t="s">
        <v>135</v>
      </c>
      <c r="C312" s="94" t="s">
        <v>102</v>
      </c>
      <c r="D312" s="94" t="s">
        <v>102</v>
      </c>
      <c r="E312" s="94" t="s">
        <v>102</v>
      </c>
      <c r="F312" s="94" t="s">
        <v>102</v>
      </c>
      <c r="G312" s="94" t="s">
        <v>102</v>
      </c>
      <c r="H312" s="94" t="s">
        <v>102</v>
      </c>
    </row>
    <row r="313" spans="1:8">
      <c r="A313" s="103">
        <v>31221</v>
      </c>
      <c r="B313" s="104" t="s">
        <v>130</v>
      </c>
      <c r="C313" s="94" t="s">
        <v>102</v>
      </c>
      <c r="D313" s="94" t="s">
        <v>102</v>
      </c>
      <c r="E313" s="94" t="s">
        <v>102</v>
      </c>
      <c r="F313" s="94" t="s">
        <v>102</v>
      </c>
      <c r="G313" s="94" t="s">
        <v>102</v>
      </c>
      <c r="H313" s="94" t="s">
        <v>102</v>
      </c>
    </row>
    <row r="314" spans="1:8">
      <c r="A314" s="106">
        <v>31222</v>
      </c>
      <c r="B314" s="37" t="s">
        <v>136</v>
      </c>
      <c r="C314" s="94" t="s">
        <v>102</v>
      </c>
      <c r="D314" s="94" t="s">
        <v>102</v>
      </c>
      <c r="E314" s="94" t="s">
        <v>102</v>
      </c>
      <c r="F314" s="94" t="s">
        <v>102</v>
      </c>
      <c r="G314" s="94" t="s">
        <v>102</v>
      </c>
      <c r="H314" s="94" t="s">
        <v>102</v>
      </c>
    </row>
    <row r="315" spans="1:8">
      <c r="A315" s="106">
        <v>31223</v>
      </c>
      <c r="B315" s="37" t="s">
        <v>132</v>
      </c>
      <c r="C315" s="94" t="s">
        <v>102</v>
      </c>
      <c r="D315" s="94" t="s">
        <v>102</v>
      </c>
      <c r="E315" s="94" t="s">
        <v>102</v>
      </c>
      <c r="F315" s="94" t="s">
        <v>102</v>
      </c>
      <c r="G315" s="94" t="s">
        <v>102</v>
      </c>
      <c r="H315" s="94" t="s">
        <v>102</v>
      </c>
    </row>
    <row r="316" spans="1:8">
      <c r="A316" s="106">
        <v>31224</v>
      </c>
      <c r="B316" s="37" t="s">
        <v>133</v>
      </c>
      <c r="C316" s="94" t="s">
        <v>102</v>
      </c>
      <c r="D316" s="94" t="s">
        <v>102</v>
      </c>
      <c r="E316" s="94" t="s">
        <v>102</v>
      </c>
      <c r="F316" s="94" t="s">
        <v>102</v>
      </c>
      <c r="G316" s="94" t="s">
        <v>102</v>
      </c>
      <c r="H316" s="94" t="s">
        <v>102</v>
      </c>
    </row>
    <row r="317" spans="1:8">
      <c r="A317" s="106">
        <v>31400</v>
      </c>
      <c r="B317" s="37" t="s">
        <v>137</v>
      </c>
      <c r="C317" s="94" t="s">
        <v>102</v>
      </c>
      <c r="D317" s="94" t="s">
        <v>102</v>
      </c>
      <c r="E317" s="94" t="s">
        <v>102</v>
      </c>
      <c r="F317" s="94" t="s">
        <v>102</v>
      </c>
      <c r="G317" s="94" t="s">
        <v>102</v>
      </c>
      <c r="H317" s="94" t="s">
        <v>102</v>
      </c>
    </row>
    <row r="318" spans="1:8">
      <c r="A318" s="106">
        <v>31500</v>
      </c>
      <c r="B318" s="37" t="s">
        <v>138</v>
      </c>
      <c r="C318" s="94" t="s">
        <v>102</v>
      </c>
      <c r="D318" s="94" t="s">
        <v>102</v>
      </c>
      <c r="E318" s="94" t="s">
        <v>102</v>
      </c>
      <c r="F318" s="94" t="s">
        <v>102</v>
      </c>
      <c r="G318" s="94" t="s">
        <v>102</v>
      </c>
      <c r="H318" s="94" t="s">
        <v>102</v>
      </c>
    </row>
    <row r="319" spans="1:8">
      <c r="A319" s="106">
        <v>32</v>
      </c>
      <c r="B319" s="37" t="s">
        <v>140</v>
      </c>
      <c r="C319" s="94" t="s">
        <v>102</v>
      </c>
      <c r="D319" s="94" t="s">
        <v>102</v>
      </c>
      <c r="E319" s="94" t="s">
        <v>102</v>
      </c>
      <c r="F319" s="94" t="s">
        <v>102</v>
      </c>
      <c r="G319" s="94" t="s">
        <v>102</v>
      </c>
      <c r="H319" s="94" t="s">
        <v>102</v>
      </c>
    </row>
    <row r="320" spans="1:8">
      <c r="A320" s="105">
        <v>321</v>
      </c>
      <c r="B320" s="104" t="s">
        <v>141</v>
      </c>
      <c r="C320" s="94" t="s">
        <v>102</v>
      </c>
      <c r="D320" s="94" t="s">
        <v>102</v>
      </c>
      <c r="E320" s="94" t="s">
        <v>102</v>
      </c>
      <c r="F320" s="94" t="s">
        <v>102</v>
      </c>
      <c r="G320" s="94" t="s">
        <v>102</v>
      </c>
      <c r="H320" s="94" t="s">
        <v>102</v>
      </c>
    </row>
    <row r="321" spans="1:8">
      <c r="A321" s="103">
        <v>32110</v>
      </c>
      <c r="B321" s="104" t="s">
        <v>125</v>
      </c>
      <c r="C321" s="94" t="s">
        <v>102</v>
      </c>
      <c r="D321" s="94" t="s">
        <v>102</v>
      </c>
      <c r="E321" s="94" t="s">
        <v>102</v>
      </c>
      <c r="F321" s="94" t="s">
        <v>102</v>
      </c>
      <c r="G321" s="94" t="s">
        <v>102</v>
      </c>
      <c r="H321" s="94" t="s">
        <v>102</v>
      </c>
    </row>
    <row r="322" spans="1:8">
      <c r="A322" s="106">
        <v>32120</v>
      </c>
      <c r="B322" s="37" t="s">
        <v>126</v>
      </c>
      <c r="C322" s="94" t="s">
        <v>102</v>
      </c>
      <c r="D322" s="94" t="s">
        <v>102</v>
      </c>
      <c r="E322" s="94" t="s">
        <v>102</v>
      </c>
      <c r="F322" s="94" t="s">
        <v>102</v>
      </c>
      <c r="G322" s="94" t="s">
        <v>102</v>
      </c>
      <c r="H322" s="94" t="s">
        <v>102</v>
      </c>
    </row>
    <row r="323" spans="1:8">
      <c r="A323" s="106">
        <v>33</v>
      </c>
      <c r="B323" s="37" t="s">
        <v>143</v>
      </c>
      <c r="C323" s="94" t="s">
        <v>102</v>
      </c>
      <c r="D323" s="94" t="s">
        <v>102</v>
      </c>
      <c r="E323" s="94" t="s">
        <v>102</v>
      </c>
      <c r="F323" s="94" t="s">
        <v>102</v>
      </c>
      <c r="G323" s="94" t="s">
        <v>102</v>
      </c>
      <c r="H323" s="94" t="s">
        <v>102</v>
      </c>
    </row>
    <row r="324" spans="1:8">
      <c r="A324" s="105">
        <v>33100</v>
      </c>
      <c r="B324" s="104" t="s">
        <v>144</v>
      </c>
      <c r="C324" s="94" t="s">
        <v>102</v>
      </c>
      <c r="D324" s="94" t="s">
        <v>102</v>
      </c>
      <c r="E324" s="94" t="s">
        <v>102</v>
      </c>
      <c r="F324" s="94" t="s">
        <v>102</v>
      </c>
      <c r="G324" s="94" t="s">
        <v>102</v>
      </c>
      <c r="H324" s="94" t="s">
        <v>102</v>
      </c>
    </row>
    <row r="325" spans="1:8">
      <c r="A325" s="106">
        <v>33200</v>
      </c>
      <c r="B325" s="37" t="s">
        <v>145</v>
      </c>
      <c r="C325" s="94" t="s">
        <v>102</v>
      </c>
      <c r="D325" s="94" t="s">
        <v>102</v>
      </c>
      <c r="E325" s="94" t="s">
        <v>102</v>
      </c>
      <c r="F325" s="94" t="s">
        <v>102</v>
      </c>
      <c r="G325" s="94" t="s">
        <v>102</v>
      </c>
      <c r="H325" s="94" t="s">
        <v>102</v>
      </c>
    </row>
    <row r="326" spans="1:8">
      <c r="A326" s="106">
        <v>33300</v>
      </c>
      <c r="B326" s="37" t="s">
        <v>146</v>
      </c>
      <c r="C326" s="94" t="s">
        <v>102</v>
      </c>
      <c r="D326" s="94" t="s">
        <v>102</v>
      </c>
      <c r="E326" s="94" t="s">
        <v>102</v>
      </c>
      <c r="F326" s="94" t="s">
        <v>102</v>
      </c>
      <c r="G326" s="94" t="s">
        <v>102</v>
      </c>
      <c r="H326" s="94" t="s">
        <v>102</v>
      </c>
    </row>
    <row r="327" spans="1:8">
      <c r="A327" s="106">
        <v>33400</v>
      </c>
      <c r="B327" s="37" t="s">
        <v>147</v>
      </c>
      <c r="C327" s="94" t="s">
        <v>102</v>
      </c>
      <c r="D327" s="94" t="s">
        <v>102</v>
      </c>
      <c r="E327" s="94" t="s">
        <v>102</v>
      </c>
      <c r="F327" s="94" t="s">
        <v>102</v>
      </c>
      <c r="G327" s="94" t="s">
        <v>102</v>
      </c>
      <c r="H327" s="94" t="s">
        <v>102</v>
      </c>
    </row>
    <row r="328" spans="1:8">
      <c r="A328" s="106">
        <v>33401</v>
      </c>
      <c r="B328" s="37" t="s">
        <v>635</v>
      </c>
      <c r="C328" s="94" t="s">
        <v>102</v>
      </c>
      <c r="D328" s="94" t="s">
        <v>102</v>
      </c>
      <c r="E328" s="94" t="s">
        <v>102</v>
      </c>
      <c r="F328" s="94" t="s">
        <v>102</v>
      </c>
      <c r="G328" s="94" t="s">
        <v>102</v>
      </c>
      <c r="H328" s="94" t="s">
        <v>102</v>
      </c>
    </row>
    <row r="329" spans="1:8">
      <c r="A329" s="107">
        <v>33402</v>
      </c>
      <c r="B329" s="37" t="s">
        <v>636</v>
      </c>
      <c r="C329" s="94" t="s">
        <v>102</v>
      </c>
      <c r="D329" s="94" t="s">
        <v>102</v>
      </c>
      <c r="E329" s="94" t="s">
        <v>102</v>
      </c>
      <c r="F329" s="94" t="s">
        <v>102</v>
      </c>
      <c r="G329" s="94" t="s">
        <v>102</v>
      </c>
      <c r="H329" s="94" t="s">
        <v>102</v>
      </c>
    </row>
    <row r="330" spans="1:8">
      <c r="A330" s="107">
        <v>335</v>
      </c>
      <c r="B330" s="37" t="s">
        <v>148</v>
      </c>
      <c r="C330" s="94" t="s">
        <v>102</v>
      </c>
      <c r="D330" s="94" t="s">
        <v>102</v>
      </c>
      <c r="E330" s="94" t="s">
        <v>102</v>
      </c>
      <c r="F330" s="94" t="s">
        <v>102</v>
      </c>
      <c r="G330" s="94" t="s">
        <v>102</v>
      </c>
      <c r="H330" s="94" t="s">
        <v>102</v>
      </c>
    </row>
    <row r="331" spans="1:8">
      <c r="A331" s="103">
        <v>33510</v>
      </c>
      <c r="B331" s="104" t="s">
        <v>149</v>
      </c>
      <c r="C331" s="94" t="s">
        <v>102</v>
      </c>
      <c r="D331" s="94" t="s">
        <v>102</v>
      </c>
      <c r="E331" s="94" t="s">
        <v>102</v>
      </c>
      <c r="F331" s="94" t="s">
        <v>102</v>
      </c>
      <c r="G331" s="94" t="s">
        <v>102</v>
      </c>
      <c r="H331" s="94" t="s">
        <v>102</v>
      </c>
    </row>
    <row r="332" spans="1:8">
      <c r="A332" s="107">
        <v>335101</v>
      </c>
      <c r="B332" s="37" t="s">
        <v>561</v>
      </c>
      <c r="C332" s="94" t="s">
        <v>102</v>
      </c>
      <c r="D332" s="94" t="s">
        <v>102</v>
      </c>
      <c r="E332" s="94" t="s">
        <v>102</v>
      </c>
      <c r="F332" s="94" t="s">
        <v>102</v>
      </c>
      <c r="G332" s="94" t="s">
        <v>102</v>
      </c>
      <c r="H332" s="94" t="s">
        <v>102</v>
      </c>
    </row>
    <row r="333" spans="1:8">
      <c r="A333" s="98">
        <v>335102</v>
      </c>
      <c r="B333" s="29" t="s">
        <v>562</v>
      </c>
      <c r="C333" s="94" t="s">
        <v>102</v>
      </c>
      <c r="D333" s="94" t="s">
        <v>102</v>
      </c>
      <c r="E333" s="94" t="s">
        <v>102</v>
      </c>
      <c r="F333" s="94" t="s">
        <v>102</v>
      </c>
      <c r="G333" s="94" t="s">
        <v>102</v>
      </c>
      <c r="H333" s="94" t="s">
        <v>102</v>
      </c>
    </row>
    <row r="334" spans="1:8">
      <c r="A334" s="98">
        <v>335103</v>
      </c>
      <c r="B334" s="29" t="s">
        <v>563</v>
      </c>
      <c r="C334" s="94" t="s">
        <v>102</v>
      </c>
      <c r="D334" s="94" t="s">
        <v>102</v>
      </c>
      <c r="E334" s="94" t="s">
        <v>102</v>
      </c>
      <c r="F334" s="94" t="s">
        <v>102</v>
      </c>
      <c r="G334" s="94" t="s">
        <v>102</v>
      </c>
      <c r="H334" s="94" t="s">
        <v>102</v>
      </c>
    </row>
    <row r="335" spans="1:8">
      <c r="A335" s="98">
        <v>335104</v>
      </c>
      <c r="B335" s="29" t="s">
        <v>564</v>
      </c>
      <c r="C335" s="94" t="s">
        <v>102</v>
      </c>
      <c r="D335" s="94" t="s">
        <v>102</v>
      </c>
      <c r="E335" s="94" t="s">
        <v>102</v>
      </c>
      <c r="F335" s="94" t="s">
        <v>102</v>
      </c>
      <c r="G335" s="94" t="s">
        <v>102</v>
      </c>
      <c r="H335" s="94" t="s">
        <v>102</v>
      </c>
    </row>
    <row r="336" spans="1:8">
      <c r="A336" s="98">
        <v>335105</v>
      </c>
      <c r="B336" s="29" t="s">
        <v>565</v>
      </c>
      <c r="C336" s="94" t="s">
        <v>102</v>
      </c>
      <c r="D336" s="94" t="s">
        <v>102</v>
      </c>
      <c r="E336" s="94" t="s">
        <v>102</v>
      </c>
      <c r="F336" s="94" t="s">
        <v>102</v>
      </c>
      <c r="G336" s="94" t="s">
        <v>102</v>
      </c>
      <c r="H336" s="94" t="s">
        <v>102</v>
      </c>
    </row>
    <row r="337" spans="1:8">
      <c r="A337" s="98">
        <v>335106</v>
      </c>
      <c r="B337" s="29" t="s">
        <v>566</v>
      </c>
      <c r="C337" s="94" t="s">
        <v>102</v>
      </c>
      <c r="D337" s="94" t="s">
        <v>102</v>
      </c>
      <c r="E337" s="94" t="s">
        <v>102</v>
      </c>
      <c r="F337" s="94" t="s">
        <v>102</v>
      </c>
      <c r="G337" s="94" t="s">
        <v>102</v>
      </c>
      <c r="H337" s="94" t="s">
        <v>102</v>
      </c>
    </row>
    <row r="338" spans="1:8">
      <c r="A338" s="98">
        <v>335107</v>
      </c>
      <c r="B338" s="29" t="s">
        <v>567</v>
      </c>
      <c r="C338" s="94" t="s">
        <v>102</v>
      </c>
      <c r="D338" s="94" t="s">
        <v>102</v>
      </c>
      <c r="E338" s="94" t="s">
        <v>102</v>
      </c>
      <c r="F338" s="94" t="s">
        <v>102</v>
      </c>
      <c r="G338" s="94" t="s">
        <v>102</v>
      </c>
      <c r="H338" s="94" t="s">
        <v>102</v>
      </c>
    </row>
    <row r="339" spans="1:8">
      <c r="A339" s="98">
        <v>335108</v>
      </c>
      <c r="B339" s="29" t="s">
        <v>568</v>
      </c>
      <c r="C339" s="94" t="s">
        <v>102</v>
      </c>
      <c r="D339" s="94" t="s">
        <v>102</v>
      </c>
      <c r="E339" s="94" t="s">
        <v>102</v>
      </c>
      <c r="F339" s="94" t="s">
        <v>102</v>
      </c>
      <c r="G339" s="94" t="s">
        <v>102</v>
      </c>
      <c r="H339" s="94" t="s">
        <v>102</v>
      </c>
    </row>
    <row r="340" spans="1:8">
      <c r="A340" s="98">
        <v>335109</v>
      </c>
      <c r="B340" s="29" t="s">
        <v>569</v>
      </c>
      <c r="C340" s="94" t="s">
        <v>102</v>
      </c>
      <c r="D340" s="94" t="s">
        <v>102</v>
      </c>
      <c r="E340" s="94" t="s">
        <v>102</v>
      </c>
      <c r="F340" s="94" t="s">
        <v>102</v>
      </c>
      <c r="G340" s="94" t="s">
        <v>102</v>
      </c>
      <c r="H340" s="94" t="s">
        <v>102</v>
      </c>
    </row>
    <row r="341" spans="1:8">
      <c r="A341" s="98">
        <v>335110</v>
      </c>
      <c r="B341" s="29" t="s">
        <v>570</v>
      </c>
      <c r="C341" s="94" t="s">
        <v>102</v>
      </c>
      <c r="D341" s="94" t="s">
        <v>102</v>
      </c>
      <c r="E341" s="94" t="s">
        <v>102</v>
      </c>
      <c r="F341" s="94" t="s">
        <v>102</v>
      </c>
      <c r="G341" s="94" t="s">
        <v>102</v>
      </c>
      <c r="H341" s="94" t="s">
        <v>102</v>
      </c>
    </row>
    <row r="342" spans="1:8">
      <c r="A342" s="98">
        <v>335111</v>
      </c>
      <c r="B342" s="29" t="s">
        <v>571</v>
      </c>
      <c r="C342" s="94" t="s">
        <v>102</v>
      </c>
      <c r="D342" s="94" t="s">
        <v>102</v>
      </c>
      <c r="E342" s="94" t="s">
        <v>102</v>
      </c>
      <c r="F342" s="94" t="s">
        <v>102</v>
      </c>
      <c r="G342" s="94" t="s">
        <v>102</v>
      </c>
      <c r="H342" s="94" t="s">
        <v>102</v>
      </c>
    </row>
    <row r="343" spans="1:8">
      <c r="A343" s="98">
        <v>335112</v>
      </c>
      <c r="B343" s="29" t="s">
        <v>572</v>
      </c>
      <c r="C343" s="94" t="s">
        <v>102</v>
      </c>
      <c r="D343" s="94" t="s">
        <v>102</v>
      </c>
      <c r="E343" s="94" t="s">
        <v>102</v>
      </c>
      <c r="F343" s="94" t="s">
        <v>102</v>
      </c>
      <c r="G343" s="94" t="s">
        <v>102</v>
      </c>
      <c r="H343" s="94" t="s">
        <v>102</v>
      </c>
    </row>
    <row r="344" spans="1:8">
      <c r="A344" s="98">
        <v>335113</v>
      </c>
      <c r="B344" s="29" t="s">
        <v>573</v>
      </c>
      <c r="C344" s="94" t="s">
        <v>102</v>
      </c>
      <c r="D344" s="94" t="s">
        <v>102</v>
      </c>
      <c r="E344" s="94" t="s">
        <v>102</v>
      </c>
      <c r="F344" s="94" t="s">
        <v>102</v>
      </c>
      <c r="G344" s="94" t="s">
        <v>102</v>
      </c>
      <c r="H344" s="94" t="s">
        <v>102</v>
      </c>
    </row>
    <row r="345" spans="1:8">
      <c r="A345" s="98">
        <v>33520</v>
      </c>
      <c r="B345" s="29" t="s">
        <v>150</v>
      </c>
      <c r="C345" s="94" t="s">
        <v>102</v>
      </c>
      <c r="D345" s="94" t="s">
        <v>102</v>
      </c>
      <c r="E345" s="94" t="s">
        <v>102</v>
      </c>
      <c r="F345" s="94" t="s">
        <v>102</v>
      </c>
      <c r="G345" s="94" t="s">
        <v>102</v>
      </c>
      <c r="H345" s="94" t="s">
        <v>102</v>
      </c>
    </row>
    <row r="346" spans="1:8">
      <c r="A346" s="106">
        <v>336</v>
      </c>
      <c r="B346" s="37" t="s">
        <v>151</v>
      </c>
      <c r="C346" s="94" t="s">
        <v>102</v>
      </c>
      <c r="D346" s="94" t="s">
        <v>102</v>
      </c>
      <c r="E346" s="94" t="s">
        <v>102</v>
      </c>
      <c r="F346" s="94" t="s">
        <v>102</v>
      </c>
      <c r="G346" s="94" t="s">
        <v>102</v>
      </c>
      <c r="H346" s="94" t="s">
        <v>102</v>
      </c>
    </row>
    <row r="347" spans="1:8">
      <c r="A347" s="103">
        <v>3361</v>
      </c>
      <c r="B347" s="104" t="s">
        <v>152</v>
      </c>
      <c r="C347" s="94" t="s">
        <v>102</v>
      </c>
      <c r="D347" s="94" t="s">
        <v>102</v>
      </c>
      <c r="E347" s="94" t="s">
        <v>102</v>
      </c>
      <c r="F347" s="94" t="s">
        <v>102</v>
      </c>
      <c r="G347" s="94" t="s">
        <v>102</v>
      </c>
      <c r="H347" s="94" t="s">
        <v>102</v>
      </c>
    </row>
    <row r="348" spans="1:8">
      <c r="A348" s="103">
        <v>33611</v>
      </c>
      <c r="B348" s="104" t="s">
        <v>153</v>
      </c>
      <c r="C348" s="94" t="s">
        <v>102</v>
      </c>
      <c r="D348" s="94" t="s">
        <v>102</v>
      </c>
      <c r="E348" s="94" t="s">
        <v>102</v>
      </c>
      <c r="F348" s="94" t="s">
        <v>102</v>
      </c>
      <c r="G348" s="94" t="s">
        <v>102</v>
      </c>
      <c r="H348" s="94" t="s">
        <v>102</v>
      </c>
    </row>
    <row r="349" spans="1:8">
      <c r="A349" s="106">
        <v>33612</v>
      </c>
      <c r="B349" s="37" t="s">
        <v>154</v>
      </c>
      <c r="C349" s="94" t="s">
        <v>102</v>
      </c>
      <c r="D349" s="94" t="s">
        <v>102</v>
      </c>
      <c r="E349" s="94" t="s">
        <v>102</v>
      </c>
      <c r="F349" s="94" t="s">
        <v>102</v>
      </c>
      <c r="G349" s="94" t="s">
        <v>102</v>
      </c>
      <c r="H349" s="94" t="s">
        <v>102</v>
      </c>
    </row>
    <row r="350" spans="1:8">
      <c r="A350" s="106">
        <v>33613</v>
      </c>
      <c r="B350" s="37" t="s">
        <v>155</v>
      </c>
      <c r="C350" s="94" t="s">
        <v>102</v>
      </c>
      <c r="D350" s="94" t="s">
        <v>102</v>
      </c>
      <c r="E350" s="94" t="s">
        <v>102</v>
      </c>
      <c r="F350" s="94" t="s">
        <v>102</v>
      </c>
      <c r="G350" s="94" t="s">
        <v>102</v>
      </c>
      <c r="H350" s="94" t="s">
        <v>102</v>
      </c>
    </row>
    <row r="351" spans="1:8">
      <c r="A351" s="106">
        <v>33614</v>
      </c>
      <c r="B351" s="37" t="s">
        <v>156</v>
      </c>
      <c r="C351" s="94" t="s">
        <v>102</v>
      </c>
      <c r="D351" s="94" t="s">
        <v>102</v>
      </c>
      <c r="E351" s="94" t="s">
        <v>102</v>
      </c>
      <c r="F351" s="94" t="s">
        <v>102</v>
      </c>
      <c r="G351" s="94" t="s">
        <v>102</v>
      </c>
      <c r="H351" s="94" t="s">
        <v>102</v>
      </c>
    </row>
    <row r="352" spans="1:8">
      <c r="A352" s="106">
        <v>33615</v>
      </c>
      <c r="B352" s="37" t="s">
        <v>157</v>
      </c>
      <c r="C352" s="94" t="s">
        <v>102</v>
      </c>
      <c r="D352" s="94" t="s">
        <v>102</v>
      </c>
      <c r="E352" s="94" t="s">
        <v>102</v>
      </c>
      <c r="F352" s="94" t="s">
        <v>102</v>
      </c>
      <c r="G352" s="94" t="s">
        <v>102</v>
      </c>
      <c r="H352" s="94" t="s">
        <v>102</v>
      </c>
    </row>
    <row r="353" spans="1:8">
      <c r="A353" s="106">
        <v>3362</v>
      </c>
      <c r="B353" s="37" t="s">
        <v>158</v>
      </c>
      <c r="C353" s="94" t="s">
        <v>102</v>
      </c>
      <c r="D353" s="94" t="s">
        <v>102</v>
      </c>
      <c r="E353" s="94" t="s">
        <v>102</v>
      </c>
      <c r="F353" s="94" t="s">
        <v>102</v>
      </c>
      <c r="G353" s="94" t="s">
        <v>102</v>
      </c>
      <c r="H353" s="94" t="s">
        <v>102</v>
      </c>
    </row>
    <row r="354" spans="1:8">
      <c r="A354" s="103">
        <v>33621</v>
      </c>
      <c r="B354" s="104" t="s">
        <v>153</v>
      </c>
      <c r="C354" s="94" t="s">
        <v>102</v>
      </c>
      <c r="D354" s="94" t="s">
        <v>102</v>
      </c>
      <c r="E354" s="94" t="s">
        <v>102</v>
      </c>
      <c r="F354" s="94" t="s">
        <v>102</v>
      </c>
      <c r="G354" s="94" t="s">
        <v>102</v>
      </c>
      <c r="H354" s="94" t="s">
        <v>102</v>
      </c>
    </row>
    <row r="355" spans="1:8">
      <c r="A355" s="106">
        <v>33622</v>
      </c>
      <c r="B355" s="37" t="s">
        <v>156</v>
      </c>
      <c r="C355" s="94" t="s">
        <v>102</v>
      </c>
      <c r="D355" s="94" t="s">
        <v>102</v>
      </c>
      <c r="E355" s="94" t="s">
        <v>102</v>
      </c>
      <c r="F355" s="94" t="s">
        <v>102</v>
      </c>
      <c r="G355" s="94" t="s">
        <v>102</v>
      </c>
      <c r="H355" s="94" t="s">
        <v>102</v>
      </c>
    </row>
    <row r="356" spans="1:8">
      <c r="A356" s="106">
        <v>33623</v>
      </c>
      <c r="B356" s="37" t="s">
        <v>157</v>
      </c>
      <c r="C356" s="94" t="s">
        <v>102</v>
      </c>
      <c r="D356" s="94" t="s">
        <v>102</v>
      </c>
      <c r="E356" s="94" t="s">
        <v>102</v>
      </c>
      <c r="F356" s="94" t="s">
        <v>102</v>
      </c>
      <c r="G356" s="94" t="s">
        <v>102</v>
      </c>
      <c r="H356" s="94" t="s">
        <v>102</v>
      </c>
    </row>
    <row r="357" spans="1:8">
      <c r="A357" s="106">
        <v>34</v>
      </c>
      <c r="B357" s="37" t="s">
        <v>160</v>
      </c>
      <c r="C357" s="94" t="s">
        <v>102</v>
      </c>
      <c r="D357" s="94" t="s">
        <v>102</v>
      </c>
      <c r="E357" s="94" t="s">
        <v>102</v>
      </c>
      <c r="F357" s="94" t="s">
        <v>102</v>
      </c>
      <c r="G357" s="94" t="s">
        <v>102</v>
      </c>
      <c r="H357" s="94" t="s">
        <v>102</v>
      </c>
    </row>
    <row r="358" spans="1:8">
      <c r="A358" s="105">
        <v>34100</v>
      </c>
      <c r="B358" s="104" t="s">
        <v>161</v>
      </c>
      <c r="C358" s="94" t="s">
        <v>102</v>
      </c>
      <c r="D358" s="94" t="s">
        <v>102</v>
      </c>
      <c r="E358" s="94" t="s">
        <v>102</v>
      </c>
      <c r="F358" s="94" t="s">
        <v>102</v>
      </c>
      <c r="G358" s="94" t="s">
        <v>102</v>
      </c>
      <c r="H358" s="94" t="s">
        <v>102</v>
      </c>
    </row>
    <row r="359" spans="1:8">
      <c r="A359" s="106">
        <v>34200</v>
      </c>
      <c r="B359" s="37" t="s">
        <v>162</v>
      </c>
      <c r="C359" s="94" t="s">
        <v>102</v>
      </c>
      <c r="D359" s="94" t="s">
        <v>102</v>
      </c>
      <c r="E359" s="94" t="s">
        <v>102</v>
      </c>
      <c r="F359" s="94" t="s">
        <v>102</v>
      </c>
      <c r="G359" s="94" t="s">
        <v>102</v>
      </c>
      <c r="H359" s="94" t="s">
        <v>102</v>
      </c>
    </row>
    <row r="360" spans="1:8">
      <c r="A360" s="106">
        <v>34300</v>
      </c>
      <c r="B360" s="37" t="s">
        <v>163</v>
      </c>
      <c r="C360" s="94" t="s">
        <v>102</v>
      </c>
      <c r="D360" s="94" t="s">
        <v>102</v>
      </c>
      <c r="E360" s="94" t="s">
        <v>102</v>
      </c>
      <c r="F360" s="94" t="s">
        <v>102</v>
      </c>
      <c r="G360" s="94" t="s">
        <v>102</v>
      </c>
      <c r="H360" s="94" t="s">
        <v>102</v>
      </c>
    </row>
    <row r="361" spans="1:8">
      <c r="A361" s="106">
        <v>34400</v>
      </c>
      <c r="B361" s="37" t="s">
        <v>164</v>
      </c>
      <c r="C361" s="94" t="s">
        <v>102</v>
      </c>
      <c r="D361" s="94" t="s">
        <v>102</v>
      </c>
      <c r="E361" s="94" t="s">
        <v>102</v>
      </c>
      <c r="F361" s="94" t="s">
        <v>102</v>
      </c>
      <c r="G361" s="94" t="s">
        <v>102</v>
      </c>
      <c r="H361" s="94" t="s">
        <v>102</v>
      </c>
    </row>
    <row r="362" spans="1:8">
      <c r="A362" s="106">
        <v>34500</v>
      </c>
      <c r="B362" s="37" t="s">
        <v>165</v>
      </c>
      <c r="C362" s="94" t="s">
        <v>102</v>
      </c>
      <c r="D362" s="94" t="s">
        <v>102</v>
      </c>
      <c r="E362" s="94" t="s">
        <v>102</v>
      </c>
      <c r="F362" s="94" t="s">
        <v>102</v>
      </c>
      <c r="G362" s="94" t="s">
        <v>102</v>
      </c>
      <c r="H362" s="94" t="s">
        <v>102</v>
      </c>
    </row>
    <row r="363" spans="1:8">
      <c r="A363" s="106">
        <v>34600</v>
      </c>
      <c r="B363" s="37" t="s">
        <v>166</v>
      </c>
      <c r="C363" s="94" t="s">
        <v>102</v>
      </c>
      <c r="D363" s="94" t="s">
        <v>102</v>
      </c>
      <c r="E363" s="94" t="s">
        <v>102</v>
      </c>
      <c r="F363" s="94" t="s">
        <v>102</v>
      </c>
      <c r="G363" s="94" t="s">
        <v>102</v>
      </c>
      <c r="H363" s="94" t="s">
        <v>102</v>
      </c>
    </row>
    <row r="364" spans="1:8">
      <c r="A364" s="106">
        <v>3471</v>
      </c>
      <c r="B364" s="37" t="s">
        <v>167</v>
      </c>
      <c r="C364" s="94" t="s">
        <v>102</v>
      </c>
      <c r="D364" s="94" t="s">
        <v>102</v>
      </c>
      <c r="E364" s="94" t="s">
        <v>102</v>
      </c>
      <c r="F364" s="94" t="s">
        <v>102</v>
      </c>
      <c r="G364" s="94" t="s">
        <v>102</v>
      </c>
      <c r="H364" s="94" t="s">
        <v>102</v>
      </c>
    </row>
    <row r="365" spans="1:8">
      <c r="A365" s="103">
        <v>34711</v>
      </c>
      <c r="B365" s="104" t="s">
        <v>168</v>
      </c>
      <c r="C365" s="94" t="s">
        <v>102</v>
      </c>
      <c r="D365" s="94" t="s">
        <v>102</v>
      </c>
      <c r="E365" s="94" t="s">
        <v>102</v>
      </c>
      <c r="F365" s="94" t="s">
        <v>102</v>
      </c>
      <c r="G365" s="94" t="s">
        <v>102</v>
      </c>
      <c r="H365" s="94" t="s">
        <v>102</v>
      </c>
    </row>
    <row r="366" spans="1:8">
      <c r="A366" s="106">
        <v>34712</v>
      </c>
      <c r="B366" s="37" t="s">
        <v>169</v>
      </c>
      <c r="C366" s="94" t="s">
        <v>102</v>
      </c>
      <c r="D366" s="94" t="s">
        <v>102</v>
      </c>
      <c r="E366" s="94" t="s">
        <v>102</v>
      </c>
      <c r="F366" s="94" t="s">
        <v>102</v>
      </c>
      <c r="G366" s="94" t="s">
        <v>102</v>
      </c>
      <c r="H366" s="94" t="s">
        <v>102</v>
      </c>
    </row>
    <row r="367" spans="1:8">
      <c r="A367" s="106">
        <v>34713</v>
      </c>
      <c r="B367" s="37" t="s">
        <v>170</v>
      </c>
      <c r="C367" s="94" t="s">
        <v>102</v>
      </c>
      <c r="D367" s="94" t="s">
        <v>102</v>
      </c>
      <c r="E367" s="94" t="s">
        <v>102</v>
      </c>
      <c r="F367" s="94" t="s">
        <v>102</v>
      </c>
      <c r="G367" s="94" t="s">
        <v>102</v>
      </c>
      <c r="H367" s="94" t="s">
        <v>102</v>
      </c>
    </row>
    <row r="368" spans="1:8">
      <c r="A368" s="106">
        <v>34714</v>
      </c>
      <c r="B368" s="37" t="s">
        <v>171</v>
      </c>
      <c r="C368" s="94" t="s">
        <v>102</v>
      </c>
      <c r="D368" s="94" t="s">
        <v>102</v>
      </c>
      <c r="E368" s="94" t="s">
        <v>102</v>
      </c>
      <c r="F368" s="94" t="s">
        <v>102</v>
      </c>
      <c r="G368" s="94" t="s">
        <v>102</v>
      </c>
      <c r="H368" s="94" t="s">
        <v>102</v>
      </c>
    </row>
    <row r="369" spans="1:8">
      <c r="A369" s="106">
        <v>35</v>
      </c>
      <c r="B369" s="37" t="s">
        <v>173</v>
      </c>
      <c r="C369" s="94" t="s">
        <v>102</v>
      </c>
      <c r="D369" s="94" t="s">
        <v>102</v>
      </c>
      <c r="E369" s="94" t="s">
        <v>102</v>
      </c>
      <c r="F369" s="94" t="s">
        <v>102</v>
      </c>
      <c r="G369" s="94" t="s">
        <v>102</v>
      </c>
      <c r="H369" s="94" t="s">
        <v>102</v>
      </c>
    </row>
    <row r="370" spans="1:8">
      <c r="A370" s="105">
        <v>351</v>
      </c>
      <c r="B370" s="104" t="s">
        <v>448</v>
      </c>
      <c r="C370" s="94" t="s">
        <v>102</v>
      </c>
      <c r="D370" s="94" t="s">
        <v>102</v>
      </c>
      <c r="E370" s="94" t="s">
        <v>102</v>
      </c>
      <c r="F370" s="94" t="s">
        <v>102</v>
      </c>
      <c r="G370" s="94" t="s">
        <v>102</v>
      </c>
      <c r="H370" s="94" t="s">
        <v>102</v>
      </c>
    </row>
    <row r="371" spans="1:8">
      <c r="A371" s="103">
        <v>35110</v>
      </c>
      <c r="B371" s="104" t="s">
        <v>175</v>
      </c>
      <c r="C371" s="94" t="s">
        <v>102</v>
      </c>
      <c r="D371" s="94" t="s">
        <v>102</v>
      </c>
      <c r="E371" s="94" t="s">
        <v>102</v>
      </c>
      <c r="F371" s="94" t="s">
        <v>102</v>
      </c>
      <c r="G371" s="94" t="s">
        <v>102</v>
      </c>
      <c r="H371" s="94" t="s">
        <v>102</v>
      </c>
    </row>
    <row r="372" spans="1:8">
      <c r="A372" s="106">
        <v>35130</v>
      </c>
      <c r="B372" s="37" t="s">
        <v>177</v>
      </c>
      <c r="C372" s="94" t="s">
        <v>102</v>
      </c>
      <c r="D372" s="94" t="s">
        <v>102</v>
      </c>
      <c r="E372" s="94" t="s">
        <v>102</v>
      </c>
      <c r="F372" s="94" t="s">
        <v>102</v>
      </c>
      <c r="G372" s="94" t="s">
        <v>102</v>
      </c>
      <c r="H372" s="94" t="s">
        <v>102</v>
      </c>
    </row>
    <row r="373" spans="1:8">
      <c r="A373" s="106">
        <v>35200</v>
      </c>
      <c r="B373" s="37" t="s">
        <v>179</v>
      </c>
      <c r="C373" s="94" t="s">
        <v>102</v>
      </c>
      <c r="D373" s="94" t="s">
        <v>102</v>
      </c>
      <c r="E373" s="94" t="s">
        <v>102</v>
      </c>
      <c r="F373" s="94" t="s">
        <v>102</v>
      </c>
      <c r="G373" s="94" t="s">
        <v>102</v>
      </c>
      <c r="H373" s="94" t="s">
        <v>102</v>
      </c>
    </row>
    <row r="374" spans="1:8">
      <c r="A374" s="106">
        <v>35300</v>
      </c>
      <c r="B374" s="37" t="s">
        <v>181</v>
      </c>
      <c r="C374" s="94" t="s">
        <v>102</v>
      </c>
      <c r="D374" s="94" t="s">
        <v>102</v>
      </c>
      <c r="E374" s="94" t="s">
        <v>102</v>
      </c>
      <c r="F374" s="94" t="s">
        <v>102</v>
      </c>
      <c r="G374" s="94" t="s">
        <v>102</v>
      </c>
      <c r="H374" s="94" t="s">
        <v>102</v>
      </c>
    </row>
    <row r="375" spans="1:8">
      <c r="A375" s="106">
        <v>354</v>
      </c>
      <c r="B375" s="37" t="s">
        <v>182</v>
      </c>
      <c r="C375" s="94" t="s">
        <v>102</v>
      </c>
      <c r="D375" s="94" t="s">
        <v>102</v>
      </c>
      <c r="E375" s="94" t="s">
        <v>102</v>
      </c>
      <c r="F375" s="94" t="s">
        <v>102</v>
      </c>
      <c r="G375" s="94" t="s">
        <v>102</v>
      </c>
      <c r="H375" s="94" t="s">
        <v>102</v>
      </c>
    </row>
    <row r="376" spans="1:8">
      <c r="A376" s="103">
        <v>35410</v>
      </c>
      <c r="B376" s="104" t="s">
        <v>184</v>
      </c>
      <c r="C376" s="94" t="s">
        <v>102</v>
      </c>
      <c r="D376" s="94" t="s">
        <v>102</v>
      </c>
      <c r="E376" s="94" t="s">
        <v>102</v>
      </c>
      <c r="F376" s="94" t="s">
        <v>102</v>
      </c>
      <c r="G376" s="94" t="s">
        <v>102</v>
      </c>
      <c r="H376" s="94" t="s">
        <v>102</v>
      </c>
    </row>
    <row r="377" spans="1:8">
      <c r="A377" s="106">
        <v>35420</v>
      </c>
      <c r="B377" s="37" t="s">
        <v>186</v>
      </c>
      <c r="C377" s="94" t="s">
        <v>102</v>
      </c>
      <c r="D377" s="94" t="s">
        <v>102</v>
      </c>
      <c r="E377" s="94" t="s">
        <v>102</v>
      </c>
      <c r="F377" s="94" t="s">
        <v>102</v>
      </c>
      <c r="G377" s="94" t="s">
        <v>102</v>
      </c>
      <c r="H377" s="94" t="s">
        <v>102</v>
      </c>
    </row>
    <row r="378" spans="1:8">
      <c r="A378" s="106">
        <v>35430</v>
      </c>
      <c r="B378" s="37" t="s">
        <v>188</v>
      </c>
      <c r="C378" s="94" t="s">
        <v>102</v>
      </c>
      <c r="D378" s="94" t="s">
        <v>102</v>
      </c>
      <c r="E378" s="94" t="s">
        <v>102</v>
      </c>
      <c r="F378" s="94" t="s">
        <v>102</v>
      </c>
      <c r="G378" s="94" t="s">
        <v>102</v>
      </c>
      <c r="H378" s="94" t="s">
        <v>102</v>
      </c>
    </row>
    <row r="379" spans="1:8">
      <c r="A379" s="106">
        <v>35440</v>
      </c>
      <c r="B379" s="37" t="s">
        <v>190</v>
      </c>
      <c r="C379" s="94" t="s">
        <v>102</v>
      </c>
      <c r="D379" s="94" t="s">
        <v>102</v>
      </c>
      <c r="E379" s="94" t="s">
        <v>102</v>
      </c>
      <c r="F379" s="94" t="s">
        <v>102</v>
      </c>
      <c r="G379" s="94" t="s">
        <v>102</v>
      </c>
      <c r="H379" s="94" t="s">
        <v>102</v>
      </c>
    </row>
    <row r="380" spans="1:8">
      <c r="A380" s="106">
        <v>35450</v>
      </c>
      <c r="B380" s="37" t="s">
        <v>192</v>
      </c>
      <c r="C380" s="94" t="s">
        <v>102</v>
      </c>
      <c r="D380" s="94" t="s">
        <v>102</v>
      </c>
      <c r="E380" s="94" t="s">
        <v>102</v>
      </c>
      <c r="F380" s="94" t="s">
        <v>102</v>
      </c>
      <c r="G380" s="94" t="s">
        <v>102</v>
      </c>
      <c r="H380" s="94" t="s">
        <v>102</v>
      </c>
    </row>
    <row r="381" spans="1:8">
      <c r="A381" s="106">
        <v>35460</v>
      </c>
      <c r="B381" s="37" t="s">
        <v>194</v>
      </c>
      <c r="C381" s="94" t="s">
        <v>102</v>
      </c>
      <c r="D381" s="94" t="s">
        <v>102</v>
      </c>
      <c r="E381" s="94" t="s">
        <v>102</v>
      </c>
      <c r="F381" s="94" t="s">
        <v>102</v>
      </c>
      <c r="G381" s="94" t="s">
        <v>102</v>
      </c>
      <c r="H381" s="94" t="s">
        <v>102</v>
      </c>
    </row>
    <row r="382" spans="1:8">
      <c r="A382" s="106">
        <v>35470</v>
      </c>
      <c r="B382" s="37" t="s">
        <v>196</v>
      </c>
      <c r="C382" s="94" t="s">
        <v>102</v>
      </c>
      <c r="D382" s="94" t="s">
        <v>102</v>
      </c>
      <c r="E382" s="94" t="s">
        <v>102</v>
      </c>
      <c r="F382" s="94" t="s">
        <v>102</v>
      </c>
      <c r="G382" s="94" t="s">
        <v>102</v>
      </c>
      <c r="H382" s="94" t="s">
        <v>102</v>
      </c>
    </row>
    <row r="383" spans="1:8">
      <c r="A383" s="106">
        <v>35500</v>
      </c>
      <c r="B383" s="37" t="s">
        <v>198</v>
      </c>
      <c r="C383" s="94" t="s">
        <v>102</v>
      </c>
      <c r="D383" s="94" t="s">
        <v>102</v>
      </c>
      <c r="E383" s="94" t="s">
        <v>102</v>
      </c>
      <c r="F383" s="94" t="s">
        <v>102</v>
      </c>
      <c r="G383" s="94" t="s">
        <v>102</v>
      </c>
      <c r="H383" s="94" t="s">
        <v>102</v>
      </c>
    </row>
    <row r="384" spans="1:8">
      <c r="A384" s="106">
        <v>35600</v>
      </c>
      <c r="B384" s="37" t="s">
        <v>200</v>
      </c>
      <c r="C384" s="94" t="s">
        <v>102</v>
      </c>
      <c r="D384" s="94" t="s">
        <v>102</v>
      </c>
      <c r="E384" s="94" t="s">
        <v>102</v>
      </c>
      <c r="F384" s="94" t="s">
        <v>102</v>
      </c>
      <c r="G384" s="94" t="s">
        <v>102</v>
      </c>
      <c r="H384" s="94" t="s">
        <v>102</v>
      </c>
    </row>
    <row r="385" spans="1:8">
      <c r="A385" s="106">
        <v>36</v>
      </c>
      <c r="B385" s="37" t="s">
        <v>202</v>
      </c>
      <c r="C385" s="94" t="s">
        <v>102</v>
      </c>
      <c r="D385" s="94" t="s">
        <v>102</v>
      </c>
      <c r="E385" s="94" t="s">
        <v>102</v>
      </c>
      <c r="F385" s="94" t="s">
        <v>102</v>
      </c>
      <c r="G385" s="94" t="s">
        <v>102</v>
      </c>
      <c r="H385" s="94" t="s">
        <v>102</v>
      </c>
    </row>
    <row r="386" spans="1:8">
      <c r="A386" s="105">
        <v>36100</v>
      </c>
      <c r="B386" s="104" t="s">
        <v>203</v>
      </c>
      <c r="C386" s="94" t="s">
        <v>102</v>
      </c>
      <c r="D386" s="94" t="s">
        <v>102</v>
      </c>
      <c r="E386" s="94" t="s">
        <v>102</v>
      </c>
      <c r="F386" s="94" t="s">
        <v>102</v>
      </c>
      <c r="G386" s="94" t="s">
        <v>102</v>
      </c>
      <c r="H386" s="94" t="s">
        <v>102</v>
      </c>
    </row>
    <row r="387" spans="1:8">
      <c r="A387" s="106">
        <v>36200</v>
      </c>
      <c r="B387" s="37" t="s">
        <v>204</v>
      </c>
      <c r="C387" s="94" t="s">
        <v>102</v>
      </c>
      <c r="D387" s="94" t="s">
        <v>102</v>
      </c>
      <c r="E387" s="94" t="s">
        <v>102</v>
      </c>
      <c r="F387" s="94" t="s">
        <v>102</v>
      </c>
      <c r="G387" s="94" t="s">
        <v>102</v>
      </c>
      <c r="H387" s="94" t="s">
        <v>102</v>
      </c>
    </row>
    <row r="388" spans="1:8">
      <c r="A388" s="106">
        <v>36300</v>
      </c>
      <c r="B388" s="37" t="s">
        <v>205</v>
      </c>
      <c r="C388" s="94" t="s">
        <v>102</v>
      </c>
      <c r="D388" s="94" t="s">
        <v>102</v>
      </c>
      <c r="E388" s="94" t="s">
        <v>102</v>
      </c>
      <c r="F388" s="94" t="s">
        <v>102</v>
      </c>
      <c r="G388" s="94" t="s">
        <v>102</v>
      </c>
      <c r="H388" s="94" t="s">
        <v>102</v>
      </c>
    </row>
    <row r="389" spans="1:8">
      <c r="A389" s="106">
        <v>36400</v>
      </c>
      <c r="B389" s="37" t="s">
        <v>206</v>
      </c>
      <c r="C389" s="94" t="s">
        <v>102</v>
      </c>
      <c r="D389" s="94" t="s">
        <v>102</v>
      </c>
      <c r="E389" s="94" t="s">
        <v>102</v>
      </c>
      <c r="F389" s="94" t="s">
        <v>102</v>
      </c>
      <c r="G389" s="94" t="s">
        <v>102</v>
      </c>
      <c r="H389" s="94" t="s">
        <v>102</v>
      </c>
    </row>
    <row r="390" spans="1:8">
      <c r="A390" s="106">
        <v>36500</v>
      </c>
      <c r="B390" s="37" t="s">
        <v>207</v>
      </c>
      <c r="C390" s="94" t="s">
        <v>102</v>
      </c>
      <c r="D390" s="94" t="s">
        <v>102</v>
      </c>
      <c r="E390" s="94" t="s">
        <v>102</v>
      </c>
      <c r="F390" s="94" t="s">
        <v>102</v>
      </c>
      <c r="G390" s="94" t="s">
        <v>102</v>
      </c>
      <c r="H390" s="94" t="s">
        <v>102</v>
      </c>
    </row>
    <row r="391" spans="1:8">
      <c r="A391" s="106">
        <v>36600</v>
      </c>
      <c r="B391" s="37" t="s">
        <v>208</v>
      </c>
      <c r="C391" s="94" t="s">
        <v>102</v>
      </c>
      <c r="D391" s="94" t="s">
        <v>102</v>
      </c>
      <c r="E391" s="94" t="s">
        <v>102</v>
      </c>
      <c r="F391" s="94" t="s">
        <v>102</v>
      </c>
      <c r="G391" s="94" t="s">
        <v>102</v>
      </c>
      <c r="H391" s="94" t="s">
        <v>102</v>
      </c>
    </row>
    <row r="392" spans="1:8">
      <c r="A392" s="106">
        <v>36700</v>
      </c>
      <c r="B392" s="37" t="s">
        <v>637</v>
      </c>
      <c r="C392" s="94" t="s">
        <v>102</v>
      </c>
      <c r="D392" s="94" t="s">
        <v>102</v>
      </c>
      <c r="E392" s="94" t="s">
        <v>102</v>
      </c>
      <c r="F392" s="94" t="s">
        <v>102</v>
      </c>
      <c r="G392" s="94" t="s">
        <v>102</v>
      </c>
      <c r="H392" s="94" t="s">
        <v>102</v>
      </c>
    </row>
    <row r="393" spans="1:8">
      <c r="A393" s="106">
        <v>36800</v>
      </c>
      <c r="B393" s="37" t="s">
        <v>638</v>
      </c>
      <c r="C393" s="94" t="s">
        <v>102</v>
      </c>
      <c r="D393" s="94" t="s">
        <v>102</v>
      </c>
      <c r="E393" s="94" t="s">
        <v>102</v>
      </c>
      <c r="F393" s="94" t="s">
        <v>102</v>
      </c>
      <c r="G393" s="94" t="s">
        <v>102</v>
      </c>
      <c r="H393" s="94" t="s">
        <v>102</v>
      </c>
    </row>
    <row r="394" spans="1:8">
      <c r="A394" s="106">
        <v>36900</v>
      </c>
      <c r="B394" s="37" t="s">
        <v>794</v>
      </c>
      <c r="C394" s="94" t="s">
        <v>102</v>
      </c>
      <c r="D394" s="94" t="s">
        <v>102</v>
      </c>
      <c r="E394" s="94" t="s">
        <v>102</v>
      </c>
      <c r="F394" s="94" t="s">
        <v>102</v>
      </c>
      <c r="G394" s="94" t="s">
        <v>102</v>
      </c>
      <c r="H394" s="94" t="s">
        <v>102</v>
      </c>
    </row>
    <row r="395" spans="1:8">
      <c r="A395" s="106">
        <v>2</v>
      </c>
      <c r="B395" s="37" t="s">
        <v>209</v>
      </c>
      <c r="C395" s="94" t="s">
        <v>102</v>
      </c>
      <c r="D395" s="94" t="s">
        <v>102</v>
      </c>
      <c r="E395" s="94" t="s">
        <v>102</v>
      </c>
      <c r="F395" s="94" t="s">
        <v>102</v>
      </c>
      <c r="G395" s="94" t="s">
        <v>102</v>
      </c>
      <c r="H395" s="94" t="s">
        <v>102</v>
      </c>
    </row>
    <row r="396" spans="1:8">
      <c r="A396" s="103">
        <v>37</v>
      </c>
      <c r="B396" s="104" t="s">
        <v>211</v>
      </c>
      <c r="C396" s="94" t="s">
        <v>102</v>
      </c>
      <c r="D396" s="94" t="s">
        <v>102</v>
      </c>
      <c r="E396" s="94" t="s">
        <v>102</v>
      </c>
      <c r="F396" s="94" t="s">
        <v>102</v>
      </c>
      <c r="G396" s="94" t="s">
        <v>102</v>
      </c>
      <c r="H396" s="94" t="s">
        <v>102</v>
      </c>
    </row>
    <row r="397" spans="1:8">
      <c r="A397" s="105">
        <v>371</v>
      </c>
      <c r="B397" s="104" t="s">
        <v>212</v>
      </c>
      <c r="C397" s="94" t="s">
        <v>102</v>
      </c>
      <c r="D397" s="94" t="s">
        <v>102</v>
      </c>
      <c r="E397" s="94" t="s">
        <v>102</v>
      </c>
      <c r="F397" s="94" t="s">
        <v>102</v>
      </c>
      <c r="G397" s="94" t="s">
        <v>102</v>
      </c>
      <c r="H397" s="94" t="s">
        <v>102</v>
      </c>
    </row>
    <row r="398" spans="1:8">
      <c r="A398" s="103">
        <v>37110</v>
      </c>
      <c r="B398" s="104" t="s">
        <v>125</v>
      </c>
      <c r="C398" s="94" t="s">
        <v>102</v>
      </c>
      <c r="D398" s="94" t="s">
        <v>102</v>
      </c>
      <c r="E398" s="94" t="s">
        <v>102</v>
      </c>
      <c r="F398" s="94" t="s">
        <v>102</v>
      </c>
      <c r="G398" s="94" t="s">
        <v>102</v>
      </c>
      <c r="H398" s="94" t="s">
        <v>102</v>
      </c>
    </row>
    <row r="399" spans="1:8">
      <c r="A399" s="106">
        <v>37120</v>
      </c>
      <c r="B399" s="37" t="s">
        <v>126</v>
      </c>
      <c r="C399" s="94" t="s">
        <v>102</v>
      </c>
      <c r="D399" s="94" t="s">
        <v>102</v>
      </c>
      <c r="E399" s="94" t="s">
        <v>102</v>
      </c>
      <c r="F399" s="94" t="s">
        <v>102</v>
      </c>
      <c r="G399" s="94" t="s">
        <v>102</v>
      </c>
      <c r="H399" s="94" t="s">
        <v>102</v>
      </c>
    </row>
    <row r="400" spans="1:8">
      <c r="A400" s="106">
        <v>372</v>
      </c>
      <c r="B400" s="37" t="s">
        <v>141</v>
      </c>
      <c r="C400" s="94" t="s">
        <v>102</v>
      </c>
      <c r="D400" s="94" t="s">
        <v>102</v>
      </c>
      <c r="E400" s="94" t="s">
        <v>102</v>
      </c>
      <c r="F400" s="94" t="s">
        <v>102</v>
      </c>
      <c r="G400" s="94" t="s">
        <v>102</v>
      </c>
      <c r="H400" s="94" t="s">
        <v>102</v>
      </c>
    </row>
    <row r="401" spans="1:8">
      <c r="A401" s="103">
        <v>37210</v>
      </c>
      <c r="B401" s="104" t="s">
        <v>125</v>
      </c>
      <c r="C401" s="94" t="s">
        <v>102</v>
      </c>
      <c r="D401" s="94" t="s">
        <v>102</v>
      </c>
      <c r="E401" s="94" t="s">
        <v>102</v>
      </c>
      <c r="F401" s="94" t="s">
        <v>102</v>
      </c>
      <c r="G401" s="94" t="s">
        <v>102</v>
      </c>
      <c r="H401" s="94" t="s">
        <v>102</v>
      </c>
    </row>
    <row r="402" spans="1:8">
      <c r="A402" s="106">
        <v>37220</v>
      </c>
      <c r="B402" s="37" t="s">
        <v>126</v>
      </c>
      <c r="C402" s="94" t="s">
        <v>102</v>
      </c>
      <c r="D402" s="94" t="s">
        <v>102</v>
      </c>
      <c r="E402" s="94" t="s">
        <v>102</v>
      </c>
      <c r="F402" s="94" t="s">
        <v>102</v>
      </c>
      <c r="G402" s="94" t="s">
        <v>102</v>
      </c>
      <c r="H402" s="94" t="s">
        <v>102</v>
      </c>
    </row>
    <row r="403" spans="1:8">
      <c r="A403" s="106">
        <v>373</v>
      </c>
      <c r="B403" s="37" t="s">
        <v>213</v>
      </c>
      <c r="C403" s="94" t="s">
        <v>102</v>
      </c>
      <c r="D403" s="94" t="s">
        <v>102</v>
      </c>
      <c r="E403" s="94" t="s">
        <v>102</v>
      </c>
      <c r="F403" s="94" t="s">
        <v>102</v>
      </c>
      <c r="G403" s="94" t="s">
        <v>102</v>
      </c>
      <c r="H403" s="94" t="s">
        <v>102</v>
      </c>
    </row>
    <row r="404" spans="1:8">
      <c r="A404" s="103">
        <v>3731</v>
      </c>
      <c r="B404" s="104" t="s">
        <v>152</v>
      </c>
      <c r="C404" s="94" t="s">
        <v>102</v>
      </c>
      <c r="D404" s="94" t="s">
        <v>102</v>
      </c>
      <c r="E404" s="94" t="s">
        <v>102</v>
      </c>
      <c r="F404" s="94" t="s">
        <v>102</v>
      </c>
      <c r="G404" s="94" t="s">
        <v>102</v>
      </c>
      <c r="H404" s="94" t="s">
        <v>102</v>
      </c>
    </row>
    <row r="405" spans="1:8">
      <c r="A405" s="103">
        <v>37311</v>
      </c>
      <c r="B405" s="104" t="s">
        <v>153</v>
      </c>
      <c r="C405" s="94" t="s">
        <v>102</v>
      </c>
      <c r="D405" s="94" t="s">
        <v>102</v>
      </c>
      <c r="E405" s="94" t="s">
        <v>102</v>
      </c>
      <c r="F405" s="94" t="s">
        <v>102</v>
      </c>
      <c r="G405" s="94" t="s">
        <v>102</v>
      </c>
      <c r="H405" s="94" t="s">
        <v>102</v>
      </c>
    </row>
    <row r="406" spans="1:8">
      <c r="A406" s="107">
        <v>37312</v>
      </c>
      <c r="B406" s="37" t="s">
        <v>154</v>
      </c>
      <c r="C406" s="94" t="s">
        <v>102</v>
      </c>
      <c r="D406" s="94" t="s">
        <v>102</v>
      </c>
      <c r="E406" s="94" t="s">
        <v>102</v>
      </c>
      <c r="F406" s="94" t="s">
        <v>102</v>
      </c>
      <c r="G406" s="94" t="s">
        <v>102</v>
      </c>
      <c r="H406" s="94" t="s">
        <v>102</v>
      </c>
    </row>
    <row r="407" spans="1:8">
      <c r="A407" s="106">
        <v>37313</v>
      </c>
      <c r="B407" s="37" t="s">
        <v>155</v>
      </c>
      <c r="C407" s="94" t="s">
        <v>102</v>
      </c>
      <c r="D407" s="94" t="s">
        <v>102</v>
      </c>
      <c r="E407" s="94" t="s">
        <v>102</v>
      </c>
      <c r="F407" s="94" t="s">
        <v>102</v>
      </c>
      <c r="G407" s="94" t="s">
        <v>102</v>
      </c>
      <c r="H407" s="94" t="s">
        <v>102</v>
      </c>
    </row>
    <row r="408" spans="1:8">
      <c r="A408" s="106">
        <v>37314</v>
      </c>
      <c r="B408" s="37" t="s">
        <v>156</v>
      </c>
      <c r="C408" s="94" t="s">
        <v>102</v>
      </c>
      <c r="D408" s="94" t="s">
        <v>102</v>
      </c>
      <c r="E408" s="94" t="s">
        <v>102</v>
      </c>
      <c r="F408" s="94" t="s">
        <v>102</v>
      </c>
      <c r="G408" s="94" t="s">
        <v>102</v>
      </c>
      <c r="H408" s="94" t="s">
        <v>102</v>
      </c>
    </row>
    <row r="409" spans="1:8">
      <c r="A409" s="106">
        <v>37315</v>
      </c>
      <c r="B409" s="37" t="s">
        <v>157</v>
      </c>
      <c r="C409" s="94" t="s">
        <v>102</v>
      </c>
      <c r="D409" s="94" t="s">
        <v>102</v>
      </c>
      <c r="E409" s="94" t="s">
        <v>102</v>
      </c>
      <c r="F409" s="94" t="s">
        <v>102</v>
      </c>
      <c r="G409" s="94" t="s">
        <v>102</v>
      </c>
      <c r="H409" s="94" t="s">
        <v>102</v>
      </c>
    </row>
    <row r="410" spans="1:8">
      <c r="A410" s="106">
        <v>3732</v>
      </c>
      <c r="B410" s="37" t="s">
        <v>633</v>
      </c>
      <c r="C410" s="94" t="s">
        <v>102</v>
      </c>
      <c r="D410" s="94" t="s">
        <v>102</v>
      </c>
      <c r="E410" s="94" t="s">
        <v>102</v>
      </c>
      <c r="F410" s="94" t="s">
        <v>102</v>
      </c>
      <c r="G410" s="94" t="s">
        <v>102</v>
      </c>
      <c r="H410" s="94" t="s">
        <v>102</v>
      </c>
    </row>
    <row r="411" spans="1:8">
      <c r="A411" s="103">
        <v>37321</v>
      </c>
      <c r="B411" s="108" t="s">
        <v>153</v>
      </c>
      <c r="C411" s="94" t="s">
        <v>102</v>
      </c>
      <c r="D411" s="94" t="s">
        <v>102</v>
      </c>
      <c r="E411" s="94" t="s">
        <v>102</v>
      </c>
      <c r="F411" s="94" t="s">
        <v>102</v>
      </c>
      <c r="G411" s="94" t="s">
        <v>102</v>
      </c>
      <c r="H411" s="94" t="s">
        <v>102</v>
      </c>
    </row>
    <row r="412" spans="1:8">
      <c r="A412" s="107">
        <v>37323</v>
      </c>
      <c r="B412" s="37" t="s">
        <v>156</v>
      </c>
      <c r="C412" s="94" t="s">
        <v>102</v>
      </c>
      <c r="D412" s="94" t="s">
        <v>102</v>
      </c>
      <c r="E412" s="94" t="s">
        <v>102</v>
      </c>
      <c r="F412" s="94" t="s">
        <v>102</v>
      </c>
      <c r="G412" s="94" t="s">
        <v>102</v>
      </c>
      <c r="H412" s="94" t="s">
        <v>102</v>
      </c>
    </row>
    <row r="413" spans="1:8">
      <c r="A413" s="107">
        <v>37324</v>
      </c>
      <c r="B413" s="37" t="s">
        <v>157</v>
      </c>
      <c r="C413" s="94" t="s">
        <v>102</v>
      </c>
      <c r="D413" s="94" t="s">
        <v>102</v>
      </c>
      <c r="E413" s="94" t="s">
        <v>102</v>
      </c>
      <c r="F413" s="94" t="s">
        <v>102</v>
      </c>
      <c r="G413" s="94" t="s">
        <v>102</v>
      </c>
      <c r="H413" s="94" t="s">
        <v>102</v>
      </c>
    </row>
    <row r="414" spans="1:8">
      <c r="A414" s="107">
        <v>37330</v>
      </c>
      <c r="B414" s="37" t="s">
        <v>214</v>
      </c>
      <c r="C414" s="94" t="s">
        <v>102</v>
      </c>
      <c r="D414" s="94" t="s">
        <v>102</v>
      </c>
      <c r="E414" s="94" t="s">
        <v>102</v>
      </c>
      <c r="F414" s="94" t="s">
        <v>102</v>
      </c>
      <c r="G414" s="94" t="s">
        <v>102</v>
      </c>
      <c r="H414" s="94" t="s">
        <v>102</v>
      </c>
    </row>
    <row r="415" spans="1:8">
      <c r="A415" s="107">
        <v>39</v>
      </c>
      <c r="B415" s="37" t="s">
        <v>215</v>
      </c>
      <c r="C415" s="94" t="s">
        <v>102</v>
      </c>
      <c r="D415" s="94" t="s">
        <v>102</v>
      </c>
      <c r="E415" s="94" t="s">
        <v>102</v>
      </c>
      <c r="F415" s="94" t="s">
        <v>102</v>
      </c>
      <c r="G415" s="94" t="s">
        <v>102</v>
      </c>
      <c r="H415" s="94" t="s">
        <v>102</v>
      </c>
    </row>
    <row r="416" spans="1:8">
      <c r="A416" s="105">
        <v>391</v>
      </c>
      <c r="B416" s="104" t="s">
        <v>216</v>
      </c>
      <c r="C416" s="94" t="s">
        <v>102</v>
      </c>
      <c r="D416" s="94" t="s">
        <v>102</v>
      </c>
      <c r="E416" s="94" t="s">
        <v>102</v>
      </c>
      <c r="F416" s="94" t="s">
        <v>102</v>
      </c>
      <c r="G416" s="94" t="s">
        <v>102</v>
      </c>
      <c r="H416" s="94" t="s">
        <v>102</v>
      </c>
    </row>
    <row r="417" spans="1:8">
      <c r="A417" s="106">
        <v>392</v>
      </c>
      <c r="B417" s="109" t="s">
        <v>217</v>
      </c>
      <c r="C417" s="94" t="s">
        <v>102</v>
      </c>
      <c r="D417" s="94" t="s">
        <v>102</v>
      </c>
      <c r="E417" s="94" t="s">
        <v>102</v>
      </c>
      <c r="F417" s="94" t="s">
        <v>102</v>
      </c>
      <c r="G417" s="94" t="s">
        <v>102</v>
      </c>
      <c r="H417" s="94" t="s">
        <v>102</v>
      </c>
    </row>
    <row r="418" spans="1:8">
      <c r="A418" s="103">
        <v>39201</v>
      </c>
      <c r="B418" s="104" t="s">
        <v>219</v>
      </c>
      <c r="C418" s="94" t="s">
        <v>102</v>
      </c>
      <c r="D418" s="94" t="s">
        <v>102</v>
      </c>
      <c r="E418" s="94" t="s">
        <v>102</v>
      </c>
      <c r="F418" s="94" t="s">
        <v>102</v>
      </c>
      <c r="G418" s="94" t="s">
        <v>102</v>
      </c>
      <c r="H418" s="94" t="s">
        <v>102</v>
      </c>
    </row>
    <row r="419" spans="1:8">
      <c r="A419" s="106">
        <v>39202</v>
      </c>
      <c r="B419" s="37" t="s">
        <v>220</v>
      </c>
      <c r="C419" s="94" t="s">
        <v>102</v>
      </c>
      <c r="D419" s="94" t="s">
        <v>102</v>
      </c>
      <c r="E419" s="94" t="s">
        <v>102</v>
      </c>
      <c r="F419" s="94" t="s">
        <v>102</v>
      </c>
      <c r="G419" s="94" t="s">
        <v>102</v>
      </c>
      <c r="H419" s="94" t="s">
        <v>102</v>
      </c>
    </row>
    <row r="420" spans="1:8">
      <c r="A420" s="106">
        <v>39203</v>
      </c>
      <c r="B420" s="37" t="s">
        <v>222</v>
      </c>
      <c r="C420" s="94" t="s">
        <v>102</v>
      </c>
      <c r="D420" s="94" t="s">
        <v>102</v>
      </c>
      <c r="E420" s="94" t="s">
        <v>102</v>
      </c>
      <c r="F420" s="94" t="s">
        <v>102</v>
      </c>
      <c r="G420" s="94" t="s">
        <v>102</v>
      </c>
      <c r="H420" s="94" t="s">
        <v>102</v>
      </c>
    </row>
    <row r="421" spans="1:8">
      <c r="A421" s="106">
        <v>39204</v>
      </c>
      <c r="B421" s="37" t="s">
        <v>220</v>
      </c>
      <c r="C421" s="94" t="s">
        <v>102</v>
      </c>
      <c r="D421" s="94" t="s">
        <v>102</v>
      </c>
      <c r="E421" s="94" t="s">
        <v>102</v>
      </c>
      <c r="F421" s="94" t="s">
        <v>102</v>
      </c>
      <c r="G421" s="94" t="s">
        <v>102</v>
      </c>
      <c r="H421" s="94" t="s">
        <v>102</v>
      </c>
    </row>
    <row r="422" spans="1:8">
      <c r="A422" s="106">
        <v>39205</v>
      </c>
      <c r="B422" s="37" t="s">
        <v>679</v>
      </c>
      <c r="C422" s="94" t="s">
        <v>102</v>
      </c>
      <c r="D422" s="94" t="s">
        <v>102</v>
      </c>
      <c r="E422" s="94" t="s">
        <v>102</v>
      </c>
      <c r="F422" s="94" t="s">
        <v>102</v>
      </c>
      <c r="G422" s="94" t="s">
        <v>102</v>
      </c>
      <c r="H422" s="94" t="s">
        <v>102</v>
      </c>
    </row>
    <row r="423" spans="1:8">
      <c r="A423" s="106">
        <v>39206</v>
      </c>
      <c r="B423" s="37" t="s">
        <v>220</v>
      </c>
      <c r="C423" s="94" t="s">
        <v>102</v>
      </c>
      <c r="D423" s="94" t="s">
        <v>102</v>
      </c>
      <c r="E423" s="94" t="s">
        <v>102</v>
      </c>
      <c r="F423" s="94" t="s">
        <v>102</v>
      </c>
      <c r="G423" s="94" t="s">
        <v>102</v>
      </c>
      <c r="H423" s="94" t="s">
        <v>102</v>
      </c>
    </row>
    <row r="424" spans="1:8">
      <c r="A424" s="106">
        <v>39207</v>
      </c>
      <c r="B424" s="37" t="s">
        <v>225</v>
      </c>
      <c r="C424" s="94" t="s">
        <v>102</v>
      </c>
      <c r="D424" s="94" t="s">
        <v>102</v>
      </c>
      <c r="E424" s="94" t="s">
        <v>102</v>
      </c>
      <c r="F424" s="94" t="s">
        <v>102</v>
      </c>
      <c r="G424" s="94" t="s">
        <v>102</v>
      </c>
      <c r="H424" s="94" t="s">
        <v>102</v>
      </c>
    </row>
    <row r="425" spans="1:8">
      <c r="A425" s="106">
        <v>39208</v>
      </c>
      <c r="B425" s="37" t="s">
        <v>220</v>
      </c>
      <c r="C425" s="94" t="s">
        <v>102</v>
      </c>
      <c r="D425" s="94" t="s">
        <v>102</v>
      </c>
      <c r="E425" s="94" t="s">
        <v>102</v>
      </c>
      <c r="F425" s="94" t="s">
        <v>102</v>
      </c>
      <c r="G425" s="94" t="s">
        <v>102</v>
      </c>
      <c r="H425" s="94" t="s">
        <v>102</v>
      </c>
    </row>
    <row r="426" spans="1:8">
      <c r="A426" s="106">
        <v>39209</v>
      </c>
      <c r="B426" s="37" t="s">
        <v>227</v>
      </c>
      <c r="C426" s="94" t="s">
        <v>102</v>
      </c>
      <c r="D426" s="94" t="s">
        <v>102</v>
      </c>
      <c r="E426" s="94" t="s">
        <v>102</v>
      </c>
      <c r="F426" s="94" t="s">
        <v>102</v>
      </c>
      <c r="G426" s="94" t="s">
        <v>102</v>
      </c>
      <c r="H426" s="94" t="s">
        <v>102</v>
      </c>
    </row>
    <row r="427" spans="1:8">
      <c r="A427" s="106">
        <v>39210</v>
      </c>
      <c r="B427" s="37" t="s">
        <v>220</v>
      </c>
      <c r="C427" s="94" t="s">
        <v>102</v>
      </c>
      <c r="D427" s="94" t="s">
        <v>102</v>
      </c>
      <c r="E427" s="94" t="s">
        <v>102</v>
      </c>
      <c r="F427" s="94" t="s">
        <v>102</v>
      </c>
      <c r="G427" s="94" t="s">
        <v>102</v>
      </c>
      <c r="H427" s="94" t="s">
        <v>102</v>
      </c>
    </row>
    <row r="428" spans="1:8">
      <c r="A428" s="106">
        <v>39211</v>
      </c>
      <c r="B428" s="37" t="s">
        <v>229</v>
      </c>
      <c r="C428" s="94" t="s">
        <v>102</v>
      </c>
      <c r="D428" s="94" t="s">
        <v>102</v>
      </c>
      <c r="E428" s="94" t="s">
        <v>102</v>
      </c>
      <c r="F428" s="94" t="s">
        <v>102</v>
      </c>
      <c r="G428" s="94" t="s">
        <v>102</v>
      </c>
      <c r="H428" s="94" t="s">
        <v>102</v>
      </c>
    </row>
    <row r="429" spans="1:8">
      <c r="A429" s="106">
        <v>39212</v>
      </c>
      <c r="B429" s="37" t="s">
        <v>220</v>
      </c>
      <c r="C429" s="94" t="s">
        <v>102</v>
      </c>
      <c r="D429" s="94" t="s">
        <v>102</v>
      </c>
      <c r="E429" s="94" t="s">
        <v>102</v>
      </c>
      <c r="F429" s="94" t="s">
        <v>102</v>
      </c>
      <c r="G429" s="94" t="s">
        <v>102</v>
      </c>
      <c r="H429" s="94" t="s">
        <v>102</v>
      </c>
    </row>
    <row r="430" spans="1:8">
      <c r="A430" s="106">
        <v>39213</v>
      </c>
      <c r="B430" s="37" t="s">
        <v>231</v>
      </c>
      <c r="C430" s="94" t="s">
        <v>102</v>
      </c>
      <c r="D430" s="94" t="s">
        <v>102</v>
      </c>
      <c r="E430" s="94" t="s">
        <v>102</v>
      </c>
      <c r="F430" s="94" t="s">
        <v>102</v>
      </c>
      <c r="G430" s="94" t="s">
        <v>102</v>
      </c>
      <c r="H430" s="94" t="s">
        <v>102</v>
      </c>
    </row>
    <row r="431" spans="1:8">
      <c r="A431" s="106">
        <v>39214</v>
      </c>
      <c r="B431" s="37" t="s">
        <v>233</v>
      </c>
      <c r="C431" s="94" t="s">
        <v>102</v>
      </c>
      <c r="D431" s="94" t="s">
        <v>102</v>
      </c>
      <c r="E431" s="94" t="s">
        <v>102</v>
      </c>
      <c r="F431" s="94" t="s">
        <v>102</v>
      </c>
      <c r="G431" s="94" t="s">
        <v>102</v>
      </c>
      <c r="H431" s="94" t="s">
        <v>102</v>
      </c>
    </row>
    <row r="432" spans="1:8">
      <c r="A432" s="106">
        <v>39215</v>
      </c>
      <c r="B432" s="37" t="s">
        <v>220</v>
      </c>
      <c r="C432" s="94" t="s">
        <v>102</v>
      </c>
      <c r="D432" s="94" t="s">
        <v>102</v>
      </c>
      <c r="E432" s="94" t="s">
        <v>102</v>
      </c>
      <c r="F432" s="94" t="s">
        <v>102</v>
      </c>
      <c r="G432" s="94" t="s">
        <v>102</v>
      </c>
      <c r="H432" s="94" t="s">
        <v>102</v>
      </c>
    </row>
    <row r="433" spans="1:8">
      <c r="A433" s="106">
        <v>39216</v>
      </c>
      <c r="B433" s="37" t="s">
        <v>235</v>
      </c>
      <c r="C433" s="94" t="s">
        <v>102</v>
      </c>
      <c r="D433" s="94" t="s">
        <v>102</v>
      </c>
      <c r="E433" s="94" t="s">
        <v>102</v>
      </c>
      <c r="F433" s="94" t="s">
        <v>102</v>
      </c>
      <c r="G433" s="94" t="s">
        <v>102</v>
      </c>
      <c r="H433" s="94" t="s">
        <v>102</v>
      </c>
    </row>
    <row r="434" spans="1:8">
      <c r="A434" s="106">
        <v>39217</v>
      </c>
      <c r="B434" s="37" t="s">
        <v>237</v>
      </c>
      <c r="C434" s="94" t="s">
        <v>102</v>
      </c>
      <c r="D434" s="94" t="s">
        <v>102</v>
      </c>
      <c r="E434" s="94" t="s">
        <v>102</v>
      </c>
      <c r="F434" s="94" t="s">
        <v>102</v>
      </c>
      <c r="G434" s="94" t="s">
        <v>102</v>
      </c>
      <c r="H434" s="94" t="s">
        <v>102</v>
      </c>
    </row>
    <row r="435" spans="1:8">
      <c r="A435" s="106">
        <v>393</v>
      </c>
      <c r="B435" s="37" t="s">
        <v>238</v>
      </c>
      <c r="C435" s="94" t="s">
        <v>102</v>
      </c>
      <c r="D435" s="94" t="s">
        <v>102</v>
      </c>
      <c r="E435" s="94" t="s">
        <v>102</v>
      </c>
      <c r="F435" s="94" t="s">
        <v>102</v>
      </c>
      <c r="G435" s="94" t="s">
        <v>102</v>
      </c>
      <c r="H435" s="94" t="s">
        <v>102</v>
      </c>
    </row>
    <row r="436" spans="1:8">
      <c r="A436" s="103">
        <v>39301</v>
      </c>
      <c r="B436" s="104" t="s">
        <v>240</v>
      </c>
      <c r="C436" s="94" t="s">
        <v>102</v>
      </c>
      <c r="D436" s="94" t="s">
        <v>102</v>
      </c>
      <c r="E436" s="94" t="s">
        <v>102</v>
      </c>
      <c r="F436" s="94" t="s">
        <v>102</v>
      </c>
      <c r="G436" s="94" t="s">
        <v>102</v>
      </c>
      <c r="H436" s="94" t="s">
        <v>102</v>
      </c>
    </row>
    <row r="437" spans="1:8">
      <c r="A437" s="106">
        <v>39302</v>
      </c>
      <c r="B437" s="37" t="s">
        <v>220</v>
      </c>
      <c r="C437" s="94" t="s">
        <v>102</v>
      </c>
      <c r="D437" s="94" t="s">
        <v>102</v>
      </c>
      <c r="E437" s="94" t="s">
        <v>102</v>
      </c>
      <c r="F437" s="94" t="s">
        <v>102</v>
      </c>
      <c r="G437" s="94" t="s">
        <v>102</v>
      </c>
      <c r="H437" s="94" t="s">
        <v>102</v>
      </c>
    </row>
    <row r="438" spans="1:8">
      <c r="A438" s="106">
        <v>39303</v>
      </c>
      <c r="B438" s="37" t="s">
        <v>242</v>
      </c>
      <c r="C438" s="94" t="s">
        <v>102</v>
      </c>
      <c r="D438" s="94" t="s">
        <v>102</v>
      </c>
      <c r="E438" s="94" t="s">
        <v>102</v>
      </c>
      <c r="F438" s="94" t="s">
        <v>102</v>
      </c>
      <c r="G438" s="94" t="s">
        <v>102</v>
      </c>
      <c r="H438" s="94" t="s">
        <v>102</v>
      </c>
    </row>
    <row r="439" spans="1:8">
      <c r="A439" s="106">
        <v>39304</v>
      </c>
      <c r="B439" s="37" t="s">
        <v>220</v>
      </c>
      <c r="C439" s="94" t="s">
        <v>102</v>
      </c>
      <c r="D439" s="94" t="s">
        <v>102</v>
      </c>
      <c r="E439" s="94" t="s">
        <v>102</v>
      </c>
      <c r="F439" s="94" t="s">
        <v>102</v>
      </c>
      <c r="G439" s="94" t="s">
        <v>102</v>
      </c>
      <c r="H439" s="94" t="s">
        <v>102</v>
      </c>
    </row>
    <row r="440" spans="1:8">
      <c r="A440" s="106">
        <v>394</v>
      </c>
      <c r="B440" s="37" t="s">
        <v>693</v>
      </c>
      <c r="C440" s="94" t="s">
        <v>102</v>
      </c>
      <c r="D440" s="94" t="s">
        <v>102</v>
      </c>
      <c r="E440" s="94" t="s">
        <v>102</v>
      </c>
      <c r="F440" s="94" t="s">
        <v>102</v>
      </c>
      <c r="G440" s="94" t="s">
        <v>102</v>
      </c>
      <c r="H440" s="94" t="s">
        <v>102</v>
      </c>
    </row>
    <row r="441" spans="1:8">
      <c r="A441" s="105">
        <v>39401</v>
      </c>
      <c r="B441" s="110" t="s">
        <v>694</v>
      </c>
      <c r="C441" s="94" t="s">
        <v>102</v>
      </c>
      <c r="D441" s="94" t="s">
        <v>102</v>
      </c>
      <c r="E441" s="94" t="s">
        <v>102</v>
      </c>
      <c r="F441" s="94" t="s">
        <v>102</v>
      </c>
      <c r="G441" s="94" t="s">
        <v>102</v>
      </c>
      <c r="H441" s="94" t="s">
        <v>102</v>
      </c>
    </row>
    <row r="442" spans="1:8">
      <c r="A442" s="107">
        <v>39402</v>
      </c>
      <c r="B442" s="29" t="s">
        <v>695</v>
      </c>
      <c r="C442" s="94" t="s">
        <v>102</v>
      </c>
      <c r="D442" s="94" t="s">
        <v>102</v>
      </c>
      <c r="E442" s="94" t="s">
        <v>102</v>
      </c>
      <c r="F442" s="94" t="s">
        <v>102</v>
      </c>
      <c r="G442" s="94" t="s">
        <v>102</v>
      </c>
      <c r="H442" s="94" t="s">
        <v>102</v>
      </c>
    </row>
    <row r="443" spans="1:8">
      <c r="A443" s="107">
        <v>39403</v>
      </c>
      <c r="B443" s="29" t="s">
        <v>696</v>
      </c>
      <c r="C443" s="94" t="s">
        <v>102</v>
      </c>
      <c r="D443" s="94" t="s">
        <v>102</v>
      </c>
      <c r="E443" s="94" t="s">
        <v>102</v>
      </c>
      <c r="F443" s="94" t="s">
        <v>102</v>
      </c>
      <c r="G443" s="94" t="s">
        <v>102</v>
      </c>
      <c r="H443" s="94" t="s">
        <v>102</v>
      </c>
    </row>
    <row r="444" spans="1:8">
      <c r="A444" s="107">
        <v>39404</v>
      </c>
      <c r="B444" s="29" t="s">
        <v>697</v>
      </c>
      <c r="C444" s="94" t="s">
        <v>102</v>
      </c>
      <c r="D444" s="94" t="s">
        <v>102</v>
      </c>
      <c r="E444" s="94" t="s">
        <v>102</v>
      </c>
      <c r="F444" s="94" t="s">
        <v>102</v>
      </c>
      <c r="G444" s="94" t="s">
        <v>102</v>
      </c>
      <c r="H444" s="94" t="s">
        <v>102</v>
      </c>
    </row>
    <row r="445" spans="1:8">
      <c r="A445" s="107">
        <v>39405</v>
      </c>
      <c r="B445" s="29" t="s">
        <v>698</v>
      </c>
      <c r="C445" s="94" t="s">
        <v>102</v>
      </c>
      <c r="D445" s="94" t="s">
        <v>102</v>
      </c>
      <c r="E445" s="94" t="s">
        <v>102</v>
      </c>
      <c r="F445" s="94" t="s">
        <v>102</v>
      </c>
      <c r="G445" s="94" t="s">
        <v>102</v>
      </c>
      <c r="H445" s="94" t="s">
        <v>102</v>
      </c>
    </row>
    <row r="446" spans="1:8">
      <c r="A446" s="107">
        <v>3</v>
      </c>
      <c r="B446" s="29" t="s">
        <v>1185</v>
      </c>
      <c r="C446" s="94" t="s">
        <v>102</v>
      </c>
      <c r="D446" s="94" t="s">
        <v>102</v>
      </c>
      <c r="E446" s="94" t="s">
        <v>102</v>
      </c>
      <c r="F446" s="94" t="s">
        <v>102</v>
      </c>
      <c r="G446" s="94" t="s">
        <v>102</v>
      </c>
      <c r="H446" s="94" t="s">
        <v>102</v>
      </c>
    </row>
    <row r="447" spans="1:8">
      <c r="A447" s="103">
        <v>4</v>
      </c>
      <c r="B447" s="104" t="s">
        <v>243</v>
      </c>
      <c r="C447" s="94" t="s">
        <v>102</v>
      </c>
      <c r="D447" s="94" t="s">
        <v>102</v>
      </c>
      <c r="E447" s="94" t="s">
        <v>102</v>
      </c>
      <c r="F447" s="94" t="s">
        <v>102</v>
      </c>
      <c r="G447" s="94" t="s">
        <v>102</v>
      </c>
      <c r="H447" s="94" t="s">
        <v>102</v>
      </c>
    </row>
    <row r="448" spans="1:8">
      <c r="A448" s="103">
        <v>41</v>
      </c>
      <c r="B448" s="104" t="s">
        <v>244</v>
      </c>
      <c r="C448" s="94" t="s">
        <v>102</v>
      </c>
      <c r="D448" s="94" t="s">
        <v>102</v>
      </c>
      <c r="E448" s="94" t="s">
        <v>102</v>
      </c>
      <c r="F448" s="94" t="s">
        <v>102</v>
      </c>
      <c r="G448" s="94" t="s">
        <v>102</v>
      </c>
      <c r="H448" s="94" t="s">
        <v>102</v>
      </c>
    </row>
    <row r="449" spans="1:8">
      <c r="A449" s="105">
        <v>411</v>
      </c>
      <c r="B449" s="104" t="s">
        <v>245</v>
      </c>
      <c r="C449" s="94" t="s">
        <v>102</v>
      </c>
      <c r="D449" s="94" t="s">
        <v>102</v>
      </c>
      <c r="E449" s="94" t="s">
        <v>102</v>
      </c>
      <c r="F449" s="94" t="s">
        <v>102</v>
      </c>
      <c r="G449" s="94" t="s">
        <v>102</v>
      </c>
      <c r="H449" s="94" t="s">
        <v>102</v>
      </c>
    </row>
    <row r="450" spans="1:8">
      <c r="A450" s="103">
        <v>4111</v>
      </c>
      <c r="B450" s="104" t="s">
        <v>129</v>
      </c>
      <c r="C450" s="94" t="s">
        <v>102</v>
      </c>
      <c r="D450" s="94" t="s">
        <v>102</v>
      </c>
      <c r="E450" s="94" t="s">
        <v>102</v>
      </c>
      <c r="F450" s="94" t="s">
        <v>102</v>
      </c>
      <c r="G450" s="94" t="s">
        <v>102</v>
      </c>
      <c r="H450" s="94" t="s">
        <v>102</v>
      </c>
    </row>
    <row r="451" spans="1:8">
      <c r="A451" s="103">
        <v>41111</v>
      </c>
      <c r="B451" s="104" t="s">
        <v>246</v>
      </c>
      <c r="C451" s="94" t="s">
        <v>102</v>
      </c>
      <c r="D451" s="94" t="s">
        <v>102</v>
      </c>
      <c r="E451" s="94" t="s">
        <v>102</v>
      </c>
      <c r="F451" s="94" t="s">
        <v>102</v>
      </c>
      <c r="G451" s="94" t="s">
        <v>102</v>
      </c>
      <c r="H451" s="94" t="s">
        <v>102</v>
      </c>
    </row>
    <row r="452" spans="1:8">
      <c r="A452" s="106">
        <v>41112</v>
      </c>
      <c r="B452" s="37" t="s">
        <v>247</v>
      </c>
      <c r="C452" s="94" t="s">
        <v>102</v>
      </c>
      <c r="D452" s="94" t="s">
        <v>102</v>
      </c>
      <c r="E452" s="94" t="s">
        <v>102</v>
      </c>
      <c r="F452" s="94" t="s">
        <v>102</v>
      </c>
      <c r="G452" s="94" t="s">
        <v>102</v>
      </c>
      <c r="H452" s="94" t="s">
        <v>102</v>
      </c>
    </row>
    <row r="453" spans="1:8">
      <c r="A453" s="106">
        <v>41113</v>
      </c>
      <c r="B453" s="37" t="s">
        <v>248</v>
      </c>
      <c r="C453" s="94" t="s">
        <v>102</v>
      </c>
      <c r="D453" s="94" t="s">
        <v>102</v>
      </c>
      <c r="E453" s="94" t="s">
        <v>102</v>
      </c>
      <c r="F453" s="94" t="s">
        <v>102</v>
      </c>
      <c r="G453" s="94" t="s">
        <v>102</v>
      </c>
      <c r="H453" s="94" t="s">
        <v>102</v>
      </c>
    </row>
    <row r="454" spans="1:8">
      <c r="A454" s="106">
        <v>4112</v>
      </c>
      <c r="B454" s="37" t="s">
        <v>135</v>
      </c>
      <c r="C454" s="94" t="s">
        <v>102</v>
      </c>
      <c r="D454" s="94" t="s">
        <v>102</v>
      </c>
      <c r="E454" s="94" t="s">
        <v>102</v>
      </c>
      <c r="F454" s="94" t="s">
        <v>102</v>
      </c>
      <c r="G454" s="94" t="s">
        <v>102</v>
      </c>
      <c r="H454" s="94" t="s">
        <v>102</v>
      </c>
    </row>
    <row r="455" spans="1:8">
      <c r="A455" s="103">
        <v>41121</v>
      </c>
      <c r="B455" s="104" t="s">
        <v>246</v>
      </c>
      <c r="C455" s="94" t="s">
        <v>102</v>
      </c>
      <c r="D455" s="94" t="s">
        <v>102</v>
      </c>
      <c r="E455" s="94" t="s">
        <v>102</v>
      </c>
      <c r="F455" s="94" t="s">
        <v>102</v>
      </c>
      <c r="G455" s="94" t="s">
        <v>102</v>
      </c>
      <c r="H455" s="94" t="s">
        <v>102</v>
      </c>
    </row>
    <row r="456" spans="1:8">
      <c r="A456" s="106">
        <v>41122</v>
      </c>
      <c r="B456" s="37" t="s">
        <v>247</v>
      </c>
      <c r="C456" s="94" t="s">
        <v>102</v>
      </c>
      <c r="D456" s="94" t="s">
        <v>102</v>
      </c>
      <c r="E456" s="94" t="s">
        <v>102</v>
      </c>
      <c r="F456" s="94" t="s">
        <v>102</v>
      </c>
      <c r="G456" s="94" t="s">
        <v>102</v>
      </c>
      <c r="H456" s="94" t="s">
        <v>102</v>
      </c>
    </row>
    <row r="457" spans="1:8">
      <c r="A457" s="106">
        <v>41123</v>
      </c>
      <c r="B457" s="37" t="s">
        <v>248</v>
      </c>
      <c r="C457" s="94" t="s">
        <v>102</v>
      </c>
      <c r="D457" s="94" t="s">
        <v>102</v>
      </c>
      <c r="E457" s="94" t="s">
        <v>102</v>
      </c>
      <c r="F457" s="94" t="s">
        <v>102</v>
      </c>
      <c r="G457" s="94" t="s">
        <v>102</v>
      </c>
      <c r="H457" s="94" t="s">
        <v>102</v>
      </c>
    </row>
    <row r="458" spans="1:8">
      <c r="A458" s="106">
        <v>412</v>
      </c>
      <c r="B458" s="37" t="s">
        <v>249</v>
      </c>
      <c r="C458" s="94" t="s">
        <v>102</v>
      </c>
      <c r="D458" s="94" t="s">
        <v>102</v>
      </c>
      <c r="E458" s="94" t="s">
        <v>102</v>
      </c>
      <c r="F458" s="94" t="s">
        <v>102</v>
      </c>
      <c r="G458" s="94" t="s">
        <v>102</v>
      </c>
      <c r="H458" s="94" t="s">
        <v>102</v>
      </c>
    </row>
    <row r="459" spans="1:8">
      <c r="A459" s="103">
        <v>4121</v>
      </c>
      <c r="B459" s="104" t="s">
        <v>129</v>
      </c>
      <c r="C459" s="94" t="s">
        <v>102</v>
      </c>
      <c r="D459" s="94" t="s">
        <v>102</v>
      </c>
      <c r="E459" s="94" t="s">
        <v>102</v>
      </c>
      <c r="F459" s="94" t="s">
        <v>102</v>
      </c>
      <c r="G459" s="94" t="s">
        <v>102</v>
      </c>
      <c r="H459" s="94" t="s">
        <v>102</v>
      </c>
    </row>
    <row r="460" spans="1:8">
      <c r="A460" s="103">
        <v>41211</v>
      </c>
      <c r="B460" s="104" t="s">
        <v>250</v>
      </c>
      <c r="C460" s="94" t="s">
        <v>102</v>
      </c>
      <c r="D460" s="94" t="s">
        <v>102</v>
      </c>
      <c r="E460" s="94" t="s">
        <v>102</v>
      </c>
      <c r="F460" s="94" t="s">
        <v>102</v>
      </c>
      <c r="G460" s="94" t="s">
        <v>102</v>
      </c>
      <c r="H460" s="94" t="s">
        <v>102</v>
      </c>
    </row>
    <row r="461" spans="1:8">
      <c r="A461" s="106">
        <v>41212</v>
      </c>
      <c r="B461" s="37" t="s">
        <v>154</v>
      </c>
      <c r="C461" s="94" t="s">
        <v>102</v>
      </c>
      <c r="D461" s="94" t="s">
        <v>102</v>
      </c>
      <c r="E461" s="94" t="s">
        <v>102</v>
      </c>
      <c r="F461" s="94" t="s">
        <v>102</v>
      </c>
      <c r="G461" s="94" t="s">
        <v>102</v>
      </c>
      <c r="H461" s="94" t="s">
        <v>102</v>
      </c>
    </row>
    <row r="462" spans="1:8">
      <c r="A462" s="106">
        <v>41213</v>
      </c>
      <c r="B462" s="37" t="s">
        <v>251</v>
      </c>
      <c r="C462" s="94" t="s">
        <v>102</v>
      </c>
      <c r="D462" s="94" t="s">
        <v>102</v>
      </c>
      <c r="E462" s="94" t="s">
        <v>102</v>
      </c>
      <c r="F462" s="94" t="s">
        <v>102</v>
      </c>
      <c r="G462" s="94" t="s">
        <v>102</v>
      </c>
      <c r="H462" s="94" t="s">
        <v>102</v>
      </c>
    </row>
    <row r="463" spans="1:8">
      <c r="A463" s="106">
        <v>41214</v>
      </c>
      <c r="B463" s="37" t="s">
        <v>252</v>
      </c>
      <c r="C463" s="94" t="s">
        <v>102</v>
      </c>
      <c r="D463" s="94" t="s">
        <v>102</v>
      </c>
      <c r="E463" s="94" t="s">
        <v>102</v>
      </c>
      <c r="F463" s="94" t="s">
        <v>102</v>
      </c>
      <c r="G463" s="94" t="s">
        <v>102</v>
      </c>
      <c r="H463" s="94" t="s">
        <v>102</v>
      </c>
    </row>
    <row r="464" spans="1:8">
      <c r="A464" s="106">
        <v>41215</v>
      </c>
      <c r="B464" s="37" t="s">
        <v>253</v>
      </c>
      <c r="C464" s="94" t="s">
        <v>102</v>
      </c>
      <c r="D464" s="94" t="s">
        <v>102</v>
      </c>
      <c r="E464" s="94" t="s">
        <v>102</v>
      </c>
      <c r="F464" s="94" t="s">
        <v>102</v>
      </c>
      <c r="G464" s="94" t="s">
        <v>102</v>
      </c>
      <c r="H464" s="94" t="s">
        <v>102</v>
      </c>
    </row>
    <row r="465" spans="1:8">
      <c r="A465" s="106">
        <v>41216</v>
      </c>
      <c r="B465" s="37" t="s">
        <v>254</v>
      </c>
      <c r="C465" s="94" t="s">
        <v>102</v>
      </c>
      <c r="D465" s="94" t="s">
        <v>102</v>
      </c>
      <c r="E465" s="94" t="s">
        <v>102</v>
      </c>
      <c r="F465" s="94" t="s">
        <v>102</v>
      </c>
      <c r="G465" s="94" t="s">
        <v>102</v>
      </c>
      <c r="H465" s="94" t="s">
        <v>102</v>
      </c>
    </row>
    <row r="466" spans="1:8">
      <c r="A466" s="106">
        <v>41217</v>
      </c>
      <c r="B466" s="37" t="s">
        <v>255</v>
      </c>
      <c r="C466" s="94" t="s">
        <v>102</v>
      </c>
      <c r="D466" s="94" t="s">
        <v>102</v>
      </c>
      <c r="E466" s="94" t="s">
        <v>102</v>
      </c>
      <c r="F466" s="94" t="s">
        <v>102</v>
      </c>
      <c r="G466" s="94" t="s">
        <v>102</v>
      </c>
      <c r="H466" s="94" t="s">
        <v>102</v>
      </c>
    </row>
    <row r="467" spans="1:8">
      <c r="A467" s="106">
        <v>4122</v>
      </c>
      <c r="B467" s="37" t="s">
        <v>135</v>
      </c>
      <c r="C467" s="94" t="s">
        <v>102</v>
      </c>
      <c r="D467" s="94" t="s">
        <v>102</v>
      </c>
      <c r="E467" s="94" t="s">
        <v>102</v>
      </c>
      <c r="F467" s="94" t="s">
        <v>102</v>
      </c>
      <c r="G467" s="94" t="s">
        <v>102</v>
      </c>
      <c r="H467" s="94" t="s">
        <v>102</v>
      </c>
    </row>
    <row r="468" spans="1:8">
      <c r="A468" s="103">
        <v>41221</v>
      </c>
      <c r="B468" s="104" t="s">
        <v>256</v>
      </c>
      <c r="C468" s="94" t="s">
        <v>102</v>
      </c>
      <c r="D468" s="94" t="s">
        <v>102</v>
      </c>
      <c r="E468" s="94" t="s">
        <v>102</v>
      </c>
      <c r="F468" s="94" t="s">
        <v>102</v>
      </c>
      <c r="G468" s="94" t="s">
        <v>102</v>
      </c>
      <c r="H468" s="94" t="s">
        <v>102</v>
      </c>
    </row>
    <row r="469" spans="1:8">
      <c r="A469" s="106">
        <v>41222</v>
      </c>
      <c r="B469" s="37" t="s">
        <v>257</v>
      </c>
      <c r="C469" s="94" t="s">
        <v>102</v>
      </c>
      <c r="D469" s="94" t="s">
        <v>102</v>
      </c>
      <c r="E469" s="94" t="s">
        <v>102</v>
      </c>
      <c r="F469" s="94" t="s">
        <v>102</v>
      </c>
      <c r="G469" s="94" t="s">
        <v>102</v>
      </c>
      <c r="H469" s="94" t="s">
        <v>102</v>
      </c>
    </row>
    <row r="470" spans="1:8">
      <c r="A470" s="106">
        <v>41223</v>
      </c>
      <c r="B470" s="37" t="s">
        <v>258</v>
      </c>
      <c r="C470" s="94" t="s">
        <v>102</v>
      </c>
      <c r="D470" s="94" t="s">
        <v>102</v>
      </c>
      <c r="E470" s="94" t="s">
        <v>102</v>
      </c>
      <c r="F470" s="94" t="s">
        <v>102</v>
      </c>
      <c r="G470" s="94" t="s">
        <v>102</v>
      </c>
      <c r="H470" s="94" t="s">
        <v>102</v>
      </c>
    </row>
    <row r="471" spans="1:8">
      <c r="A471" s="106">
        <v>41224</v>
      </c>
      <c r="B471" s="37" t="s">
        <v>259</v>
      </c>
      <c r="C471" s="94" t="s">
        <v>102</v>
      </c>
      <c r="D471" s="94" t="s">
        <v>102</v>
      </c>
      <c r="E471" s="94" t="s">
        <v>102</v>
      </c>
      <c r="F471" s="94" t="s">
        <v>102</v>
      </c>
      <c r="G471" s="94" t="s">
        <v>102</v>
      </c>
      <c r="H471" s="94" t="s">
        <v>102</v>
      </c>
    </row>
    <row r="472" spans="1:8">
      <c r="A472" s="106">
        <v>41225</v>
      </c>
      <c r="B472" s="37" t="s">
        <v>692</v>
      </c>
      <c r="C472" s="94" t="s">
        <v>102</v>
      </c>
      <c r="D472" s="94" t="s">
        <v>102</v>
      </c>
      <c r="E472" s="94" t="s">
        <v>102</v>
      </c>
      <c r="F472" s="94" t="s">
        <v>102</v>
      </c>
      <c r="G472" s="94" t="s">
        <v>102</v>
      </c>
      <c r="H472" s="94" t="s">
        <v>102</v>
      </c>
    </row>
    <row r="473" spans="1:8">
      <c r="A473" s="106">
        <v>413</v>
      </c>
      <c r="B473" s="29" t="s">
        <v>262</v>
      </c>
      <c r="C473" s="94" t="s">
        <v>102</v>
      </c>
      <c r="D473" s="94" t="s">
        <v>102</v>
      </c>
      <c r="E473" s="94" t="s">
        <v>102</v>
      </c>
      <c r="F473" s="94" t="s">
        <v>102</v>
      </c>
      <c r="G473" s="94" t="s">
        <v>102</v>
      </c>
      <c r="H473" s="94" t="s">
        <v>102</v>
      </c>
    </row>
    <row r="474" spans="1:8">
      <c r="A474" s="103">
        <v>41310</v>
      </c>
      <c r="B474" s="104" t="s">
        <v>263</v>
      </c>
      <c r="C474" s="94" t="s">
        <v>102</v>
      </c>
      <c r="D474" s="94" t="s">
        <v>102</v>
      </c>
      <c r="E474" s="94" t="s">
        <v>102</v>
      </c>
      <c r="F474" s="94" t="s">
        <v>102</v>
      </c>
      <c r="G474" s="94" t="s">
        <v>102</v>
      </c>
      <c r="H474" s="94" t="s">
        <v>102</v>
      </c>
    </row>
    <row r="475" spans="1:8">
      <c r="A475" s="107">
        <v>413101</v>
      </c>
      <c r="B475" s="37" t="s">
        <v>574</v>
      </c>
      <c r="C475" s="94" t="s">
        <v>102</v>
      </c>
      <c r="D475" s="94" t="s">
        <v>102</v>
      </c>
      <c r="E475" s="94" t="s">
        <v>102</v>
      </c>
      <c r="F475" s="94" t="s">
        <v>102</v>
      </c>
      <c r="G475" s="94" t="s">
        <v>102</v>
      </c>
      <c r="H475" s="94" t="s">
        <v>102</v>
      </c>
    </row>
    <row r="476" spans="1:8">
      <c r="A476" s="111">
        <v>413102</v>
      </c>
      <c r="B476" s="112" t="s">
        <v>575</v>
      </c>
      <c r="C476" s="94" t="s">
        <v>102</v>
      </c>
      <c r="D476" s="94" t="s">
        <v>102</v>
      </c>
      <c r="E476" s="94" t="s">
        <v>102</v>
      </c>
      <c r="F476" s="94" t="s">
        <v>102</v>
      </c>
      <c r="G476" s="94" t="s">
        <v>102</v>
      </c>
      <c r="H476" s="94" t="s">
        <v>102</v>
      </c>
    </row>
    <row r="477" spans="1:8">
      <c r="A477" s="111">
        <v>413103</v>
      </c>
      <c r="B477" s="112" t="s">
        <v>576</v>
      </c>
      <c r="C477" s="94" t="s">
        <v>102</v>
      </c>
      <c r="D477" s="94" t="s">
        <v>102</v>
      </c>
      <c r="E477" s="94" t="s">
        <v>102</v>
      </c>
      <c r="F477" s="94" t="s">
        <v>102</v>
      </c>
      <c r="G477" s="94" t="s">
        <v>102</v>
      </c>
      <c r="H477" s="94" t="s">
        <v>102</v>
      </c>
    </row>
    <row r="478" spans="1:8">
      <c r="A478" s="111">
        <v>413104</v>
      </c>
      <c r="B478" s="112" t="s">
        <v>577</v>
      </c>
      <c r="C478" s="94" t="s">
        <v>102</v>
      </c>
      <c r="D478" s="94" t="s">
        <v>102</v>
      </c>
      <c r="E478" s="94" t="s">
        <v>102</v>
      </c>
      <c r="F478" s="94" t="s">
        <v>102</v>
      </c>
      <c r="G478" s="94" t="s">
        <v>102</v>
      </c>
      <c r="H478" s="94" t="s">
        <v>102</v>
      </c>
    </row>
    <row r="479" spans="1:8">
      <c r="A479" s="111">
        <v>41320</v>
      </c>
      <c r="B479" s="112" t="s">
        <v>264</v>
      </c>
      <c r="C479" s="94" t="s">
        <v>102</v>
      </c>
      <c r="D479" s="94" t="s">
        <v>102</v>
      </c>
      <c r="E479" s="94" t="s">
        <v>102</v>
      </c>
      <c r="F479" s="94" t="s">
        <v>102</v>
      </c>
      <c r="G479" s="94" t="s">
        <v>102</v>
      </c>
      <c r="H479" s="94" t="s">
        <v>102</v>
      </c>
    </row>
    <row r="480" spans="1:8">
      <c r="A480" s="106">
        <v>413201</v>
      </c>
      <c r="B480" s="37" t="s">
        <v>578</v>
      </c>
      <c r="C480" s="94" t="s">
        <v>102</v>
      </c>
      <c r="D480" s="94" t="s">
        <v>102</v>
      </c>
      <c r="E480" s="94" t="s">
        <v>102</v>
      </c>
      <c r="F480" s="94" t="s">
        <v>102</v>
      </c>
      <c r="G480" s="94" t="s">
        <v>102</v>
      </c>
      <c r="H480" s="94" t="s">
        <v>102</v>
      </c>
    </row>
    <row r="481" spans="1:8">
      <c r="A481" s="95">
        <v>413202</v>
      </c>
      <c r="B481" s="29" t="s">
        <v>579</v>
      </c>
      <c r="C481" s="94" t="s">
        <v>102</v>
      </c>
      <c r="D481" s="94" t="s">
        <v>102</v>
      </c>
      <c r="E481" s="94" t="s">
        <v>102</v>
      </c>
      <c r="F481" s="94" t="s">
        <v>102</v>
      </c>
      <c r="G481" s="94" t="s">
        <v>102</v>
      </c>
      <c r="H481" s="94" t="s">
        <v>102</v>
      </c>
    </row>
    <row r="482" spans="1:8">
      <c r="A482" s="95">
        <v>413203</v>
      </c>
      <c r="B482" s="29" t="s">
        <v>580</v>
      </c>
      <c r="C482" s="94" t="s">
        <v>102</v>
      </c>
      <c r="D482" s="94" t="s">
        <v>102</v>
      </c>
      <c r="E482" s="94" t="s">
        <v>102</v>
      </c>
      <c r="F482" s="94" t="s">
        <v>102</v>
      </c>
      <c r="G482" s="94" t="s">
        <v>102</v>
      </c>
      <c r="H482" s="94" t="s">
        <v>102</v>
      </c>
    </row>
    <row r="483" spans="1:8">
      <c r="A483" s="95">
        <v>413204</v>
      </c>
      <c r="B483" s="29" t="s">
        <v>581</v>
      </c>
      <c r="C483" s="94" t="s">
        <v>102</v>
      </c>
      <c r="D483" s="94" t="s">
        <v>102</v>
      </c>
      <c r="E483" s="94" t="s">
        <v>102</v>
      </c>
      <c r="F483" s="94" t="s">
        <v>102</v>
      </c>
      <c r="G483" s="94" t="s">
        <v>102</v>
      </c>
      <c r="H483" s="94" t="s">
        <v>102</v>
      </c>
    </row>
    <row r="484" spans="1:8">
      <c r="A484" s="95">
        <v>413205</v>
      </c>
      <c r="B484" s="29" t="s">
        <v>582</v>
      </c>
      <c r="C484" s="94" t="s">
        <v>102</v>
      </c>
      <c r="D484" s="94" t="s">
        <v>102</v>
      </c>
      <c r="E484" s="94" t="s">
        <v>102</v>
      </c>
      <c r="F484" s="94" t="s">
        <v>102</v>
      </c>
      <c r="G484" s="94" t="s">
        <v>102</v>
      </c>
      <c r="H484" s="94" t="s">
        <v>102</v>
      </c>
    </row>
    <row r="485" spans="1:8">
      <c r="A485" s="95">
        <v>413206</v>
      </c>
      <c r="B485" s="29" t="s">
        <v>583</v>
      </c>
      <c r="C485" s="94" t="s">
        <v>102</v>
      </c>
      <c r="D485" s="94" t="s">
        <v>102</v>
      </c>
      <c r="E485" s="94" t="s">
        <v>102</v>
      </c>
      <c r="F485" s="94" t="s">
        <v>102</v>
      </c>
      <c r="G485" s="94" t="s">
        <v>102</v>
      </c>
      <c r="H485" s="94" t="s">
        <v>102</v>
      </c>
    </row>
    <row r="486" spans="1:8">
      <c r="A486" s="95">
        <v>413207</v>
      </c>
      <c r="B486" s="29" t="s">
        <v>584</v>
      </c>
      <c r="C486" s="94" t="s">
        <v>102</v>
      </c>
      <c r="D486" s="94" t="s">
        <v>102</v>
      </c>
      <c r="E486" s="94" t="s">
        <v>102</v>
      </c>
      <c r="F486" s="94" t="s">
        <v>102</v>
      </c>
      <c r="G486" s="94" t="s">
        <v>102</v>
      </c>
      <c r="H486" s="94" t="s">
        <v>102</v>
      </c>
    </row>
    <row r="487" spans="1:8">
      <c r="A487" s="95">
        <v>413208</v>
      </c>
      <c r="B487" s="29" t="s">
        <v>585</v>
      </c>
      <c r="C487" s="94" t="s">
        <v>102</v>
      </c>
      <c r="D487" s="94" t="s">
        <v>102</v>
      </c>
      <c r="E487" s="94" t="s">
        <v>102</v>
      </c>
      <c r="F487" s="94" t="s">
        <v>102</v>
      </c>
      <c r="G487" s="94" t="s">
        <v>102</v>
      </c>
      <c r="H487" s="94" t="s">
        <v>102</v>
      </c>
    </row>
    <row r="488" spans="1:8">
      <c r="A488" s="95">
        <v>413209</v>
      </c>
      <c r="B488" s="29" t="s">
        <v>586</v>
      </c>
      <c r="C488" s="94" t="s">
        <v>102</v>
      </c>
      <c r="D488" s="94" t="s">
        <v>102</v>
      </c>
      <c r="E488" s="94" t="s">
        <v>102</v>
      </c>
      <c r="F488" s="94" t="s">
        <v>102</v>
      </c>
      <c r="G488" s="94" t="s">
        <v>102</v>
      </c>
      <c r="H488" s="94" t="s">
        <v>102</v>
      </c>
    </row>
    <row r="489" spans="1:8">
      <c r="A489" s="95">
        <v>413210</v>
      </c>
      <c r="B489" s="29" t="s">
        <v>587</v>
      </c>
      <c r="C489" s="94" t="s">
        <v>102</v>
      </c>
      <c r="D489" s="94" t="s">
        <v>102</v>
      </c>
      <c r="E489" s="94" t="s">
        <v>102</v>
      </c>
      <c r="F489" s="94" t="s">
        <v>102</v>
      </c>
      <c r="G489" s="94" t="s">
        <v>102</v>
      </c>
      <c r="H489" s="94" t="s">
        <v>102</v>
      </c>
    </row>
    <row r="490" spans="1:8">
      <c r="A490" s="95">
        <v>413211</v>
      </c>
      <c r="B490" s="29" t="s">
        <v>588</v>
      </c>
      <c r="C490" s="94" t="s">
        <v>102</v>
      </c>
      <c r="D490" s="94" t="s">
        <v>102</v>
      </c>
      <c r="E490" s="94" t="s">
        <v>102</v>
      </c>
      <c r="F490" s="94" t="s">
        <v>102</v>
      </c>
      <c r="G490" s="94" t="s">
        <v>102</v>
      </c>
      <c r="H490" s="94" t="s">
        <v>102</v>
      </c>
    </row>
    <row r="491" spans="1:8">
      <c r="A491" s="95">
        <v>413212</v>
      </c>
      <c r="B491" s="29" t="s">
        <v>589</v>
      </c>
      <c r="C491" s="94" t="s">
        <v>102</v>
      </c>
      <c r="D491" s="94" t="s">
        <v>102</v>
      </c>
      <c r="E491" s="94" t="s">
        <v>102</v>
      </c>
      <c r="F491" s="94" t="s">
        <v>102</v>
      </c>
      <c r="G491" s="94" t="s">
        <v>102</v>
      </c>
      <c r="H491" s="94" t="s">
        <v>102</v>
      </c>
    </row>
    <row r="492" spans="1:8">
      <c r="A492" s="95">
        <v>413213</v>
      </c>
      <c r="B492" s="29" t="s">
        <v>590</v>
      </c>
      <c r="C492" s="94" t="s">
        <v>102</v>
      </c>
      <c r="D492" s="94" t="s">
        <v>102</v>
      </c>
      <c r="E492" s="94" t="s">
        <v>102</v>
      </c>
      <c r="F492" s="94" t="s">
        <v>102</v>
      </c>
      <c r="G492" s="94" t="s">
        <v>102</v>
      </c>
      <c r="H492" s="94" t="s">
        <v>102</v>
      </c>
    </row>
    <row r="493" spans="1:8">
      <c r="A493" s="95">
        <v>41330</v>
      </c>
      <c r="B493" s="29" t="s">
        <v>265</v>
      </c>
      <c r="C493" s="94" t="s">
        <v>102</v>
      </c>
      <c r="D493" s="94" t="s">
        <v>102</v>
      </c>
      <c r="E493" s="94" t="s">
        <v>102</v>
      </c>
      <c r="F493" s="94" t="s">
        <v>102</v>
      </c>
      <c r="G493" s="94" t="s">
        <v>102</v>
      </c>
      <c r="H493" s="94" t="s">
        <v>102</v>
      </c>
    </row>
    <row r="494" spans="1:8">
      <c r="A494" s="106">
        <v>41340</v>
      </c>
      <c r="B494" s="37" t="s">
        <v>266</v>
      </c>
      <c r="C494" s="94" t="s">
        <v>102</v>
      </c>
      <c r="D494" s="94" t="s">
        <v>102</v>
      </c>
      <c r="E494" s="94" t="s">
        <v>102</v>
      </c>
      <c r="F494" s="94" t="s">
        <v>102</v>
      </c>
      <c r="G494" s="94" t="s">
        <v>102</v>
      </c>
      <c r="H494" s="94" t="s">
        <v>102</v>
      </c>
    </row>
    <row r="495" spans="1:8">
      <c r="A495" s="106">
        <v>41350</v>
      </c>
      <c r="B495" s="37" t="s">
        <v>267</v>
      </c>
      <c r="C495" s="94" t="s">
        <v>102</v>
      </c>
      <c r="D495" s="94" t="s">
        <v>102</v>
      </c>
      <c r="E495" s="94" t="s">
        <v>102</v>
      </c>
      <c r="F495" s="94" t="s">
        <v>102</v>
      </c>
      <c r="G495" s="94" t="s">
        <v>102</v>
      </c>
      <c r="H495" s="94" t="s">
        <v>102</v>
      </c>
    </row>
    <row r="496" spans="1:8">
      <c r="A496" s="106">
        <v>4136</v>
      </c>
      <c r="B496" s="37" t="s">
        <v>640</v>
      </c>
      <c r="C496" s="94" t="s">
        <v>102</v>
      </c>
      <c r="D496" s="94" t="s">
        <v>102</v>
      </c>
      <c r="E496" s="94" t="s">
        <v>102</v>
      </c>
      <c r="F496" s="94" t="s">
        <v>102</v>
      </c>
      <c r="G496" s="94" t="s">
        <v>102</v>
      </c>
      <c r="H496" s="94" t="s">
        <v>102</v>
      </c>
    </row>
    <row r="497" spans="1:8">
      <c r="A497" s="103">
        <v>41361</v>
      </c>
      <c r="B497" s="104" t="s">
        <v>268</v>
      </c>
      <c r="C497" s="94" t="s">
        <v>102</v>
      </c>
      <c r="D497" s="94" t="s">
        <v>102</v>
      </c>
      <c r="E497" s="94" t="s">
        <v>102</v>
      </c>
      <c r="F497" s="94" t="s">
        <v>102</v>
      </c>
      <c r="G497" s="94" t="s">
        <v>102</v>
      </c>
      <c r="H497" s="94" t="s">
        <v>102</v>
      </c>
    </row>
    <row r="498" spans="1:8">
      <c r="A498" s="106">
        <v>41362</v>
      </c>
      <c r="B498" s="37" t="s">
        <v>269</v>
      </c>
      <c r="C498" s="94" t="s">
        <v>102</v>
      </c>
      <c r="D498" s="94" t="s">
        <v>102</v>
      </c>
      <c r="E498" s="94" t="s">
        <v>102</v>
      </c>
      <c r="F498" s="94" t="s">
        <v>102</v>
      </c>
      <c r="G498" s="94" t="s">
        <v>102</v>
      </c>
      <c r="H498" s="94" t="s">
        <v>102</v>
      </c>
    </row>
    <row r="499" spans="1:8">
      <c r="A499" s="106">
        <v>41363</v>
      </c>
      <c r="B499" s="37" t="s">
        <v>654</v>
      </c>
      <c r="C499" s="94" t="s">
        <v>102</v>
      </c>
      <c r="D499" s="94" t="s">
        <v>102</v>
      </c>
      <c r="E499" s="94" t="s">
        <v>102</v>
      </c>
      <c r="F499" s="94" t="s">
        <v>102</v>
      </c>
      <c r="G499" s="94" t="s">
        <v>102</v>
      </c>
      <c r="H499" s="94" t="s">
        <v>102</v>
      </c>
    </row>
    <row r="500" spans="1:8">
      <c r="A500" s="106">
        <v>41364</v>
      </c>
      <c r="B500" s="28" t="s">
        <v>680</v>
      </c>
      <c r="C500" s="94" t="s">
        <v>102</v>
      </c>
      <c r="D500" s="94" t="s">
        <v>102</v>
      </c>
      <c r="E500" s="94" t="s">
        <v>102</v>
      </c>
      <c r="F500" s="94" t="s">
        <v>102</v>
      </c>
      <c r="G500" s="94" t="s">
        <v>102</v>
      </c>
      <c r="H500" s="94" t="s">
        <v>102</v>
      </c>
    </row>
    <row r="501" spans="1:8">
      <c r="A501" s="106">
        <v>41365</v>
      </c>
      <c r="B501" s="29" t="s">
        <v>681</v>
      </c>
      <c r="C501" s="94" t="s">
        <v>102</v>
      </c>
      <c r="D501" s="94" t="s">
        <v>102</v>
      </c>
      <c r="E501" s="94" t="s">
        <v>102</v>
      </c>
      <c r="F501" s="94" t="s">
        <v>102</v>
      </c>
      <c r="G501" s="94" t="s">
        <v>102</v>
      </c>
      <c r="H501" s="94" t="s">
        <v>102</v>
      </c>
    </row>
    <row r="502" spans="1:8">
      <c r="A502" s="106">
        <v>41366</v>
      </c>
      <c r="B502" s="29" t="s">
        <v>682</v>
      </c>
      <c r="C502" s="94" t="s">
        <v>102</v>
      </c>
      <c r="D502" s="94" t="s">
        <v>102</v>
      </c>
      <c r="E502" s="94" t="s">
        <v>102</v>
      </c>
      <c r="F502" s="94" t="s">
        <v>102</v>
      </c>
      <c r="G502" s="94" t="s">
        <v>102</v>
      </c>
      <c r="H502" s="94" t="s">
        <v>102</v>
      </c>
    </row>
    <row r="503" spans="1:8">
      <c r="A503" s="106">
        <v>414</v>
      </c>
      <c r="B503" s="29" t="s">
        <v>270</v>
      </c>
      <c r="C503" s="94" t="s">
        <v>102</v>
      </c>
      <c r="D503" s="94" t="s">
        <v>102</v>
      </c>
      <c r="E503" s="94" t="s">
        <v>102</v>
      </c>
      <c r="F503" s="94" t="s">
        <v>102</v>
      </c>
      <c r="G503" s="94" t="s">
        <v>102</v>
      </c>
      <c r="H503" s="94" t="s">
        <v>102</v>
      </c>
    </row>
    <row r="504" spans="1:8">
      <c r="A504" s="103">
        <v>41410</v>
      </c>
      <c r="B504" s="104" t="s">
        <v>271</v>
      </c>
      <c r="C504" s="94" t="s">
        <v>102</v>
      </c>
      <c r="D504" s="94" t="s">
        <v>102</v>
      </c>
      <c r="E504" s="94" t="s">
        <v>102</v>
      </c>
      <c r="F504" s="94" t="s">
        <v>102</v>
      </c>
      <c r="G504" s="94" t="s">
        <v>102</v>
      </c>
      <c r="H504" s="94" t="s">
        <v>102</v>
      </c>
    </row>
    <row r="505" spans="1:8">
      <c r="A505" s="106">
        <v>41420</v>
      </c>
      <c r="B505" s="37" t="s">
        <v>272</v>
      </c>
      <c r="C505" s="94" t="s">
        <v>102</v>
      </c>
      <c r="D505" s="94" t="s">
        <v>102</v>
      </c>
      <c r="E505" s="94" t="s">
        <v>102</v>
      </c>
      <c r="F505" s="94" t="s">
        <v>102</v>
      </c>
      <c r="G505" s="94" t="s">
        <v>102</v>
      </c>
      <c r="H505" s="94" t="s">
        <v>102</v>
      </c>
    </row>
    <row r="506" spans="1:8">
      <c r="A506" s="106">
        <v>41430</v>
      </c>
      <c r="B506" s="37" t="s">
        <v>273</v>
      </c>
      <c r="C506" s="94" t="s">
        <v>102</v>
      </c>
      <c r="D506" s="94" t="s">
        <v>102</v>
      </c>
      <c r="E506" s="94" t="s">
        <v>102</v>
      </c>
      <c r="F506" s="94" t="s">
        <v>102</v>
      </c>
      <c r="G506" s="94" t="s">
        <v>102</v>
      </c>
      <c r="H506" s="94" t="s">
        <v>102</v>
      </c>
    </row>
    <row r="507" spans="1:8">
      <c r="A507" s="106">
        <v>41440</v>
      </c>
      <c r="B507" s="37" t="s">
        <v>274</v>
      </c>
      <c r="C507" s="94" t="s">
        <v>102</v>
      </c>
      <c r="D507" s="94" t="s">
        <v>102</v>
      </c>
      <c r="E507" s="94" t="s">
        <v>102</v>
      </c>
      <c r="F507" s="94" t="s">
        <v>102</v>
      </c>
      <c r="G507" s="94" t="s">
        <v>102</v>
      </c>
      <c r="H507" s="94" t="s">
        <v>102</v>
      </c>
    </row>
    <row r="508" spans="1:8">
      <c r="A508" s="106">
        <v>41450</v>
      </c>
      <c r="B508" s="37" t="s">
        <v>275</v>
      </c>
      <c r="C508" s="94" t="s">
        <v>102</v>
      </c>
      <c r="D508" s="94" t="s">
        <v>102</v>
      </c>
      <c r="E508" s="94" t="s">
        <v>102</v>
      </c>
      <c r="F508" s="94" t="s">
        <v>102</v>
      </c>
      <c r="G508" s="94" t="s">
        <v>102</v>
      </c>
      <c r="H508" s="94" t="s">
        <v>102</v>
      </c>
    </row>
    <row r="509" spans="1:8">
      <c r="A509" s="106">
        <v>42</v>
      </c>
      <c r="B509" s="37" t="s">
        <v>276</v>
      </c>
      <c r="C509" s="94" t="s">
        <v>102</v>
      </c>
      <c r="D509" s="94" t="s">
        <v>102</v>
      </c>
      <c r="E509" s="94" t="s">
        <v>102</v>
      </c>
      <c r="F509" s="94" t="s">
        <v>102</v>
      </c>
      <c r="G509" s="94" t="s">
        <v>102</v>
      </c>
      <c r="H509" s="94" t="s">
        <v>102</v>
      </c>
    </row>
    <row r="510" spans="1:8">
      <c r="A510" s="105">
        <v>421</v>
      </c>
      <c r="B510" s="104" t="s">
        <v>277</v>
      </c>
      <c r="C510" s="94" t="s">
        <v>102</v>
      </c>
      <c r="D510" s="94" t="s">
        <v>102</v>
      </c>
      <c r="E510" s="94" t="s">
        <v>102</v>
      </c>
      <c r="F510" s="94" t="s">
        <v>102</v>
      </c>
      <c r="G510" s="94" t="s">
        <v>102</v>
      </c>
      <c r="H510" s="94" t="s">
        <v>102</v>
      </c>
    </row>
    <row r="511" spans="1:8">
      <c r="A511" s="103">
        <v>4211</v>
      </c>
      <c r="B511" s="104" t="s">
        <v>129</v>
      </c>
      <c r="C511" s="94" t="s">
        <v>102</v>
      </c>
      <c r="D511" s="94" t="s">
        <v>102</v>
      </c>
      <c r="E511" s="94" t="s">
        <v>102</v>
      </c>
      <c r="F511" s="94" t="s">
        <v>102</v>
      </c>
      <c r="G511" s="94" t="s">
        <v>102</v>
      </c>
      <c r="H511" s="94" t="s">
        <v>102</v>
      </c>
    </row>
    <row r="512" spans="1:8">
      <c r="A512" s="103">
        <v>42111</v>
      </c>
      <c r="B512" s="104" t="s">
        <v>246</v>
      </c>
      <c r="C512" s="94" t="s">
        <v>102</v>
      </c>
      <c r="D512" s="94" t="s">
        <v>102</v>
      </c>
      <c r="E512" s="94" t="s">
        <v>102</v>
      </c>
      <c r="F512" s="94" t="s">
        <v>102</v>
      </c>
      <c r="G512" s="94" t="s">
        <v>102</v>
      </c>
      <c r="H512" s="94" t="s">
        <v>102</v>
      </c>
    </row>
    <row r="513" spans="1:8">
      <c r="A513" s="107">
        <v>42112</v>
      </c>
      <c r="B513" s="37" t="s">
        <v>247</v>
      </c>
      <c r="C513" s="94" t="s">
        <v>102</v>
      </c>
      <c r="D513" s="94" t="s">
        <v>102</v>
      </c>
      <c r="E513" s="94" t="s">
        <v>102</v>
      </c>
      <c r="F513" s="94" t="s">
        <v>102</v>
      </c>
      <c r="G513" s="94" t="s">
        <v>102</v>
      </c>
      <c r="H513" s="94" t="s">
        <v>102</v>
      </c>
    </row>
    <row r="514" spans="1:8">
      <c r="A514" s="107">
        <v>42113</v>
      </c>
      <c r="B514" s="37" t="s">
        <v>248</v>
      </c>
      <c r="C514" s="94" t="s">
        <v>102</v>
      </c>
      <c r="D514" s="94" t="s">
        <v>102</v>
      </c>
      <c r="E514" s="94" t="s">
        <v>102</v>
      </c>
      <c r="F514" s="94" t="s">
        <v>102</v>
      </c>
      <c r="G514" s="94" t="s">
        <v>102</v>
      </c>
      <c r="H514" s="94" t="s">
        <v>102</v>
      </c>
    </row>
    <row r="515" spans="1:8">
      <c r="A515" s="107">
        <v>4212</v>
      </c>
      <c r="B515" s="37" t="s">
        <v>135</v>
      </c>
      <c r="C515" s="94" t="s">
        <v>102</v>
      </c>
      <c r="D515" s="94" t="s">
        <v>102</v>
      </c>
      <c r="E515" s="94" t="s">
        <v>102</v>
      </c>
      <c r="F515" s="94" t="s">
        <v>102</v>
      </c>
      <c r="G515" s="94" t="s">
        <v>102</v>
      </c>
      <c r="H515" s="94" t="s">
        <v>102</v>
      </c>
    </row>
    <row r="516" spans="1:8">
      <c r="A516" s="103">
        <v>42121</v>
      </c>
      <c r="B516" s="110" t="s">
        <v>246</v>
      </c>
      <c r="C516" s="94" t="s">
        <v>102</v>
      </c>
      <c r="D516" s="94" t="s">
        <v>102</v>
      </c>
      <c r="E516" s="94" t="s">
        <v>102</v>
      </c>
      <c r="F516" s="94" t="s">
        <v>102</v>
      </c>
      <c r="G516" s="94" t="s">
        <v>102</v>
      </c>
      <c r="H516" s="94" t="s">
        <v>102</v>
      </c>
    </row>
    <row r="517" spans="1:8">
      <c r="A517" s="107">
        <v>42122</v>
      </c>
      <c r="B517" s="37" t="s">
        <v>247</v>
      </c>
      <c r="C517" s="94" t="s">
        <v>102</v>
      </c>
      <c r="D517" s="94" t="s">
        <v>102</v>
      </c>
      <c r="E517" s="94" t="s">
        <v>102</v>
      </c>
      <c r="F517" s="94" t="s">
        <v>102</v>
      </c>
      <c r="G517" s="94" t="s">
        <v>102</v>
      </c>
      <c r="H517" s="94" t="s">
        <v>102</v>
      </c>
    </row>
    <row r="518" spans="1:8">
      <c r="A518" s="107">
        <v>42123</v>
      </c>
      <c r="B518" s="37" t="s">
        <v>248</v>
      </c>
      <c r="C518" s="94" t="s">
        <v>102</v>
      </c>
      <c r="D518" s="94" t="s">
        <v>102</v>
      </c>
      <c r="E518" s="94" t="s">
        <v>102</v>
      </c>
      <c r="F518" s="94" t="s">
        <v>102</v>
      </c>
      <c r="G518" s="94" t="s">
        <v>102</v>
      </c>
      <c r="H518" s="94" t="s">
        <v>102</v>
      </c>
    </row>
    <row r="519" spans="1:8">
      <c r="A519" s="107">
        <v>422</v>
      </c>
      <c r="B519" s="37" t="s">
        <v>213</v>
      </c>
      <c r="C519" s="94" t="s">
        <v>102</v>
      </c>
      <c r="D519" s="94" t="s">
        <v>102</v>
      </c>
      <c r="E519" s="94" t="s">
        <v>102</v>
      </c>
      <c r="F519" s="94" t="s">
        <v>102</v>
      </c>
      <c r="G519" s="94" t="s">
        <v>102</v>
      </c>
      <c r="H519" s="94" t="s">
        <v>102</v>
      </c>
    </row>
    <row r="520" spans="1:8">
      <c r="A520" s="103">
        <v>4221</v>
      </c>
      <c r="B520" s="104" t="s">
        <v>129</v>
      </c>
      <c r="C520" s="94" t="s">
        <v>102</v>
      </c>
      <c r="D520" s="94" t="s">
        <v>102</v>
      </c>
      <c r="E520" s="94" t="s">
        <v>102</v>
      </c>
      <c r="F520" s="94" t="s">
        <v>102</v>
      </c>
      <c r="G520" s="94" t="s">
        <v>102</v>
      </c>
      <c r="H520" s="94" t="s">
        <v>102</v>
      </c>
    </row>
    <row r="521" spans="1:8">
      <c r="A521" s="103">
        <v>42211</v>
      </c>
      <c r="B521" s="104" t="s">
        <v>250</v>
      </c>
      <c r="C521" s="94" t="s">
        <v>102</v>
      </c>
      <c r="D521" s="94" t="s">
        <v>102</v>
      </c>
      <c r="E521" s="94" t="s">
        <v>102</v>
      </c>
      <c r="F521" s="94" t="s">
        <v>102</v>
      </c>
      <c r="G521" s="94" t="s">
        <v>102</v>
      </c>
      <c r="H521" s="94" t="s">
        <v>102</v>
      </c>
    </row>
    <row r="522" spans="1:8">
      <c r="A522" s="106">
        <v>42212</v>
      </c>
      <c r="B522" s="37" t="s">
        <v>278</v>
      </c>
      <c r="C522" s="94" t="s">
        <v>102</v>
      </c>
      <c r="D522" s="94" t="s">
        <v>102</v>
      </c>
      <c r="E522" s="94" t="s">
        <v>102</v>
      </c>
      <c r="F522" s="94" t="s">
        <v>102</v>
      </c>
      <c r="G522" s="94" t="s">
        <v>102</v>
      </c>
      <c r="H522" s="94" t="s">
        <v>102</v>
      </c>
    </row>
    <row r="523" spans="1:8">
      <c r="A523" s="106">
        <v>42213</v>
      </c>
      <c r="B523" s="37" t="s">
        <v>251</v>
      </c>
      <c r="C523" s="94" t="s">
        <v>102</v>
      </c>
      <c r="D523" s="94" t="s">
        <v>102</v>
      </c>
      <c r="E523" s="94" t="s">
        <v>102</v>
      </c>
      <c r="F523" s="94" t="s">
        <v>102</v>
      </c>
      <c r="G523" s="94" t="s">
        <v>102</v>
      </c>
      <c r="H523" s="94" t="s">
        <v>102</v>
      </c>
    </row>
    <row r="524" spans="1:8">
      <c r="A524" s="106">
        <v>42214</v>
      </c>
      <c r="B524" s="37" t="s">
        <v>252</v>
      </c>
      <c r="C524" s="94" t="s">
        <v>102</v>
      </c>
      <c r="D524" s="94" t="s">
        <v>102</v>
      </c>
      <c r="E524" s="94" t="s">
        <v>102</v>
      </c>
      <c r="F524" s="94" t="s">
        <v>102</v>
      </c>
      <c r="G524" s="94" t="s">
        <v>102</v>
      </c>
      <c r="H524" s="94" t="s">
        <v>102</v>
      </c>
    </row>
    <row r="525" spans="1:8">
      <c r="A525" s="106">
        <v>42215</v>
      </c>
      <c r="B525" s="37" t="s">
        <v>253</v>
      </c>
      <c r="C525" s="94" t="s">
        <v>102</v>
      </c>
      <c r="D525" s="94" t="s">
        <v>102</v>
      </c>
      <c r="E525" s="94" t="s">
        <v>102</v>
      </c>
      <c r="F525" s="94" t="s">
        <v>102</v>
      </c>
      <c r="G525" s="94" t="s">
        <v>102</v>
      </c>
      <c r="H525" s="94" t="s">
        <v>102</v>
      </c>
    </row>
    <row r="526" spans="1:8">
      <c r="A526" s="106">
        <v>42216</v>
      </c>
      <c r="B526" s="37" t="s">
        <v>254</v>
      </c>
      <c r="C526" s="94" t="s">
        <v>102</v>
      </c>
      <c r="D526" s="94" t="s">
        <v>102</v>
      </c>
      <c r="E526" s="94" t="s">
        <v>102</v>
      </c>
      <c r="F526" s="94" t="s">
        <v>102</v>
      </c>
      <c r="G526" s="94" t="s">
        <v>102</v>
      </c>
      <c r="H526" s="94" t="s">
        <v>102</v>
      </c>
    </row>
    <row r="527" spans="1:8">
      <c r="A527" s="106">
        <v>42217</v>
      </c>
      <c r="B527" s="37" t="s">
        <v>255</v>
      </c>
      <c r="C527" s="94" t="s">
        <v>102</v>
      </c>
      <c r="D527" s="94" t="s">
        <v>102</v>
      </c>
      <c r="E527" s="94" t="s">
        <v>102</v>
      </c>
      <c r="F527" s="94" t="s">
        <v>102</v>
      </c>
      <c r="G527" s="94" t="s">
        <v>102</v>
      </c>
      <c r="H527" s="94" t="s">
        <v>102</v>
      </c>
    </row>
    <row r="528" spans="1:8">
      <c r="A528" s="106">
        <v>4222</v>
      </c>
      <c r="B528" s="37" t="s">
        <v>135</v>
      </c>
      <c r="C528" s="94" t="s">
        <v>102</v>
      </c>
      <c r="D528" s="94" t="s">
        <v>102</v>
      </c>
      <c r="E528" s="94" t="s">
        <v>102</v>
      </c>
      <c r="F528" s="94" t="s">
        <v>102</v>
      </c>
      <c r="G528" s="94" t="s">
        <v>102</v>
      </c>
      <c r="H528" s="94" t="s">
        <v>102</v>
      </c>
    </row>
    <row r="529" spans="1:8">
      <c r="A529" s="103">
        <v>42221</v>
      </c>
      <c r="B529" s="104" t="s">
        <v>279</v>
      </c>
      <c r="C529" s="94" t="s">
        <v>102</v>
      </c>
      <c r="D529" s="94" t="s">
        <v>102</v>
      </c>
      <c r="E529" s="94" t="s">
        <v>102</v>
      </c>
      <c r="F529" s="94" t="s">
        <v>102</v>
      </c>
      <c r="G529" s="94" t="s">
        <v>102</v>
      </c>
      <c r="H529" s="94" t="s">
        <v>102</v>
      </c>
    </row>
    <row r="530" spans="1:8">
      <c r="A530" s="106">
        <v>42222</v>
      </c>
      <c r="B530" s="37" t="s">
        <v>280</v>
      </c>
      <c r="C530" s="94" t="s">
        <v>102</v>
      </c>
      <c r="D530" s="94" t="s">
        <v>102</v>
      </c>
      <c r="E530" s="94" t="s">
        <v>102</v>
      </c>
      <c r="F530" s="94" t="s">
        <v>102</v>
      </c>
      <c r="G530" s="94" t="s">
        <v>102</v>
      </c>
      <c r="H530" s="94" t="s">
        <v>102</v>
      </c>
    </row>
    <row r="531" spans="1:8">
      <c r="A531" s="106">
        <v>42223</v>
      </c>
      <c r="B531" s="37" t="s">
        <v>258</v>
      </c>
      <c r="C531" s="94" t="s">
        <v>102</v>
      </c>
      <c r="D531" s="94" t="s">
        <v>102</v>
      </c>
      <c r="E531" s="94" t="s">
        <v>102</v>
      </c>
      <c r="F531" s="94" t="s">
        <v>102</v>
      </c>
      <c r="G531" s="94" t="s">
        <v>102</v>
      </c>
      <c r="H531" s="94" t="s">
        <v>102</v>
      </c>
    </row>
    <row r="532" spans="1:8">
      <c r="A532" s="106">
        <v>42224</v>
      </c>
      <c r="B532" s="37" t="s">
        <v>259</v>
      </c>
      <c r="C532" s="94" t="s">
        <v>102</v>
      </c>
      <c r="D532" s="94" t="s">
        <v>102</v>
      </c>
      <c r="E532" s="94" t="s">
        <v>102</v>
      </c>
      <c r="F532" s="94" t="s">
        <v>102</v>
      </c>
      <c r="G532" s="94" t="s">
        <v>102</v>
      </c>
      <c r="H532" s="94" t="s">
        <v>102</v>
      </c>
    </row>
    <row r="533" spans="1:8">
      <c r="A533" s="106">
        <v>42225</v>
      </c>
      <c r="B533" s="37" t="s">
        <v>260</v>
      </c>
      <c r="C533" s="94" t="s">
        <v>102</v>
      </c>
      <c r="D533" s="94" t="s">
        <v>102</v>
      </c>
      <c r="E533" s="94" t="s">
        <v>102</v>
      </c>
      <c r="F533" s="94" t="s">
        <v>102</v>
      </c>
      <c r="G533" s="94" t="s">
        <v>102</v>
      </c>
      <c r="H533" s="94" t="s">
        <v>102</v>
      </c>
    </row>
    <row r="534" spans="1:8">
      <c r="A534" s="106">
        <v>42226</v>
      </c>
      <c r="B534" s="37" t="s">
        <v>261</v>
      </c>
      <c r="C534" s="94" t="s">
        <v>102</v>
      </c>
      <c r="D534" s="94" t="s">
        <v>102</v>
      </c>
      <c r="E534" s="94" t="s">
        <v>102</v>
      </c>
      <c r="F534" s="94" t="s">
        <v>102</v>
      </c>
      <c r="G534" s="94" t="s">
        <v>102</v>
      </c>
      <c r="H534" s="94" t="s">
        <v>102</v>
      </c>
    </row>
    <row r="535" spans="1:8">
      <c r="A535" s="106">
        <v>42227</v>
      </c>
      <c r="B535" s="37" t="s">
        <v>628</v>
      </c>
      <c r="C535" s="94" t="s">
        <v>102</v>
      </c>
      <c r="D535" s="94" t="s">
        <v>102</v>
      </c>
      <c r="E535" s="94" t="s">
        <v>102</v>
      </c>
      <c r="F535" s="94" t="s">
        <v>102</v>
      </c>
      <c r="G535" s="94" t="s">
        <v>102</v>
      </c>
      <c r="H535" s="94" t="s">
        <v>102</v>
      </c>
    </row>
    <row r="536" spans="1:8">
      <c r="A536" s="101">
        <v>42228</v>
      </c>
      <c r="B536" s="113" t="s">
        <v>683</v>
      </c>
      <c r="C536" s="94" t="s">
        <v>102</v>
      </c>
      <c r="D536" s="94" t="s">
        <v>102</v>
      </c>
      <c r="E536" s="94" t="s">
        <v>102</v>
      </c>
      <c r="F536" s="94" t="s">
        <v>102</v>
      </c>
      <c r="G536" s="94" t="s">
        <v>102</v>
      </c>
      <c r="H536" s="94" t="s">
        <v>102</v>
      </c>
    </row>
    <row r="537" spans="1:8">
      <c r="A537" s="114">
        <v>42229</v>
      </c>
      <c r="B537" s="115" t="s">
        <v>684</v>
      </c>
      <c r="C537" s="94" t="s">
        <v>102</v>
      </c>
      <c r="D537" s="94" t="s">
        <v>102</v>
      </c>
      <c r="E537" s="94" t="s">
        <v>102</v>
      </c>
      <c r="F537" s="94" t="s">
        <v>102</v>
      </c>
      <c r="G537" s="94" t="s">
        <v>102</v>
      </c>
      <c r="H537" s="94" t="s">
        <v>102</v>
      </c>
    </row>
    <row r="538" spans="1:8">
      <c r="A538" s="101">
        <v>42230</v>
      </c>
      <c r="B538" s="115" t="s">
        <v>685</v>
      </c>
      <c r="C538" s="94" t="s">
        <v>102</v>
      </c>
      <c r="D538" s="94" t="s">
        <v>102</v>
      </c>
      <c r="E538" s="94" t="s">
        <v>102</v>
      </c>
      <c r="F538" s="94" t="s">
        <v>102</v>
      </c>
      <c r="G538" s="94" t="s">
        <v>102</v>
      </c>
      <c r="H538" s="94" t="s">
        <v>102</v>
      </c>
    </row>
    <row r="539" spans="1:8">
      <c r="A539" s="101">
        <v>42231</v>
      </c>
      <c r="B539" s="115" t="s">
        <v>655</v>
      </c>
      <c r="C539" s="94" t="s">
        <v>102</v>
      </c>
      <c r="D539" s="94" t="s">
        <v>102</v>
      </c>
      <c r="E539" s="94" t="s">
        <v>102</v>
      </c>
      <c r="F539" s="94" t="s">
        <v>102</v>
      </c>
      <c r="G539" s="94" t="s">
        <v>102</v>
      </c>
      <c r="H539" s="94" t="s">
        <v>102</v>
      </c>
    </row>
    <row r="540" spans="1:8">
      <c r="A540" s="116">
        <v>5</v>
      </c>
      <c r="B540" s="115" t="s">
        <v>281</v>
      </c>
      <c r="C540" s="94" t="s">
        <v>102</v>
      </c>
      <c r="D540" s="94" t="s">
        <v>102</v>
      </c>
      <c r="E540" s="94" t="s">
        <v>102</v>
      </c>
      <c r="F540" s="94" t="s">
        <v>102</v>
      </c>
      <c r="G540" s="94" t="s">
        <v>102</v>
      </c>
      <c r="H540" s="94" t="s">
        <v>102</v>
      </c>
    </row>
    <row r="541" spans="1:8">
      <c r="A541" s="103">
        <v>51</v>
      </c>
      <c r="B541" s="104" t="s">
        <v>282</v>
      </c>
      <c r="C541" s="94" t="s">
        <v>102</v>
      </c>
      <c r="D541" s="94" t="s">
        <v>102</v>
      </c>
      <c r="E541" s="94" t="s">
        <v>102</v>
      </c>
      <c r="F541" s="94" t="s">
        <v>102</v>
      </c>
      <c r="G541" s="94" t="s">
        <v>102</v>
      </c>
      <c r="H541" s="94" t="s">
        <v>102</v>
      </c>
    </row>
    <row r="542" spans="1:8">
      <c r="A542" s="105">
        <v>511</v>
      </c>
      <c r="B542" s="104" t="s">
        <v>639</v>
      </c>
      <c r="C542" s="94" t="s">
        <v>102</v>
      </c>
      <c r="D542" s="94" t="s">
        <v>102</v>
      </c>
      <c r="E542" s="94" t="s">
        <v>102</v>
      </c>
      <c r="F542" s="94" t="s">
        <v>102</v>
      </c>
      <c r="G542" s="94" t="s">
        <v>102</v>
      </c>
      <c r="H542" s="94" t="s">
        <v>102</v>
      </c>
    </row>
    <row r="543" spans="1:8">
      <c r="A543" s="106">
        <v>51101</v>
      </c>
      <c r="B543" s="117" t="s">
        <v>686</v>
      </c>
      <c r="C543" s="94" t="s">
        <v>102</v>
      </c>
      <c r="D543" s="94" t="s">
        <v>102</v>
      </c>
      <c r="E543" s="94" t="s">
        <v>102</v>
      </c>
      <c r="F543" s="94" t="s">
        <v>102</v>
      </c>
      <c r="G543" s="94" t="s">
        <v>102</v>
      </c>
      <c r="H543" s="94" t="s">
        <v>102</v>
      </c>
    </row>
    <row r="544" spans="1:8">
      <c r="A544" s="107">
        <v>51102</v>
      </c>
      <c r="B544" s="29" t="s">
        <v>687</v>
      </c>
      <c r="C544" s="94" t="s">
        <v>102</v>
      </c>
      <c r="D544" s="94" t="s">
        <v>102</v>
      </c>
      <c r="E544" s="94" t="s">
        <v>102</v>
      </c>
      <c r="F544" s="94" t="s">
        <v>102</v>
      </c>
      <c r="G544" s="94" t="s">
        <v>102</v>
      </c>
      <c r="H544" s="94" t="s">
        <v>102</v>
      </c>
    </row>
    <row r="545" spans="1:8">
      <c r="A545" s="107">
        <v>51103</v>
      </c>
      <c r="B545" s="29" t="s">
        <v>688</v>
      </c>
      <c r="C545" s="94" t="s">
        <v>102</v>
      </c>
      <c r="D545" s="94" t="s">
        <v>102</v>
      </c>
      <c r="E545" s="94" t="s">
        <v>102</v>
      </c>
      <c r="F545" s="94" t="s">
        <v>102</v>
      </c>
      <c r="G545" s="94" t="s">
        <v>102</v>
      </c>
      <c r="H545" s="94" t="s">
        <v>102</v>
      </c>
    </row>
    <row r="546" spans="1:8">
      <c r="A546" s="107">
        <v>51104</v>
      </c>
      <c r="B546" s="29" t="s">
        <v>689</v>
      </c>
      <c r="C546" s="94" t="s">
        <v>102</v>
      </c>
      <c r="D546" s="94" t="s">
        <v>102</v>
      </c>
      <c r="E546" s="94" t="s">
        <v>102</v>
      </c>
      <c r="F546" s="94" t="s">
        <v>102</v>
      </c>
      <c r="G546" s="94" t="s">
        <v>102</v>
      </c>
      <c r="H546" s="94" t="s">
        <v>102</v>
      </c>
    </row>
    <row r="547" spans="1:8">
      <c r="A547" s="107">
        <v>51105</v>
      </c>
      <c r="B547" s="29" t="s">
        <v>690</v>
      </c>
      <c r="C547" s="94" t="s">
        <v>102</v>
      </c>
      <c r="D547" s="94" t="s">
        <v>102</v>
      </c>
      <c r="E547" s="94" t="s">
        <v>102</v>
      </c>
      <c r="F547" s="94" t="s">
        <v>102</v>
      </c>
      <c r="G547" s="94" t="s">
        <v>102</v>
      </c>
      <c r="H547" s="94" t="s">
        <v>102</v>
      </c>
    </row>
    <row r="548" spans="1:8">
      <c r="A548" s="107">
        <v>51106</v>
      </c>
      <c r="B548" s="29" t="s">
        <v>691</v>
      </c>
      <c r="C548" s="94" t="s">
        <v>102</v>
      </c>
      <c r="D548" s="94" t="s">
        <v>102</v>
      </c>
      <c r="E548" s="94" t="s">
        <v>102</v>
      </c>
      <c r="F548" s="94" t="s">
        <v>102</v>
      </c>
      <c r="G548" s="94" t="s">
        <v>102</v>
      </c>
      <c r="H548" s="94" t="s">
        <v>102</v>
      </c>
    </row>
    <row r="549" spans="1:8">
      <c r="A549" s="107">
        <v>512</v>
      </c>
      <c r="B549" s="29" t="s">
        <v>283</v>
      </c>
      <c r="C549" s="94" t="s">
        <v>102</v>
      </c>
      <c r="D549" s="94" t="s">
        <v>102</v>
      </c>
      <c r="E549" s="94" t="s">
        <v>102</v>
      </c>
      <c r="F549" s="94" t="s">
        <v>102</v>
      </c>
      <c r="G549" s="94" t="s">
        <v>102</v>
      </c>
      <c r="H549" s="94" t="s">
        <v>102</v>
      </c>
    </row>
    <row r="550" spans="1:8">
      <c r="A550" s="103">
        <v>51210</v>
      </c>
      <c r="B550" s="104" t="s">
        <v>284</v>
      </c>
      <c r="C550" s="94" t="s">
        <v>102</v>
      </c>
      <c r="D550" s="94" t="s">
        <v>102</v>
      </c>
      <c r="E550" s="94" t="s">
        <v>102</v>
      </c>
      <c r="F550" s="94" t="s">
        <v>102</v>
      </c>
      <c r="G550" s="94" t="s">
        <v>102</v>
      </c>
      <c r="H550" s="94" t="s">
        <v>102</v>
      </c>
    </row>
    <row r="551" spans="1:8">
      <c r="A551" s="106">
        <v>51220</v>
      </c>
      <c r="B551" s="37" t="s">
        <v>285</v>
      </c>
      <c r="C551" s="94" t="s">
        <v>102</v>
      </c>
      <c r="D551" s="94" t="s">
        <v>102</v>
      </c>
      <c r="E551" s="94" t="s">
        <v>102</v>
      </c>
      <c r="F551" s="94" t="s">
        <v>102</v>
      </c>
      <c r="G551" s="94" t="s">
        <v>102</v>
      </c>
      <c r="H551" s="94" t="s">
        <v>102</v>
      </c>
    </row>
    <row r="552" spans="1:8">
      <c r="A552" s="106">
        <v>51230</v>
      </c>
      <c r="B552" s="37" t="s">
        <v>286</v>
      </c>
      <c r="C552" s="94" t="s">
        <v>102</v>
      </c>
      <c r="D552" s="94" t="s">
        <v>102</v>
      </c>
      <c r="E552" s="94" t="s">
        <v>102</v>
      </c>
      <c r="F552" s="94" t="s">
        <v>102</v>
      </c>
      <c r="G552" s="94" t="s">
        <v>102</v>
      </c>
      <c r="H552" s="94" t="s">
        <v>102</v>
      </c>
    </row>
    <row r="553" spans="1:8">
      <c r="A553" s="106">
        <v>51300</v>
      </c>
      <c r="B553" s="37" t="s">
        <v>287</v>
      </c>
      <c r="C553" s="94" t="s">
        <v>102</v>
      </c>
      <c r="D553" s="94" t="s">
        <v>102</v>
      </c>
      <c r="E553" s="94" t="s">
        <v>102</v>
      </c>
      <c r="F553" s="94" t="s">
        <v>102</v>
      </c>
      <c r="G553" s="94" t="s">
        <v>102</v>
      </c>
      <c r="H553" s="94" t="s">
        <v>102</v>
      </c>
    </row>
    <row r="554" spans="1:8">
      <c r="A554" s="106">
        <v>51400</v>
      </c>
      <c r="B554" s="37" t="s">
        <v>290</v>
      </c>
      <c r="C554" s="94" t="s">
        <v>102</v>
      </c>
      <c r="D554" s="94" t="s">
        <v>102</v>
      </c>
      <c r="E554" s="94" t="s">
        <v>102</v>
      </c>
      <c r="F554" s="94" t="s">
        <v>102</v>
      </c>
      <c r="G554" s="94" t="s">
        <v>102</v>
      </c>
      <c r="H554" s="94" t="s">
        <v>102</v>
      </c>
    </row>
    <row r="555" spans="1:8">
      <c r="A555" s="99">
        <v>51500</v>
      </c>
      <c r="B555" s="29" t="s">
        <v>288</v>
      </c>
      <c r="C555" s="94" t="s">
        <v>102</v>
      </c>
      <c r="D555" s="94" t="s">
        <v>102</v>
      </c>
      <c r="E555" s="94" t="s">
        <v>102</v>
      </c>
      <c r="F555" s="94" t="s">
        <v>102</v>
      </c>
      <c r="G555" s="94" t="s">
        <v>102</v>
      </c>
      <c r="H555" s="94" t="s">
        <v>102</v>
      </c>
    </row>
    <row r="556" spans="1:8">
      <c r="A556" s="106">
        <v>51500</v>
      </c>
      <c r="B556" s="37" t="s">
        <v>288</v>
      </c>
      <c r="C556" s="94" t="s">
        <v>102</v>
      </c>
      <c r="D556" s="94" t="s">
        <v>102</v>
      </c>
      <c r="E556" s="94" t="s">
        <v>102</v>
      </c>
      <c r="F556" s="94" t="s">
        <v>102</v>
      </c>
      <c r="G556" s="94" t="s">
        <v>102</v>
      </c>
      <c r="H556" s="94" t="s">
        <v>102</v>
      </c>
    </row>
    <row r="557" spans="1:8">
      <c r="A557" s="106">
        <v>51600</v>
      </c>
      <c r="B557" s="37" t="s">
        <v>289</v>
      </c>
      <c r="C557" s="94"/>
      <c r="D557" s="94"/>
      <c r="E557" s="94"/>
      <c r="F557" s="94"/>
      <c r="G557" s="94"/>
      <c r="H557" s="94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bottom="0.24" footer="0.16" header="0.3" left="0.25" right="0.25" top="0.38"/>
  <pageSetup fitToHeight="0" orientation="portrait" paperSize="9" r:id="rId1" scale="4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50"/>
  </sheetPr>
  <dimension ref="A10:E34"/>
  <sheetViews>
    <sheetView workbookViewId="0">
      <selection activeCell="M26" sqref="M26"/>
    </sheetView>
  </sheetViews>
  <sheetFormatPr defaultRowHeight="15"/>
  <cols>
    <col min="1" max="5" style="365" width="9.140625" collapsed="true"/>
    <col min="6" max="16384" style="365" width="9.140625" collapsed="true"/>
  </cols>
  <sheetData>
    <row customHeight="1" ht="27" r="10"/>
    <row customHeight="1" ht="41.25" r="11"/>
    <row customHeight="1" ht="51.75" r="33"/>
    <row customHeight="1" ht="19.5" r="34"/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B1:DE6"/>
  <sheetViews>
    <sheetView workbookViewId="0">
      <selection activeCell="K36" sqref="K36"/>
    </sheetView>
  </sheetViews>
  <sheetFormatPr defaultRowHeight="14.25"/>
  <cols>
    <col min="1" max="1" customWidth="true" style="359" width="5.140625" collapsed="true"/>
    <col min="2" max="2" customWidth="true" style="362" width="14.28515625" collapsed="true"/>
    <col min="3" max="3" customWidth="true" style="359" width="8.140625" collapsed="true"/>
    <col min="4" max="4" customWidth="true" style="359" width="17.0" collapsed="true"/>
    <col min="5" max="5" customWidth="true" style="359" width="8.28515625" collapsed="true"/>
    <col min="6" max="6" bestFit="true" customWidth="true" style="359" width="14.28515625" collapsed="true"/>
    <col min="7" max="7" customWidth="true" style="359" width="7.0" collapsed="true"/>
    <col min="8" max="8" customWidth="true" style="359" width="17.0" collapsed="true"/>
    <col min="9" max="9" customWidth="true" style="359" width="6.7109375" collapsed="true"/>
    <col min="10" max="10" customWidth="true" style="359" width="14.5703125" collapsed="true"/>
    <col min="11" max="11" customWidth="true" style="359" width="7.85546875" collapsed="true"/>
    <col min="12" max="12" bestFit="true" customWidth="true" style="359" width="14.7109375" collapsed="true"/>
    <col min="13" max="13" customWidth="true" style="359" width="6.140625" collapsed="true"/>
    <col min="14" max="14" customWidth="true" style="359" width="12.42578125" collapsed="true"/>
    <col min="15" max="15" customWidth="true" style="359" width="5.5703125" collapsed="true"/>
    <col min="16" max="19" bestFit="true" customWidth="true" style="359" width="14.7109375" collapsed="true"/>
    <col min="20" max="20" bestFit="true" customWidth="true" style="359" width="16.0" collapsed="true"/>
    <col min="21" max="21" bestFit="true" customWidth="true" style="359" width="13.0" collapsed="true"/>
    <col min="22" max="22" bestFit="true" customWidth="true" style="359" width="13.5703125" collapsed="true"/>
    <col min="23" max="25" bestFit="true" customWidth="true" style="359" width="16.0" collapsed="true"/>
    <col min="26" max="26" customWidth="true" style="359" width="15.85546875" collapsed="true"/>
    <col min="27" max="28" style="360" width="9.140625" collapsed="true"/>
    <col min="29" max="38" customWidth="true" style="359" width="15.85546875" collapsed="true"/>
    <col min="39" max="40" style="360" width="9.140625" collapsed="true"/>
    <col min="41" max="52" customWidth="true" style="359" width="15.85546875" collapsed="true"/>
    <col min="53" max="53" bestFit="true" customWidth="true" style="359" width="16.85546875" collapsed="true"/>
    <col min="54" max="54" bestFit="true" customWidth="true" style="359" width="14.0" collapsed="true"/>
    <col min="55" max="55" customWidth="true" style="359" width="15.140625" collapsed="true"/>
    <col min="56" max="56" customWidth="true" style="359" width="19.140625" collapsed="true"/>
    <col min="57" max="57" customWidth="true" style="359" width="9.7109375" collapsed="true"/>
    <col min="58" max="58" customWidth="true" style="359" width="14.28515625" collapsed="true"/>
    <col min="59" max="59" customWidth="true" style="359" width="14.85546875" collapsed="true"/>
    <col min="60" max="60" bestFit="true" customWidth="true" style="359" width="11.7109375" collapsed="true"/>
    <col min="61" max="62" bestFit="true" customWidth="true" style="359" width="13.42578125" collapsed="true"/>
    <col min="63" max="63" customWidth="true" style="359" width="16.42578125" collapsed="true"/>
    <col min="64" max="64" customWidth="true" style="359" width="15.28515625" collapsed="true"/>
    <col min="65" max="65" customWidth="true" style="359" width="16.85546875" collapsed="true"/>
    <col min="66" max="66" bestFit="true" customWidth="true" style="359" width="16.0" collapsed="true"/>
    <col min="67" max="67" customWidth="true" style="359" width="13.0" collapsed="true"/>
    <col min="68" max="68" customWidth="true" style="359" width="15.5703125" collapsed="true"/>
    <col min="69" max="69" bestFit="true" customWidth="true" style="360" width="26.42578125" collapsed="true"/>
    <col min="70" max="70" customWidth="true" style="360" width="9.28515625" collapsed="true"/>
    <col min="71" max="71" customWidth="true" style="363" width="13.7109375" collapsed="true"/>
    <col min="72" max="72" bestFit="true" customWidth="true" style="360" width="13.42578125" collapsed="true"/>
    <col min="73" max="74" style="360" width="9.140625" collapsed="true"/>
    <col min="75" max="80" style="359" width="9.140625" collapsed="true"/>
    <col min="81" max="81" customWidth="true" style="359" width="12.85546875" collapsed="true"/>
    <col min="82" max="82" style="359" width="9.140625" collapsed="true"/>
    <col min="83" max="83" customWidth="true" style="359" width="14.0" collapsed="true"/>
    <col min="84" max="86" style="359" width="9.140625" collapsed="true"/>
    <col min="87" max="87" bestFit="true" customWidth="true" style="359" width="14.42578125" collapsed="true"/>
    <col min="88" max="88" style="359" width="9.140625" collapsed="true"/>
    <col min="89" max="89" bestFit="true" customWidth="true" style="359" width="18.5703125" collapsed="true"/>
    <col min="90" max="93" style="359" width="9.140625" collapsed="true"/>
    <col min="94" max="94" customWidth="true" style="359" width="10.42578125" collapsed="true"/>
    <col min="95" max="95" customWidth="true" style="359" width="15.0" collapsed="true"/>
    <col min="96" max="103" style="359" width="9.140625" collapsed="true"/>
    <col min="104" max="104" customWidth="true" style="360" width="9.28515625" collapsed="true"/>
    <col min="105" max="105" customWidth="true" style="360" width="13.7109375" collapsed="true"/>
    <col min="106" max="106" bestFit="true" customWidth="true" style="360" width="9.85546875" collapsed="true"/>
    <col min="107" max="107" bestFit="true" customWidth="true" style="360" width="13.42578125" collapsed="true"/>
    <col min="108" max="109" style="360" width="9.140625" collapsed="true"/>
    <col min="110" max="115" style="359" width="9.140625" collapsed="true"/>
    <col min="116" max="116" customWidth="true" style="359" width="12.85546875" collapsed="true"/>
    <col min="117" max="117" style="359" width="9.140625" collapsed="true"/>
    <col min="118" max="118" customWidth="true" style="359" width="14.0" collapsed="true"/>
    <col min="119" max="121" style="359" width="9.140625" collapsed="true"/>
    <col min="122" max="122" bestFit="true" customWidth="true" style="359" width="14.42578125" collapsed="true"/>
    <col min="123" max="123" style="359" width="9.140625" collapsed="true"/>
    <col min="124" max="124" bestFit="true" customWidth="true" style="359" width="18.5703125" collapsed="true"/>
    <col min="125" max="128" style="359" width="9.140625" collapsed="true"/>
    <col min="129" max="129" customWidth="true" style="359" width="10.42578125" collapsed="true"/>
    <col min="130" max="130" customWidth="true" style="359" width="15.0" collapsed="true"/>
    <col min="131" max="16384" style="359" width="9.140625" collapsed="true"/>
  </cols>
  <sheetData>
    <row customFormat="1" r="1" s="367" spans="2:109">
      <c r="B1" s="366" t="s">
        <v>1459</v>
      </c>
      <c r="D1" s="366" t="s">
        <v>1460</v>
      </c>
      <c r="F1" s="366" t="s">
        <v>1461</v>
      </c>
      <c r="H1" s="366" t="s">
        <v>1491</v>
      </c>
      <c r="J1" s="366" t="s">
        <v>1492</v>
      </c>
      <c r="L1" s="366" t="s">
        <v>1493</v>
      </c>
      <c r="N1" s="366" t="s">
        <v>35</v>
      </c>
      <c r="P1" s="366" t="s">
        <v>1489</v>
      </c>
      <c r="R1" s="367">
        <f>IF(negtgel!K3-negtgel!G3-negtgel!H3&gt;1920000,192000,0)</f>
        <v>0</v>
      </c>
      <c r="AA1" s="368"/>
      <c r="AB1" s="368"/>
      <c r="AM1" s="368"/>
      <c r="AN1" s="368"/>
      <c r="BQ1" s="368"/>
      <c r="BR1" s="368"/>
      <c r="BS1" s="369"/>
      <c r="BT1" s="368"/>
      <c r="BU1" s="368"/>
      <c r="BV1" s="368"/>
      <c r="BW1" s="368"/>
      <c r="BX1" s="368"/>
      <c r="BY1" s="368"/>
      <c r="BZ1" s="370"/>
      <c r="CA1" s="370"/>
      <c r="CB1" s="370"/>
      <c r="CC1" s="370"/>
      <c r="CD1" s="370"/>
      <c r="CE1" s="370"/>
      <c r="CF1" s="370"/>
      <c r="CG1" s="370"/>
      <c r="CH1" s="370"/>
      <c r="CI1" s="370"/>
      <c r="CJ1" s="370"/>
      <c r="CK1" s="370"/>
      <c r="CL1" s="370"/>
      <c r="CM1" s="370"/>
      <c r="CN1" s="370"/>
      <c r="CO1" s="370"/>
      <c r="CP1" s="370"/>
      <c r="CQ1" s="370"/>
      <c r="CR1" s="370"/>
      <c r="CS1" s="370"/>
      <c r="CT1" s="370"/>
      <c r="CU1" s="370"/>
      <c r="CV1" s="370"/>
      <c r="CW1" s="370"/>
      <c r="CX1" s="370"/>
      <c r="CY1" s="370"/>
      <c r="CZ1" s="371"/>
      <c r="DA1" s="371"/>
      <c r="DB1" s="371"/>
      <c r="DC1" s="371"/>
      <c r="DD1" s="371"/>
      <c r="DE1" s="371"/>
    </row>
    <row customFormat="1" ht="15" r="2" s="367" spans="2:109">
      <c r="B2" s="366" t="s">
        <v>1494</v>
      </c>
      <c r="D2" s="366" t="s">
        <v>1495</v>
      </c>
      <c r="F2" s="366" t="s">
        <v>1496</v>
      </c>
      <c r="H2" s="366" t="s">
        <v>1497</v>
      </c>
      <c r="J2" s="366" t="s">
        <v>1498</v>
      </c>
      <c r="L2" s="366" t="s">
        <v>1499</v>
      </c>
      <c r="N2" s="372"/>
      <c r="P2" s="366" t="s">
        <v>1210</v>
      </c>
      <c r="BS2" s="369"/>
      <c r="CZ2" s="371"/>
      <c r="DA2" s="371"/>
      <c r="DB2" s="371"/>
      <c r="DC2" s="371"/>
      <c r="DD2" s="371"/>
      <c r="DE2" s="371"/>
    </row>
    <row customFormat="1" ht="15" r="3" s="367" spans="2:109">
      <c r="B3" s="366" t="s">
        <v>1500</v>
      </c>
      <c r="D3" s="366" t="s">
        <v>1501</v>
      </c>
      <c r="F3" s="366" t="s">
        <v>1502</v>
      </c>
      <c r="H3" s="366" t="s">
        <v>1503</v>
      </c>
      <c r="J3" s="366" t="s">
        <v>1504</v>
      </c>
      <c r="L3" s="366" t="s">
        <v>1475</v>
      </c>
      <c r="N3" s="366" t="s">
        <v>1505</v>
      </c>
      <c r="P3" s="372" t="s">
        <v>1506</v>
      </c>
      <c r="AA3" s="371"/>
      <c r="AB3" s="371"/>
      <c r="AM3" s="371"/>
      <c r="AN3" s="371"/>
      <c r="BS3" s="369"/>
      <c r="BT3" s="373"/>
      <c r="BU3" s="371"/>
      <c r="BV3" s="368"/>
      <c r="CZ3" s="371"/>
      <c r="DA3" s="371"/>
      <c r="DB3" s="371"/>
      <c r="DC3" s="371"/>
      <c r="DD3" s="371"/>
      <c r="DE3" s="371"/>
    </row>
    <row customFormat="1" ht="15" r="4" s="367" spans="2:109">
      <c r="B4" s="366" t="s">
        <v>1507</v>
      </c>
      <c r="D4" s="366" t="s">
        <v>1508</v>
      </c>
      <c r="F4" s="366" t="s">
        <v>1509</v>
      </c>
      <c r="H4" s="366" t="s">
        <v>1510</v>
      </c>
      <c r="J4" s="366" t="s">
        <v>1511</v>
      </c>
      <c r="L4" s="372" t="s">
        <v>1512</v>
      </c>
      <c r="N4" s="366" t="s">
        <v>1513</v>
      </c>
      <c r="P4" s="366" t="s">
        <v>1514</v>
      </c>
      <c r="AA4" s="371"/>
      <c r="AB4" s="371"/>
      <c r="AM4" s="371"/>
      <c r="AN4" s="371"/>
      <c r="BS4" s="369"/>
      <c r="BT4" s="373"/>
      <c r="BU4" s="371"/>
      <c r="BV4" s="368"/>
      <c r="CZ4" s="371"/>
      <c r="DA4" s="371"/>
      <c r="DB4" s="371"/>
      <c r="DC4" s="371"/>
      <c r="DD4" s="371"/>
      <c r="DE4" s="371"/>
    </row>
    <row customFormat="1" r="5" s="367" spans="2:109">
      <c r="B5" s="366" t="s">
        <v>1515</v>
      </c>
      <c r="D5" s="366" t="s">
        <v>1516</v>
      </c>
      <c r="F5" s="366" t="s">
        <v>1517</v>
      </c>
      <c r="H5" s="366" t="s">
        <v>1518</v>
      </c>
      <c r="J5" s="366" t="s">
        <v>1519</v>
      </c>
      <c r="L5" s="611" t="s">
        <v>1576</v>
      </c>
      <c r="N5" s="366" t="s">
        <v>1520</v>
      </c>
      <c r="P5" s="366" t="s">
        <v>1521</v>
      </c>
      <c r="AA5" s="371"/>
      <c r="AB5" s="371"/>
      <c r="AM5" s="371"/>
      <c r="AN5" s="371"/>
      <c r="BQ5" s="371"/>
      <c r="BR5" s="371"/>
      <c r="BS5" s="369"/>
      <c r="BT5" s="371"/>
      <c r="BU5" s="371"/>
      <c r="BV5" s="371"/>
      <c r="CZ5" s="371"/>
      <c r="DA5" s="371"/>
      <c r="DB5" s="371"/>
      <c r="DC5" s="371"/>
      <c r="DD5" s="371"/>
      <c r="DE5" s="371"/>
    </row>
    <row customFormat="1" r="6" s="358" spans="2:109">
      <c r="B6" s="374"/>
      <c r="AA6" s="375"/>
      <c r="AB6" s="375"/>
      <c r="AM6" s="375"/>
      <c r="AN6" s="375"/>
      <c r="BQ6" s="375"/>
      <c r="BR6" s="375"/>
      <c r="BS6" s="376"/>
      <c r="BT6" s="375"/>
      <c r="BU6" s="375"/>
      <c r="BV6" s="375"/>
      <c r="CZ6" s="375"/>
      <c r="DA6" s="375"/>
      <c r="DB6" s="375"/>
      <c r="DC6" s="375"/>
      <c r="DD6" s="375"/>
      <c r="DE6" s="375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2:DH6291"/>
  <sheetViews>
    <sheetView tabSelected="1" workbookViewId="0" zoomScale="85" zoomScaleNormal="85">
      <pane activePane="bottomRight" state="frozen" topLeftCell="B3" xSplit="1" ySplit="2"/>
      <selection activeCell="K36" sqref="K36"/>
      <selection activeCell="K36" pane="topRight" sqref="K36"/>
      <selection activeCell="K36" pane="bottomLeft" sqref="K36"/>
      <selection activeCell="BE16" pane="bottomRight" sqref="BE16"/>
    </sheetView>
  </sheetViews>
  <sheetFormatPr defaultRowHeight="15"/>
  <cols>
    <col min="1" max="1" customWidth="true" style="359" width="6.7109375" collapsed="true"/>
    <col min="2" max="2" bestFit="true" customWidth="true" style="377" width="10.85546875" collapsed="true"/>
    <col min="3" max="3" customWidth="true" style="359" width="13.140625" collapsed="true"/>
    <col min="4" max="4" customWidth="true" style="363" width="14.42578125" collapsed="true"/>
    <col min="5" max="5" bestFit="true" customWidth="true" style="359" width="14.28515625" collapsed="true"/>
    <col min="6" max="6" customWidth="true" style="359" width="13.140625" collapsed="true"/>
    <col min="7" max="7" customWidth="true" style="359" width="13.5703125" collapsed="true"/>
    <col min="8" max="8" customWidth="true" style="359" width="13.140625" collapsed="true"/>
    <col min="9" max="9" customWidth="true" style="359" width="12.85546875" collapsed="true"/>
    <col min="10" max="10" customWidth="true" style="359" width="13.85546875" collapsed="true"/>
    <col min="11" max="11" bestFit="true" customWidth="true" style="359" width="14.28515625" collapsed="true"/>
    <col min="12" max="13" bestFit="true" customWidth="true" style="359" width="13.28515625" collapsed="true"/>
    <col min="14" max="16" customWidth="true" style="359" width="15.42578125" collapsed="true"/>
    <col min="17" max="17" customWidth="true" style="359" width="15.0" collapsed="true"/>
    <col min="18" max="18" customWidth="true" style="359" width="12.42578125" collapsed="true"/>
    <col min="19" max="19" customWidth="true" style="359" width="8.42578125" collapsed="true"/>
    <col min="20" max="20" customWidth="true" style="359" width="13.28515625" collapsed="true"/>
    <col min="21" max="21" customWidth="true" style="359" width="10.140625" collapsed="true"/>
    <col min="22" max="22" customWidth="true" style="359" width="10.0" collapsed="true"/>
    <col min="23" max="23" customWidth="true" style="359" width="18.140625" collapsed="true"/>
    <col min="24" max="24" customWidth="true" style="359" width="10.42578125" collapsed="true"/>
    <col min="25" max="27" style="359" width="9.140625" collapsed="true"/>
    <col min="28" max="28" customWidth="true" style="359" width="9.28515625" collapsed="true"/>
    <col min="29" max="29" customWidth="true" style="359" width="11.42578125" collapsed="true"/>
    <col min="30" max="30" customWidth="true" style="359" width="9.85546875" collapsed="true"/>
    <col min="31" max="34" style="359" width="9.140625" collapsed="true"/>
    <col min="35" max="35" customWidth="true" style="359" width="10.140625" collapsed="true"/>
    <col min="36" max="36" customWidth="true" style="359" width="11.0" collapsed="true"/>
    <col min="37" max="37" style="359" width="9.140625" collapsed="true"/>
    <col min="38" max="38" customWidth="true" style="359" width="10.140625" collapsed="true"/>
    <col min="39" max="39" customWidth="true" style="359" width="10.28515625" collapsed="true"/>
    <col min="40" max="41" style="359" width="9.140625" collapsed="true"/>
    <col min="42" max="42" customWidth="true" style="359" width="10.28515625" collapsed="true"/>
    <col min="43" max="49" style="359" width="9.140625" collapsed="true"/>
    <col min="50" max="50" bestFit="true" customWidth="true" style="359" width="14.28515625" collapsed="true"/>
    <col min="51" max="76" style="359" width="9.140625" collapsed="true"/>
    <col min="77" max="77" style="363" width="9.140625" collapsed="true"/>
    <col min="78" max="84" style="360" width="9.140625" collapsed="true"/>
    <col min="111" max="112" style="359" width="9.140625" collapsed="true"/>
    <col min="113" max="16384" style="359" width="9.140625" collapsed="true"/>
  </cols>
  <sheetData>
    <row r="2">
      <c r="A2" s="855" t="s">
        <v>59</v>
      </c>
      <c r="B2" s="855" t="s">
        <v>1265</v>
      </c>
      <c r="C2" s="855" t="s">
        <v>1483</v>
      </c>
      <c r="D2" s="855" t="s">
        <v>1484</v>
      </c>
      <c r="E2" s="855" t="s">
        <v>1235</v>
      </c>
      <c r="F2" s="855" t="s">
        <v>1235</v>
      </c>
      <c r="G2" s="855" t="s">
        <v>1203</v>
      </c>
      <c r="H2" s="855" t="s">
        <v>1461</v>
      </c>
      <c r="I2" s="855" t="s">
        <v>1522</v>
      </c>
      <c r="J2" s="855" t="s">
        <v>1523</v>
      </c>
      <c r="K2" s="855" t="s">
        <v>1209</v>
      </c>
      <c r="L2" s="855" t="s">
        <v>35</v>
      </c>
      <c r="M2" s="855" t="s">
        <v>1489</v>
      </c>
      <c r="N2" s="855" t="s">
        <v>1260</v>
      </c>
      <c r="O2" s="855" t="s">
        <v>1524</v>
      </c>
      <c r="P2" s="855" t="s">
        <v>1525</v>
      </c>
      <c r="Q2" s="855" t="s">
        <v>1526</v>
      </c>
      <c r="R2" s="855" t="s">
        <v>1527</v>
      </c>
      <c r="S2" s="855" t="s">
        <v>2648</v>
      </c>
      <c r="T2" s="855" t="s">
        <v>2649</v>
      </c>
      <c r="U2" s="854" t="s">
        <v>2632</v>
      </c>
      <c r="V2" s="854" t="s">
        <v>2633</v>
      </c>
      <c r="W2" s="854" t="s">
        <v>2634</v>
      </c>
      <c r="X2" s="854" t="s">
        <v>2635</v>
      </c>
      <c r="Y2" s="854" t="s">
        <v>2636</v>
      </c>
      <c r="Z2" s="854" t="s">
        <v>2637</v>
      </c>
      <c r="AA2" s="854" t="s">
        <v>2638</v>
      </c>
      <c r="AB2" s="854" t="s">
        <v>2639</v>
      </c>
      <c r="AC2" s="854" t="s">
        <v>2640</v>
      </c>
      <c r="AD2" s="854" t="s">
        <v>2641</v>
      </c>
      <c r="AE2" s="854" t="s">
        <v>2642</v>
      </c>
      <c r="AF2" s="854" t="s">
        <v>1492</v>
      </c>
      <c r="AG2" s="854" t="s">
        <v>2643</v>
      </c>
      <c r="AH2" s="854" t="s">
        <v>2644</v>
      </c>
      <c r="AI2" s="854" t="s">
        <v>2645</v>
      </c>
      <c r="AJ2" s="854" t="s">
        <v>2646</v>
      </c>
      <c r="AK2" s="854" t="s">
        <v>2647</v>
      </c>
    </row>
    <row r="3">
      <c r="A3" t="n">
        <v>1.0</v>
      </c>
      <c r="B3">
        <f>IF((K3-G3-H3&gt;2400000),11,(L3/(K3-G3-H3)*100))</f>
      </c>
      <c r="C3">
        <f>IF(N3&gt;2400000,240000,(N3*S3)/100)</f>
      </c>
      <c r="D3">
        <f>IF((ISNUMBER(U3*1)=CH3),0,(K3-L3)*0.1-R3+(I3+J3)*0.011)</f>
      </c>
      <c r="E3">
        <f>IF((ISNUMBER(U3*1)=CH3),0,C3-L3)</f>
      </c>
      <c r="F3">
        <f>D3-P3</f>
      </c>
      <c r="G3">
        <f>SUMIF(negtgel!U$2:BL$2,'Tsalin uzuulelt'!B$1,negtgel!U3:BL3) + SUMIF(negtgel!U$2:BL$2,'Tsalin uzuulelt'!B$2,negtgel!U3:BL3)+SUMIF(negtgel!U$2:BL$2,'Tsalin uzuulelt'!B$3,negtgel!U3:BL3)+SUMIF(negtgel!U$2:BL$2,'Tsalin uzuulelt'!B$4,negtgel!U3:BL3)+SUMIF(negtgel!U$2:BL$2,'Tsalin uzuulelt'!B$5,negtgel!U3:BL3)</f>
      </c>
      <c r="H3">
        <f>SUMIF(negtgel!U$2:BL$2,'Tsalin uzuulelt'!F$1,negtgel!U3:BL3) + SUMIF(negtgel!U$2:BL$2,'Tsalin uzuulelt'!F$2,negtgel!U3:BL3)+SUMIF(negtgel!U$2:BL$2,'Tsalin uzuulelt'!F$3,negtgel!U3:BL3)+SUMIF(negtgel!U$2:BL$2,'Tsalin uzuulelt'!F$4,negtgel!U3:BL3)+SUMIF(negtgel!U$2:BL$2,'Tsalin uzuulelt'!F$5,negtgel!U3:BL3)</f>
      </c>
      <c r="I3">
        <f>SUMIF(negtgel!U$2:BL$2,'Tsalin uzuulelt'!H$1,negtgel!U3:BL3) + SUMIF(negtgel!U$2:BL$2,'Tsalin uzuulelt'!H$2,negtgel!U3:BL3)+SUMIF(negtgel!U$2:BL$2,'Tsalin uzuulelt'!H$3,negtgel!U3:BL3)+SUMIF(negtgel!U$2:BL$2,'Tsalin uzuulelt'!H$4,negtgel!U3:BL3)+SUMIF(negtgel!U$2:BL$2,'Tsalin uzuulelt'!H$5,negtgel!U3:BL3)</f>
      </c>
      <c r="J3">
        <f>SUMIF(negtgel!U$2:BL$2,'Tsalin uzuulelt'!J$1,negtgel!U3:BL3) + SUMIF(negtgel!U$2:BL$2,'Tsalin uzuulelt'!J$2,negtgel!U3:BL3)+SUMIF(negtgel!U$2:BL$2,'Tsalin uzuulelt'!J$3,negtgel!U3:BL3)+SUMIF(negtgel!U$2:BL$2,'Tsalin uzuulelt'!J$4,negtgel!U3:BL3)+SUMIF(negtgel!U$2:BL$2,'Tsalin uzuulelt'!J$5,negtgel!U3:BL3)</f>
      </c>
      <c r="K3">
        <f>SUMIF(negtgel!U$2:BL$2,'Tsalin uzuulelt'!L$1,negtgel!U3:BL3) + SUMIF(negtgel!U$2:BL$2,'Tsalin uzuulelt'!L$2,negtgel!U3:BL3)+SUMIF(negtgel!U$2:BL$2,'Tsalin uzuulelt'!L$3,negtgel!U3:BL3)+SUMIF(negtgel!U$2:BL$2,'Tsalin uzuulelt'!L$4,negtgel!U3:BL3)+SUMIF(negtgel!U$2:BL$2,'Tsalin uzuulelt'!L$5,negtgel!U3:BL3)</f>
      </c>
      <c r="L3">
        <f>SUMIF(negtgel!U$2:BL$2,'Tsalin uzuulelt'!N$1,negtgel!U3:BL3) + SUMIF(negtgel!U$2:BL$2,'Tsalin uzuulelt'!N$2,negtgel!U3:BL3)+SUMIF(negtgel!U$2:BL$2,'Tsalin uzuulelt'!N$3,negtgel!U3:BL3)+SUMIF(negtgel!U$2:BL$2,'Tsalin uzuulelt'!N$4,negtgel!U3:BL3)+SUMIF(negtgel!U$2:BL$2,'Tsalin uzuulelt'!N$5,negtgel!U3:BL3)</f>
      </c>
      <c r="M3">
        <f>SUMIF(negtgel!U$2:BL$2,'Tsalin uzuulelt'!P$1,negtgel!U3:BL3) + SUMIF(negtgel!U$2:BL$2,'Tsalin uzuulelt'!P$2,negtgel!U3:BL3)+ SUMIF(negtgel!U$2:BL$2,'Tsalin uzuulelt'!P$3,negtgel!U3:BL3)+ SUMIF(negtgel!U$2:BL$2,'Tsalin uzuulelt'!P$4,negtgel!U3:BL3)+ SUMIF(negtgel!U$2:BL$2,'Tsalin uzuulelt'!P$5,negtgel!U3:BL3)</f>
      </c>
      <c r="N3">
        <f>IF(ISNUMBER(U3*1)=CF3,0,K3-H3-G3)</f>
      </c>
      <c r="O3">
        <f>IF(ISNUMBER(U3*1)=CF3,0,L3)</f>
      </c>
      <c r="P3">
        <f>IF(ISNUMBER(U3*1)=CF3,0,M3)</f>
      </c>
      <c r="Q3">
        <f>IF(N3&gt;2400000,N3,0)</f>
      </c>
      <c r="R3">
        <f><![CDATA[IF(N3<561797,13333.33,IF(N3<1123595,11666.67,IF(N3<1685393,10000,IF(N3<2247191,8333.33,IF(N3<2664000,6666.6,IF(N3<2764000,5000,IF(N3<3264000,0,0)))))))]]></f>
      </c>
      <c r="S3">
        <f>IF(B3&gt;10,11,IF(B3&gt;8.7,8.8,IF(B3&gt;3,B3,IF(B3&gt;1.5,2))))</f>
      </c>
      <c r="T3">
        <f>IF(Q3=0,S3,R3)</f>
      </c>
      <c r="U3" t="n">
        <v>2.0</v>
      </c>
      <c r="V3" t="s">
        <v>2650</v>
      </c>
      <c r="W3" t="n">
        <v>22.0</v>
      </c>
      <c r="X3" t="n">
        <v>0.0</v>
      </c>
      <c r="Y3" t="n">
        <v>560865.0</v>
      </c>
      <c r="Z3" t="n">
        <v>0.0</v>
      </c>
      <c r="AA3" t="n">
        <v>0.0</v>
      </c>
      <c r="AB3" t="s">
        <v>2651</v>
      </c>
      <c r="AC3" t="n">
        <v>0.0</v>
      </c>
      <c r="AD3" t="n">
        <v>56086.0</v>
      </c>
      <c r="AE3" t="n">
        <v>0.0</v>
      </c>
      <c r="AF3" t="n">
        <v>17600.0</v>
      </c>
      <c r="AG3" t="n">
        <v>0.0</v>
      </c>
      <c r="AH3" t="n">
        <v>634551.0</v>
      </c>
      <c r="AI3" t="n">
        <v>63455.0</v>
      </c>
      <c r="AJ3" t="n">
        <v>50286.0</v>
      </c>
      <c r="AK3" t="s">
        <v>2652</v>
      </c>
      <c r="CH3">
        <f>IFERROR(U3*1,0)</f>
      </c>
    </row>
    <row r="4">
      <c r="A4" t="n">
        <v>1.0</v>
      </c>
      <c r="B4">
        <f>IF((K4-G4-H4&gt;2400000),11,(L4/(K4-G4-H4)*100))</f>
      </c>
      <c r="C4">
        <f>IF(N4&gt;2400000,240000,(N4*S4)/100)</f>
      </c>
      <c r="D4">
        <f>IF((ISNUMBER(U4*1)=CH4),0,(K4-L4)*0.1-R4+(I4+J4)*0.011)</f>
      </c>
      <c r="E4">
        <f>IF((ISNUMBER(U4*1)=CH4),0,C4-L4)</f>
      </c>
      <c r="F4">
        <f>D4-P4</f>
      </c>
      <c r="G4">
        <f>SUMIF(negtgel!U$2:BL$2,'Tsalin uzuulelt'!B$1,negtgel!U4:BL4) + SUMIF(negtgel!U$2:BL$2,'Tsalin uzuulelt'!B$2,negtgel!U4:BL4)+SUMIF(negtgel!U$2:BL$2,'Tsalin uzuulelt'!B$3,negtgel!U4:BL4)+SUMIF(negtgel!U$2:BL$2,'Tsalin uzuulelt'!B$4,negtgel!U4:BL4)+SUMIF(negtgel!U$2:BL$2,'Tsalin uzuulelt'!B$5,negtgel!U4:BL4)</f>
      </c>
      <c r="H4">
        <f>SUMIF(negtgel!U$2:BL$2,'Tsalin uzuulelt'!F$1,negtgel!U4:BL4) + SUMIF(negtgel!U$2:BL$2,'Tsalin uzuulelt'!F$2,negtgel!U4:BL4)+SUMIF(negtgel!U$2:BL$2,'Tsalin uzuulelt'!F$3,negtgel!U4:BL4)+SUMIF(negtgel!U$2:BL$2,'Tsalin uzuulelt'!F$4,negtgel!U4:BL4)+SUMIF(negtgel!U$2:BL$2,'Tsalin uzuulelt'!F$5,negtgel!U4:BL4)</f>
      </c>
      <c r="I4">
        <f>SUMIF(negtgel!U$2:BL$2,'Tsalin uzuulelt'!H$1,negtgel!U4:BL4) + SUMIF(negtgel!U$2:BL$2,'Tsalin uzuulelt'!H$2,negtgel!U4:BL4)+SUMIF(negtgel!U$2:BL$2,'Tsalin uzuulelt'!H$3,negtgel!U4:BL4)+SUMIF(negtgel!U$2:BL$2,'Tsalin uzuulelt'!H$4,negtgel!U4:BL4)+SUMIF(negtgel!U$2:BL$2,'Tsalin uzuulelt'!H$5,negtgel!U4:BL4)</f>
      </c>
      <c r="J4">
        <f>SUMIF(negtgel!U$2:BL$2,'Tsalin uzuulelt'!J$1,negtgel!U4:BL4) + SUMIF(negtgel!U$2:BL$2,'Tsalin uzuulelt'!J$2,negtgel!U4:BL4)+SUMIF(negtgel!U$2:BL$2,'Tsalin uzuulelt'!J$3,negtgel!U4:BL4)+SUMIF(negtgel!U$2:BL$2,'Tsalin uzuulelt'!J$4,negtgel!U4:BL4)+SUMIF(negtgel!U$2:BL$2,'Tsalin uzuulelt'!J$5,negtgel!U4:BL4)</f>
      </c>
      <c r="K4">
        <f>SUMIF(negtgel!U$2:BL$2,'Tsalin uzuulelt'!L$1,negtgel!U4:BL4) + SUMIF(negtgel!U$2:BL$2,'Tsalin uzuulelt'!L$2,negtgel!U4:BL4)+SUMIF(negtgel!U$2:BL$2,'Tsalin uzuulelt'!L$3,negtgel!U4:BL4)+SUMIF(negtgel!U$2:BL$2,'Tsalin uzuulelt'!L$4,negtgel!U4:BL4)+SUMIF(negtgel!U$2:BL$2,'Tsalin uzuulelt'!L$5,negtgel!U4:BL4)</f>
      </c>
      <c r="L4">
        <f>SUMIF(negtgel!U$2:BL$2,'Tsalin uzuulelt'!N$1,negtgel!U4:BL4) + SUMIF(negtgel!U$2:BL$2,'Tsalin uzuulelt'!N$2,negtgel!U4:BL4)+SUMIF(negtgel!U$2:BL$2,'Tsalin uzuulelt'!N$3,negtgel!U4:BL4)+SUMIF(negtgel!U$2:BL$2,'Tsalin uzuulelt'!N$4,negtgel!U4:BL4)+SUMIF(negtgel!U$2:BL$2,'Tsalin uzuulelt'!N$5,negtgel!U4:BL4)</f>
      </c>
      <c r="M4">
        <f>SUMIF(negtgel!U$2:BL$2,'Tsalin uzuulelt'!P$1,negtgel!U4:BL4) + SUMIF(negtgel!U$2:BL$2,'Tsalin uzuulelt'!P$2,negtgel!U4:BL4)+ SUMIF(negtgel!U$2:BL$2,'Tsalin uzuulelt'!P$3,negtgel!U4:BL4)+ SUMIF(negtgel!U$2:BL$2,'Tsalin uzuulelt'!P$4,negtgel!U4:BL4)+ SUMIF(negtgel!U$2:BL$2,'Tsalin uzuulelt'!P$5,negtgel!U4:BL4)</f>
      </c>
      <c r="N4">
        <f>IF(ISNUMBER(U4*1)=CF4,0,K4-H4-G4)</f>
      </c>
      <c r="O4">
        <f>IF(ISNUMBER(U4*1)=CF4,0,L4)</f>
      </c>
      <c r="P4">
        <f>IF(ISNUMBER(U4*1)=CF4,0,M4)</f>
      </c>
      <c r="Q4">
        <f>IF(N4&gt;2400000,N4,0)</f>
      </c>
      <c r="R4">
        <f><![CDATA[IF(N4<561797,13333.33,IF(N4<1123595,11666.67,IF(N4<1685393,10000,IF(N4<2247191,8333.33,IF(N4<2664000,6666.6,IF(N4<2764000,5000,IF(N4<3264000,0,0)))))))]]></f>
      </c>
      <c r="S4">
        <f>IF(B4&gt;10,11,IF(B4&gt;8.7,8.8,IF(B4&gt;3,B4,IF(B4&gt;1.5,2))))</f>
      </c>
      <c r="T4">
        <f>IF(Q4=0,S4,R4)</f>
      </c>
      <c r="U4" t="n">
        <v>6.0</v>
      </c>
      <c r="V4" t="s">
        <v>2653</v>
      </c>
      <c r="W4" t="n">
        <v>22.0</v>
      </c>
      <c r="X4" t="n">
        <v>0.0</v>
      </c>
      <c r="Y4" t="n">
        <v>447091.0</v>
      </c>
      <c r="Z4" t="n">
        <v>0.0</v>
      </c>
      <c r="AA4" t="n">
        <v>0.0</v>
      </c>
      <c r="AB4" t="s">
        <v>2651</v>
      </c>
      <c r="AC4" t="n">
        <v>0.0</v>
      </c>
      <c r="AD4" t="n">
        <v>0.0</v>
      </c>
      <c r="AE4" t="n">
        <v>0.0</v>
      </c>
      <c r="AF4" t="n">
        <v>11000.0</v>
      </c>
      <c r="AG4" t="n">
        <v>0.0</v>
      </c>
      <c r="AH4" t="n">
        <v>458091.0</v>
      </c>
      <c r="AI4" t="n">
        <v>45809.0</v>
      </c>
      <c r="AJ4" t="n">
        <v>34338.0</v>
      </c>
      <c r="AK4" t="s">
        <v>2652</v>
      </c>
      <c r="CH4">
        <f>IFERROR(U4*1,0)</f>
      </c>
    </row>
    <row r="5">
      <c r="A5" t="n">
        <v>1.0</v>
      </c>
      <c r="B5">
        <f>IF((K5-G5-H5&gt;2400000),11,(L5/(K5-G5-H5)*100))</f>
      </c>
      <c r="C5">
        <f>IF(N5&gt;2400000,240000,(N5*S5)/100)</f>
      </c>
      <c r="D5">
        <f>IF((ISNUMBER(U5*1)=CH5),0,(K5-L5)*0.1-R5+(I5+J5)*0.011)</f>
      </c>
      <c r="E5">
        <f>IF((ISNUMBER(U5*1)=CH5),0,C5-L5)</f>
      </c>
      <c r="F5">
        <f>D5-P5</f>
      </c>
      <c r="G5">
        <f>SUMIF(negtgel!U$2:BL$2,'Tsalin uzuulelt'!B$1,negtgel!U5:BL5) + SUMIF(negtgel!U$2:BL$2,'Tsalin uzuulelt'!B$2,negtgel!U5:BL5)+SUMIF(negtgel!U$2:BL$2,'Tsalin uzuulelt'!B$3,negtgel!U5:BL5)+SUMIF(negtgel!U$2:BL$2,'Tsalin uzuulelt'!B$4,negtgel!U5:BL5)+SUMIF(negtgel!U$2:BL$2,'Tsalin uzuulelt'!B$5,negtgel!U5:BL5)</f>
      </c>
      <c r="H5">
        <f>SUMIF(negtgel!U$2:BL$2,'Tsalin uzuulelt'!F$1,negtgel!U5:BL5) + SUMIF(negtgel!U$2:BL$2,'Tsalin uzuulelt'!F$2,negtgel!U5:BL5)+SUMIF(negtgel!U$2:BL$2,'Tsalin uzuulelt'!F$3,negtgel!U5:BL5)+SUMIF(negtgel!U$2:BL$2,'Tsalin uzuulelt'!F$4,negtgel!U5:BL5)+SUMIF(negtgel!U$2:BL$2,'Tsalin uzuulelt'!F$5,negtgel!U5:BL5)</f>
      </c>
      <c r="I5">
        <f>SUMIF(negtgel!U$2:BL$2,'Tsalin uzuulelt'!H$1,negtgel!U5:BL5) + SUMIF(negtgel!U$2:BL$2,'Tsalin uzuulelt'!H$2,negtgel!U5:BL5)+SUMIF(negtgel!U$2:BL$2,'Tsalin uzuulelt'!H$3,negtgel!U5:BL5)+SUMIF(negtgel!U$2:BL$2,'Tsalin uzuulelt'!H$4,negtgel!U5:BL5)+SUMIF(negtgel!U$2:BL$2,'Tsalin uzuulelt'!H$5,negtgel!U5:BL5)</f>
      </c>
      <c r="J5">
        <f>SUMIF(negtgel!U$2:BL$2,'Tsalin uzuulelt'!J$1,negtgel!U5:BL5) + SUMIF(negtgel!U$2:BL$2,'Tsalin uzuulelt'!J$2,negtgel!U5:BL5)+SUMIF(negtgel!U$2:BL$2,'Tsalin uzuulelt'!J$3,negtgel!U5:BL5)+SUMIF(negtgel!U$2:BL$2,'Tsalin uzuulelt'!J$4,negtgel!U5:BL5)+SUMIF(negtgel!U$2:BL$2,'Tsalin uzuulelt'!J$5,negtgel!U5:BL5)</f>
      </c>
      <c r="K5">
        <f>SUMIF(negtgel!U$2:BL$2,'Tsalin uzuulelt'!L$1,negtgel!U5:BL5) + SUMIF(negtgel!U$2:BL$2,'Tsalin uzuulelt'!L$2,negtgel!U5:BL5)+SUMIF(negtgel!U$2:BL$2,'Tsalin uzuulelt'!L$3,negtgel!U5:BL5)+SUMIF(negtgel!U$2:BL$2,'Tsalin uzuulelt'!L$4,negtgel!U5:BL5)+SUMIF(negtgel!U$2:BL$2,'Tsalin uzuulelt'!L$5,negtgel!U5:BL5)</f>
      </c>
      <c r="L5">
        <f>SUMIF(negtgel!U$2:BL$2,'Tsalin uzuulelt'!N$1,negtgel!U5:BL5) + SUMIF(negtgel!U$2:BL$2,'Tsalin uzuulelt'!N$2,negtgel!U5:BL5)+SUMIF(negtgel!U$2:BL$2,'Tsalin uzuulelt'!N$3,negtgel!U5:BL5)+SUMIF(negtgel!U$2:BL$2,'Tsalin uzuulelt'!N$4,negtgel!U5:BL5)+SUMIF(negtgel!U$2:BL$2,'Tsalin uzuulelt'!N$5,negtgel!U5:BL5)</f>
      </c>
      <c r="M5">
        <f>SUMIF(negtgel!U$2:BL$2,'Tsalin uzuulelt'!P$1,negtgel!U5:BL5) + SUMIF(negtgel!U$2:BL$2,'Tsalin uzuulelt'!P$2,negtgel!U5:BL5)+ SUMIF(negtgel!U$2:BL$2,'Tsalin uzuulelt'!P$3,negtgel!U5:BL5)+ SUMIF(negtgel!U$2:BL$2,'Tsalin uzuulelt'!P$4,negtgel!U5:BL5)+ SUMIF(negtgel!U$2:BL$2,'Tsalin uzuulelt'!P$5,negtgel!U5:BL5)</f>
      </c>
      <c r="N5">
        <f>IF(ISNUMBER(U5*1)=CF5,0,K5-H5-G5)</f>
      </c>
      <c r="O5">
        <f>IF(ISNUMBER(U5*1)=CF5,0,L5)</f>
      </c>
      <c r="P5">
        <f>IF(ISNUMBER(U5*1)=CF5,0,M5)</f>
      </c>
      <c r="Q5">
        <f>IF(N5&gt;2400000,N5,0)</f>
      </c>
      <c r="R5">
        <f><![CDATA[IF(N5<561797,13333.33,IF(N5<1123595,11666.67,IF(N5<1685393,10000,IF(N5<2247191,8333.33,IF(N5<2664000,6666.6,IF(N5<2764000,5000,IF(N5<3264000,0,0)))))))]]></f>
      </c>
      <c r="S5">
        <f>IF(B5&gt;10,11,IF(B5&gt;8.7,8.8,IF(B5&gt;3,B5,IF(B5&gt;1.5,2))))</f>
      </c>
      <c r="T5">
        <f>IF(Q5=0,S5,R5)</f>
      </c>
      <c r="U5" t="n">
        <v>8.0</v>
      </c>
      <c r="V5" t="s">
        <v>2654</v>
      </c>
      <c r="W5" t="n">
        <v>22.0</v>
      </c>
      <c r="X5" t="n">
        <v>0.0</v>
      </c>
      <c r="Y5" t="n">
        <v>446857.0</v>
      </c>
      <c r="Z5" t="n">
        <v>0.0</v>
      </c>
      <c r="AA5" t="n">
        <v>0.0</v>
      </c>
      <c r="AB5" t="s">
        <v>2651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n">
        <v>446857.0</v>
      </c>
      <c r="AI5" t="n">
        <v>44686.0</v>
      </c>
      <c r="AJ5" t="n">
        <v>33217.0</v>
      </c>
      <c r="AK5" t="s">
        <v>2652</v>
      </c>
      <c r="CH5">
        <f>IFERROR(U5*1,0)</f>
      </c>
    </row>
    <row r="6">
      <c r="A6" t="n">
        <v>1.0</v>
      </c>
      <c r="B6">
        <f>IF((K6-G6-H6&gt;2400000),11,(L6/(K6-G6-H6)*100))</f>
      </c>
      <c r="C6">
        <f>IF(N6&gt;2400000,240000,(N6*S6)/100)</f>
      </c>
      <c r="D6">
        <f>IF((ISNUMBER(U6*1)=CH6),0,(K6-L6)*0.1-R6+(I6+J6)*0.011)</f>
      </c>
      <c r="E6">
        <f>IF((ISNUMBER(U6*1)=CH6),0,C6-L6)</f>
      </c>
      <c r="F6">
        <f>D6-P6</f>
      </c>
      <c r="G6">
        <f>SUMIF(negtgel!U$2:BL$2,'Tsalin uzuulelt'!B$1,negtgel!U6:BL6) + SUMIF(negtgel!U$2:BL$2,'Tsalin uzuulelt'!B$2,negtgel!U6:BL6)+SUMIF(negtgel!U$2:BL$2,'Tsalin uzuulelt'!B$3,negtgel!U6:BL6)+SUMIF(negtgel!U$2:BL$2,'Tsalin uzuulelt'!B$4,negtgel!U6:BL6)+SUMIF(negtgel!U$2:BL$2,'Tsalin uzuulelt'!B$5,negtgel!U6:BL6)</f>
      </c>
      <c r="H6">
        <f>SUMIF(negtgel!U$2:BL$2,'Tsalin uzuulelt'!F$1,negtgel!U6:BL6) + SUMIF(negtgel!U$2:BL$2,'Tsalin uzuulelt'!F$2,negtgel!U6:BL6)+SUMIF(negtgel!U$2:BL$2,'Tsalin uzuulelt'!F$3,negtgel!U6:BL6)+SUMIF(negtgel!U$2:BL$2,'Tsalin uzuulelt'!F$4,negtgel!U6:BL6)+SUMIF(negtgel!U$2:BL$2,'Tsalin uzuulelt'!F$5,negtgel!U6:BL6)</f>
      </c>
      <c r="I6">
        <f>SUMIF(negtgel!U$2:BL$2,'Tsalin uzuulelt'!H$1,negtgel!U6:BL6) + SUMIF(negtgel!U$2:BL$2,'Tsalin uzuulelt'!H$2,negtgel!U6:BL6)+SUMIF(negtgel!U$2:BL$2,'Tsalin uzuulelt'!H$3,negtgel!U6:BL6)+SUMIF(negtgel!U$2:BL$2,'Tsalin uzuulelt'!H$4,negtgel!U6:BL6)+SUMIF(negtgel!U$2:BL$2,'Tsalin uzuulelt'!H$5,negtgel!U6:BL6)</f>
      </c>
      <c r="J6">
        <f>SUMIF(negtgel!U$2:BL$2,'Tsalin uzuulelt'!J$1,negtgel!U6:BL6) + SUMIF(negtgel!U$2:BL$2,'Tsalin uzuulelt'!J$2,negtgel!U6:BL6)+SUMIF(negtgel!U$2:BL$2,'Tsalin uzuulelt'!J$3,negtgel!U6:BL6)+SUMIF(negtgel!U$2:BL$2,'Tsalin uzuulelt'!J$4,negtgel!U6:BL6)+SUMIF(negtgel!U$2:BL$2,'Tsalin uzuulelt'!J$5,negtgel!U6:BL6)</f>
      </c>
      <c r="K6">
        <f>SUMIF(negtgel!U$2:BL$2,'Tsalin uzuulelt'!L$1,negtgel!U6:BL6) + SUMIF(negtgel!U$2:BL$2,'Tsalin uzuulelt'!L$2,negtgel!U6:BL6)+SUMIF(negtgel!U$2:BL$2,'Tsalin uzuulelt'!L$3,negtgel!U6:BL6)+SUMIF(negtgel!U$2:BL$2,'Tsalin uzuulelt'!L$4,negtgel!U6:BL6)+SUMIF(negtgel!U$2:BL$2,'Tsalin uzuulelt'!L$5,negtgel!U6:BL6)</f>
      </c>
      <c r="L6">
        <f>SUMIF(negtgel!U$2:BL$2,'Tsalin uzuulelt'!N$1,negtgel!U6:BL6) + SUMIF(negtgel!U$2:BL$2,'Tsalin uzuulelt'!N$2,negtgel!U6:BL6)+SUMIF(negtgel!U$2:BL$2,'Tsalin uzuulelt'!N$3,negtgel!U6:BL6)+SUMIF(negtgel!U$2:BL$2,'Tsalin uzuulelt'!N$4,negtgel!U6:BL6)+SUMIF(negtgel!U$2:BL$2,'Tsalin uzuulelt'!N$5,negtgel!U6:BL6)</f>
      </c>
      <c r="M6">
        <f>SUMIF(negtgel!U$2:BL$2,'Tsalin uzuulelt'!P$1,negtgel!U6:BL6) + SUMIF(negtgel!U$2:BL$2,'Tsalin uzuulelt'!P$2,negtgel!U6:BL6)+ SUMIF(negtgel!U$2:BL$2,'Tsalin uzuulelt'!P$3,negtgel!U6:BL6)+ SUMIF(negtgel!U$2:BL$2,'Tsalin uzuulelt'!P$4,negtgel!U6:BL6)+ SUMIF(negtgel!U$2:BL$2,'Tsalin uzuulelt'!P$5,negtgel!U6:BL6)</f>
      </c>
      <c r="N6">
        <f>IF(ISNUMBER(U6*1)=CF6,0,K6-H6-G6)</f>
      </c>
      <c r="O6">
        <f>IF(ISNUMBER(U6*1)=CF6,0,L6)</f>
      </c>
      <c r="P6">
        <f>IF(ISNUMBER(U6*1)=CF6,0,M6)</f>
      </c>
      <c r="Q6">
        <f>IF(N6&gt;2400000,N6,0)</f>
      </c>
      <c r="R6">
        <f><![CDATA[IF(N6<561797,13333.33,IF(N6<1123595,11666.67,IF(N6<1685393,10000,IF(N6<2247191,8333.33,IF(N6<2664000,6666.6,IF(N6<2764000,5000,IF(N6<3264000,0,0)))))))]]></f>
      </c>
      <c r="S6">
        <f>IF(B6&gt;10,11,IF(B6&gt;8.7,8.8,IF(B6&gt;3,B6,IF(B6&gt;1.5,2))))</f>
      </c>
      <c r="T6">
        <f>IF(Q6=0,S6,R6)</f>
      </c>
      <c r="U6" t="s">
        <v>2655</v>
      </c>
      <c r="V6"/>
      <c r="X6"/>
      <c r="Y6" t="n">
        <v>1.5934926E7</v>
      </c>
      <c r="Z6" t="n">
        <v>0.0</v>
      </c>
      <c r="AA6" t="n">
        <v>0.0</v>
      </c>
      <c r="AB6"/>
      <c r="AC6" t="n">
        <v>642967.0</v>
      </c>
      <c r="AD6" t="n">
        <v>506700.0</v>
      </c>
      <c r="AE6" t="n">
        <v>1311782.0</v>
      </c>
      <c r="AF6" t="n">
        <v>348300.0</v>
      </c>
      <c r="AG6" t="n">
        <v>28864.0</v>
      </c>
      <c r="AH6" t="n">
        <v>1.8773539E7</v>
      </c>
      <c r="AI6" t="n">
        <v>1856729.0</v>
      </c>
      <c r="AJ6" t="n">
        <v>1464151.0</v>
      </c>
      <c r="AK6"/>
      <c r="CH6">
        <f>IFERROR(U6*1,0)</f>
      </c>
    </row>
    <row r="10">
      <c r="A10" t="n">
        <v>2.0</v>
      </c>
      <c r="B10">
        <f>IF((K10-G10-H10&gt;2400000),11,(L10/(K10-G10-H10)*100))</f>
      </c>
      <c r="C10">
        <f>IF(N10&gt;2400000,240000,(N10*S10)/100)</f>
      </c>
      <c r="D10">
        <f>IF((ISNUMBER(U10*1)=CH10),0,(K10-L10)*0.1-R10+(I10+J10)*0.011)</f>
      </c>
      <c r="E10">
        <f>IF((ISNUMBER(U10*1)=CH10),0,C10-L10)</f>
      </c>
      <c r="F10">
        <f>D10-P10</f>
      </c>
      <c r="G10">
        <f>SUMIF(negtgel!U$2:BL$2,'Tsalin uzuulelt'!B$1,negtgel!U10:BL10) + SUMIF(negtgel!U$2:BL$2,'Tsalin uzuulelt'!B$2,negtgel!U10:BL10)+SUMIF(negtgel!U$2:BL$2,'Tsalin uzuulelt'!B$3,negtgel!U10:BL10)+SUMIF(negtgel!U$2:BL$2,'Tsalin uzuulelt'!B$4,negtgel!U10:BL10)+SUMIF(negtgel!U$2:BL$2,'Tsalin uzuulelt'!B$5,negtgel!U10:BL10)</f>
      </c>
      <c r="H10">
        <f>SUMIF(negtgel!U$2:BL$2,'Tsalin uzuulelt'!F$1,negtgel!U10:BL10) + SUMIF(negtgel!U$2:BL$2,'Tsalin uzuulelt'!F$2,negtgel!U10:BL10)+SUMIF(negtgel!U$2:BL$2,'Tsalin uzuulelt'!F$3,negtgel!U10:BL10)+SUMIF(negtgel!U$2:BL$2,'Tsalin uzuulelt'!F$4,negtgel!U10:BL10)+SUMIF(negtgel!U$2:BL$2,'Tsalin uzuulelt'!F$5,negtgel!U10:BL10)</f>
      </c>
      <c r="I10">
        <f>SUMIF(negtgel!U$2:BL$2,'Tsalin uzuulelt'!H$1,negtgel!U10:BL10) + SUMIF(negtgel!U$2:BL$2,'Tsalin uzuulelt'!H$2,negtgel!U10:BL10)+SUMIF(negtgel!U$2:BL$2,'Tsalin uzuulelt'!H$3,negtgel!U10:BL10)+SUMIF(negtgel!U$2:BL$2,'Tsalin uzuulelt'!H$4,negtgel!U10:BL10)+SUMIF(negtgel!U$2:BL$2,'Tsalin uzuulelt'!H$5,negtgel!U10:BL10)</f>
      </c>
      <c r="J10">
        <f>SUMIF(negtgel!U$2:BL$2,'Tsalin uzuulelt'!J$1,negtgel!U10:BL10) + SUMIF(negtgel!U$2:BL$2,'Tsalin uzuulelt'!J$2,negtgel!U10:BL10)+SUMIF(negtgel!U$2:BL$2,'Tsalin uzuulelt'!J$3,negtgel!U10:BL10)+SUMIF(negtgel!U$2:BL$2,'Tsalin uzuulelt'!J$4,negtgel!U10:BL10)+SUMIF(negtgel!U$2:BL$2,'Tsalin uzuulelt'!J$5,negtgel!U10:BL10)</f>
      </c>
      <c r="K10">
        <f>SUMIF(negtgel!U$2:BL$2,'Tsalin uzuulelt'!L$1,negtgel!U10:BL10) + SUMIF(negtgel!U$2:BL$2,'Tsalin uzuulelt'!L$2,negtgel!U10:BL10)+SUMIF(negtgel!U$2:BL$2,'Tsalin uzuulelt'!L$3,negtgel!U10:BL10)+SUMIF(negtgel!U$2:BL$2,'Tsalin uzuulelt'!L$4,negtgel!U10:BL10)+SUMIF(negtgel!U$2:BL$2,'Tsalin uzuulelt'!L$5,negtgel!U10:BL10)</f>
      </c>
      <c r="L10">
        <f>SUMIF(negtgel!U$2:BL$2,'Tsalin uzuulelt'!N$1,negtgel!U10:BL10) + SUMIF(negtgel!U$2:BL$2,'Tsalin uzuulelt'!N$2,negtgel!U10:BL10)+SUMIF(negtgel!U$2:BL$2,'Tsalin uzuulelt'!N$3,negtgel!U10:BL10)+SUMIF(negtgel!U$2:BL$2,'Tsalin uzuulelt'!N$4,negtgel!U10:BL10)+SUMIF(negtgel!U$2:BL$2,'Tsalin uzuulelt'!N$5,negtgel!U10:BL10)</f>
      </c>
      <c r="M10">
        <f>SUMIF(negtgel!U$2:BL$2,'Tsalin uzuulelt'!P$1,negtgel!U10:BL10) + SUMIF(negtgel!U$2:BL$2,'Tsalin uzuulelt'!P$2,negtgel!U10:BL10)+ SUMIF(negtgel!U$2:BL$2,'Tsalin uzuulelt'!P$3,negtgel!U10:BL10)+ SUMIF(negtgel!U$2:BL$2,'Tsalin uzuulelt'!P$4,negtgel!U10:BL10)+ SUMIF(negtgel!U$2:BL$2,'Tsalin uzuulelt'!P$5,negtgel!U10:BL10)</f>
      </c>
      <c r="N10">
        <f>IF(ISNUMBER(U10*1)=CF10,0,K10-H10-G10)</f>
      </c>
      <c r="O10">
        <f>IF(ISNUMBER(U10*1)=CF10,0,L10)</f>
      </c>
      <c r="P10">
        <f>IF(ISNUMBER(U10*1)=CF10,0,M10)</f>
      </c>
      <c r="Q10">
        <f>IF(N10&gt;2400000,N10,0)</f>
      </c>
      <c r="R10">
        <f><![CDATA[IF(N10<561797,13333.33,IF(N10<1123595,11666.67,IF(N10<1685393,10000,IF(N10<2247191,8333.33,IF(N10<2664000,6666.6,IF(N10<2764000,5000,IF(N10<3264000,0,0)))))))]]></f>
      </c>
      <c r="S10">
        <f>IF(B10&gt;10,11,IF(B10&gt;8.7,8.8,IF(B10&gt;3,B10,IF(B10&gt;1.5,2))))</f>
      </c>
      <c r="T10">
        <f>IF(Q10=0,S10,R10)</f>
      </c>
      <c r="U10" t="n">
        <v>2.0</v>
      </c>
      <c r="V10" t="s">
        <v>2650</v>
      </c>
      <c r="W10" t="n">
        <v>18.0</v>
      </c>
      <c r="X10" t="n">
        <v>0.0</v>
      </c>
      <c r="Y10" t="n">
        <v>560865.0</v>
      </c>
      <c r="Z10" t="n">
        <v>0.0</v>
      </c>
      <c r="AA10" t="n">
        <v>0.0</v>
      </c>
      <c r="AB10" t="s">
        <v>2651</v>
      </c>
      <c r="AC10" t="n">
        <v>0.0</v>
      </c>
      <c r="AD10" t="n">
        <v>140216.0</v>
      </c>
      <c r="AE10" t="n">
        <v>0.0</v>
      </c>
      <c r="AF10" t="n">
        <v>14400.0</v>
      </c>
      <c r="AG10" t="n">
        <v>0.0</v>
      </c>
      <c r="AH10" t="n">
        <v>715481.0</v>
      </c>
      <c r="AI10" t="n">
        <v>71548.0</v>
      </c>
      <c r="AJ10" t="n">
        <v>57537.0</v>
      </c>
      <c r="AK10" t="s">
        <v>2652</v>
      </c>
      <c r="CH10">
        <f>IFERROR(U10*1,0)</f>
      </c>
    </row>
    <row r="11">
      <c r="A11" t="n">
        <v>2.0</v>
      </c>
      <c r="B11">
        <f>IF((K11-G11-H11&gt;2400000),11,(L11/(K11-G11-H11)*100))</f>
      </c>
      <c r="C11">
        <f>IF(N11&gt;2400000,240000,(N11*S11)/100)</f>
      </c>
      <c r="D11">
        <f>IF((ISNUMBER(U11*1)=CH11),0,(K11-L11)*0.1-R11+(I11+J11)*0.011)</f>
      </c>
      <c r="E11">
        <f>IF((ISNUMBER(U11*1)=CH11),0,C11-L11)</f>
      </c>
      <c r="F11">
        <f>D11-P11</f>
      </c>
      <c r="G11">
        <f>SUMIF(negtgel!U$2:BL$2,'Tsalin uzuulelt'!B$1,negtgel!U11:BL11) + SUMIF(negtgel!U$2:BL$2,'Tsalin uzuulelt'!B$2,negtgel!U11:BL11)+SUMIF(negtgel!U$2:BL$2,'Tsalin uzuulelt'!B$3,negtgel!U11:BL11)+SUMIF(negtgel!U$2:BL$2,'Tsalin uzuulelt'!B$4,negtgel!U11:BL11)+SUMIF(negtgel!U$2:BL$2,'Tsalin uzuulelt'!B$5,negtgel!U11:BL11)</f>
      </c>
      <c r="H11">
        <f>SUMIF(negtgel!U$2:BL$2,'Tsalin uzuulelt'!F$1,negtgel!U11:BL11) + SUMIF(negtgel!U$2:BL$2,'Tsalin uzuulelt'!F$2,negtgel!U11:BL11)+SUMIF(negtgel!U$2:BL$2,'Tsalin uzuulelt'!F$3,negtgel!U11:BL11)+SUMIF(negtgel!U$2:BL$2,'Tsalin uzuulelt'!F$4,negtgel!U11:BL11)+SUMIF(negtgel!U$2:BL$2,'Tsalin uzuulelt'!F$5,negtgel!U11:BL11)</f>
      </c>
      <c r="I11">
        <f>SUMIF(negtgel!U$2:BL$2,'Tsalin uzuulelt'!H$1,negtgel!U11:BL11) + SUMIF(negtgel!U$2:BL$2,'Tsalin uzuulelt'!H$2,negtgel!U11:BL11)+SUMIF(negtgel!U$2:BL$2,'Tsalin uzuulelt'!H$3,negtgel!U11:BL11)+SUMIF(negtgel!U$2:BL$2,'Tsalin uzuulelt'!H$4,negtgel!U11:BL11)+SUMIF(negtgel!U$2:BL$2,'Tsalin uzuulelt'!H$5,negtgel!U11:BL11)</f>
      </c>
      <c r="J11">
        <f>SUMIF(negtgel!U$2:BL$2,'Tsalin uzuulelt'!J$1,negtgel!U11:BL11) + SUMIF(negtgel!U$2:BL$2,'Tsalin uzuulelt'!J$2,negtgel!U11:BL11)+SUMIF(negtgel!U$2:BL$2,'Tsalin uzuulelt'!J$3,negtgel!U11:BL11)+SUMIF(negtgel!U$2:BL$2,'Tsalin uzuulelt'!J$4,negtgel!U11:BL11)+SUMIF(negtgel!U$2:BL$2,'Tsalin uzuulelt'!J$5,negtgel!U11:BL11)</f>
      </c>
      <c r="K11">
        <f>SUMIF(negtgel!U$2:BL$2,'Tsalin uzuulelt'!L$1,negtgel!U11:BL11) + SUMIF(negtgel!U$2:BL$2,'Tsalin uzuulelt'!L$2,negtgel!U11:BL11)+SUMIF(negtgel!U$2:BL$2,'Tsalin uzuulelt'!L$3,negtgel!U11:BL11)+SUMIF(negtgel!U$2:BL$2,'Tsalin uzuulelt'!L$4,negtgel!U11:BL11)+SUMIF(negtgel!U$2:BL$2,'Tsalin uzuulelt'!L$5,negtgel!U11:BL11)</f>
      </c>
      <c r="L11">
        <f>SUMIF(negtgel!U$2:BL$2,'Tsalin uzuulelt'!N$1,negtgel!U11:BL11) + SUMIF(negtgel!U$2:BL$2,'Tsalin uzuulelt'!N$2,negtgel!U11:BL11)+SUMIF(negtgel!U$2:BL$2,'Tsalin uzuulelt'!N$3,negtgel!U11:BL11)+SUMIF(negtgel!U$2:BL$2,'Tsalin uzuulelt'!N$4,negtgel!U11:BL11)+SUMIF(negtgel!U$2:BL$2,'Tsalin uzuulelt'!N$5,negtgel!U11:BL11)</f>
      </c>
      <c r="M11">
        <f>SUMIF(negtgel!U$2:BL$2,'Tsalin uzuulelt'!P$1,negtgel!U11:BL11) + SUMIF(negtgel!U$2:BL$2,'Tsalin uzuulelt'!P$2,negtgel!U11:BL11)+ SUMIF(negtgel!U$2:BL$2,'Tsalin uzuulelt'!P$3,negtgel!U11:BL11)+ SUMIF(negtgel!U$2:BL$2,'Tsalin uzuulelt'!P$4,negtgel!U11:BL11)+ SUMIF(negtgel!U$2:BL$2,'Tsalin uzuulelt'!P$5,negtgel!U11:BL11)</f>
      </c>
      <c r="N11">
        <f>IF(ISNUMBER(U11*1)=CF11,0,K11-H11-G11)</f>
      </c>
      <c r="O11">
        <f>IF(ISNUMBER(U11*1)=CF11,0,L11)</f>
      </c>
      <c r="P11">
        <f>IF(ISNUMBER(U11*1)=CF11,0,M11)</f>
      </c>
      <c r="Q11">
        <f>IF(N11&gt;2400000,N11,0)</f>
      </c>
      <c r="R11">
        <f><![CDATA[IF(N11<561797,13333.33,IF(N11<1123595,11666.67,IF(N11<1685393,10000,IF(N11<2247191,8333.33,IF(N11<2664000,6666.6,IF(N11<2764000,5000,IF(N11<3264000,0,0)))))))]]></f>
      </c>
      <c r="S11">
        <f>IF(B11&gt;10,11,IF(B11&gt;8.7,8.8,IF(B11&gt;3,B11,IF(B11&gt;1.5,2))))</f>
      </c>
      <c r="T11">
        <f>IF(Q11=0,S11,R11)</f>
      </c>
      <c r="U11" t="n">
        <v>6.0</v>
      </c>
      <c r="V11" t="s">
        <v>2653</v>
      </c>
      <c r="W11" t="n">
        <v>18.0</v>
      </c>
      <c r="X11" t="n">
        <v>0.0</v>
      </c>
      <c r="Y11" t="n">
        <v>447091.0</v>
      </c>
      <c r="Z11" t="n">
        <v>0.0</v>
      </c>
      <c r="AA11" t="n">
        <v>0.0</v>
      </c>
      <c r="AB11" t="s">
        <v>2651</v>
      </c>
      <c r="AC11" t="n">
        <v>0.0</v>
      </c>
      <c r="AD11" t="n">
        <v>0.0</v>
      </c>
      <c r="AE11" t="n">
        <v>0.0</v>
      </c>
      <c r="AF11" t="n">
        <v>9000.0</v>
      </c>
      <c r="AG11" t="n">
        <v>0.0</v>
      </c>
      <c r="AH11" t="n">
        <v>456091.0</v>
      </c>
      <c r="AI11" t="n">
        <v>45609.0</v>
      </c>
      <c r="AJ11" t="n">
        <v>34138.0</v>
      </c>
      <c r="AK11" t="s">
        <v>2652</v>
      </c>
      <c r="CH11">
        <f>IFERROR(U11*1,0)</f>
      </c>
    </row>
    <row r="12">
      <c r="A12" t="n">
        <v>2.0</v>
      </c>
      <c r="B12">
        <f>IF((K12-G12-H12&gt;2400000),11,(L12/(K12-G12-H12)*100))</f>
      </c>
      <c r="C12">
        <f>IF(N12&gt;2400000,240000,(N12*S12)/100)</f>
      </c>
      <c r="D12">
        <f>IF((ISNUMBER(U12*1)=CH12),0,(K12-L12)*0.1-R12+(I12+J12)*0.011)</f>
      </c>
      <c r="E12">
        <f>IF((ISNUMBER(U12*1)=CH12),0,C12-L12)</f>
      </c>
      <c r="F12">
        <f>D12-P12</f>
      </c>
      <c r="G12">
        <f>SUMIF(negtgel!U$2:BL$2,'Tsalin uzuulelt'!B$1,negtgel!U12:BL12) + SUMIF(negtgel!U$2:BL$2,'Tsalin uzuulelt'!B$2,negtgel!U12:BL12)+SUMIF(negtgel!U$2:BL$2,'Tsalin uzuulelt'!B$3,negtgel!U12:BL12)+SUMIF(negtgel!U$2:BL$2,'Tsalin uzuulelt'!B$4,negtgel!U12:BL12)+SUMIF(negtgel!U$2:BL$2,'Tsalin uzuulelt'!B$5,negtgel!U12:BL12)</f>
      </c>
      <c r="H12">
        <f>SUMIF(negtgel!U$2:BL$2,'Tsalin uzuulelt'!F$1,negtgel!U12:BL12) + SUMIF(negtgel!U$2:BL$2,'Tsalin uzuulelt'!F$2,negtgel!U12:BL12)+SUMIF(negtgel!U$2:BL$2,'Tsalin uzuulelt'!F$3,negtgel!U12:BL12)+SUMIF(negtgel!U$2:BL$2,'Tsalin uzuulelt'!F$4,negtgel!U12:BL12)+SUMIF(negtgel!U$2:BL$2,'Tsalin uzuulelt'!F$5,negtgel!U12:BL12)</f>
      </c>
      <c r="I12">
        <f>SUMIF(negtgel!U$2:BL$2,'Tsalin uzuulelt'!H$1,negtgel!U12:BL12) + SUMIF(negtgel!U$2:BL$2,'Tsalin uzuulelt'!H$2,negtgel!U12:BL12)+SUMIF(negtgel!U$2:BL$2,'Tsalin uzuulelt'!H$3,negtgel!U12:BL12)+SUMIF(negtgel!U$2:BL$2,'Tsalin uzuulelt'!H$4,negtgel!U12:BL12)+SUMIF(negtgel!U$2:BL$2,'Tsalin uzuulelt'!H$5,negtgel!U12:BL12)</f>
      </c>
      <c r="J12">
        <f>SUMIF(negtgel!U$2:BL$2,'Tsalin uzuulelt'!J$1,negtgel!U12:BL12) + SUMIF(negtgel!U$2:BL$2,'Tsalin uzuulelt'!J$2,negtgel!U12:BL12)+SUMIF(negtgel!U$2:BL$2,'Tsalin uzuulelt'!J$3,negtgel!U12:BL12)+SUMIF(negtgel!U$2:BL$2,'Tsalin uzuulelt'!J$4,negtgel!U12:BL12)+SUMIF(negtgel!U$2:BL$2,'Tsalin uzuulelt'!J$5,negtgel!U12:BL12)</f>
      </c>
      <c r="K12">
        <f>SUMIF(negtgel!U$2:BL$2,'Tsalin uzuulelt'!L$1,negtgel!U12:BL12) + SUMIF(negtgel!U$2:BL$2,'Tsalin uzuulelt'!L$2,negtgel!U12:BL12)+SUMIF(negtgel!U$2:BL$2,'Tsalin uzuulelt'!L$3,negtgel!U12:BL12)+SUMIF(negtgel!U$2:BL$2,'Tsalin uzuulelt'!L$4,negtgel!U12:BL12)+SUMIF(negtgel!U$2:BL$2,'Tsalin uzuulelt'!L$5,negtgel!U12:BL12)</f>
      </c>
      <c r="L12">
        <f>SUMIF(negtgel!U$2:BL$2,'Tsalin uzuulelt'!N$1,negtgel!U12:BL12) + SUMIF(negtgel!U$2:BL$2,'Tsalin uzuulelt'!N$2,negtgel!U12:BL12)+SUMIF(negtgel!U$2:BL$2,'Tsalin uzuulelt'!N$3,negtgel!U12:BL12)+SUMIF(negtgel!U$2:BL$2,'Tsalin uzuulelt'!N$4,negtgel!U12:BL12)+SUMIF(negtgel!U$2:BL$2,'Tsalin uzuulelt'!N$5,negtgel!U12:BL12)</f>
      </c>
      <c r="M12">
        <f>SUMIF(negtgel!U$2:BL$2,'Tsalin uzuulelt'!P$1,negtgel!U12:BL12) + SUMIF(negtgel!U$2:BL$2,'Tsalin uzuulelt'!P$2,negtgel!U12:BL12)+ SUMIF(negtgel!U$2:BL$2,'Tsalin uzuulelt'!P$3,negtgel!U12:BL12)+ SUMIF(negtgel!U$2:BL$2,'Tsalin uzuulelt'!P$4,negtgel!U12:BL12)+ SUMIF(negtgel!U$2:BL$2,'Tsalin uzuulelt'!P$5,negtgel!U12:BL12)</f>
      </c>
      <c r="N12">
        <f>IF(ISNUMBER(U12*1)=CF12,0,K12-H12-G12)</f>
      </c>
      <c r="O12">
        <f>IF(ISNUMBER(U12*1)=CF12,0,L12)</f>
      </c>
      <c r="P12">
        <f>IF(ISNUMBER(U12*1)=CF12,0,M12)</f>
      </c>
      <c r="Q12">
        <f>IF(N12&gt;2400000,N12,0)</f>
      </c>
      <c r="R12">
        <f><![CDATA[IF(N12<561797,13333.33,IF(N12<1123595,11666.67,IF(N12<1685393,10000,IF(N12<2247191,8333.33,IF(N12<2664000,6666.6,IF(N12<2764000,5000,IF(N12<3264000,0,0)))))))]]></f>
      </c>
      <c r="S12">
        <f>IF(B12&gt;10,11,IF(B12&gt;8.7,8.8,IF(B12&gt;3,B12,IF(B12&gt;1.5,2))))</f>
      </c>
      <c r="T12">
        <f>IF(Q12=0,S12,R12)</f>
      </c>
      <c r="U12" t="n">
        <v>8.0</v>
      </c>
      <c r="V12" t="s">
        <v>2654</v>
      </c>
      <c r="W12" t="n">
        <v>18.0</v>
      </c>
      <c r="X12" t="n">
        <v>0.0</v>
      </c>
      <c r="Y12" t="n">
        <v>446857.0</v>
      </c>
      <c r="Z12" t="n">
        <v>0.0</v>
      </c>
      <c r="AA12" t="n">
        <v>0.0</v>
      </c>
      <c r="AB12" t="s">
        <v>2651</v>
      </c>
      <c r="AC12" t="n">
        <v>0.0</v>
      </c>
      <c r="AD12" t="n">
        <v>111714.0</v>
      </c>
      <c r="AE12" t="n">
        <v>0.0</v>
      </c>
      <c r="AF12" t="n">
        <v>0.0</v>
      </c>
      <c r="AG12" t="n">
        <v>0.0</v>
      </c>
      <c r="AH12" t="n">
        <v>558571.0</v>
      </c>
      <c r="AI12" t="n">
        <v>43569.0</v>
      </c>
      <c r="AJ12" t="n">
        <v>44500.0</v>
      </c>
      <c r="AK12" t="s">
        <v>2652</v>
      </c>
      <c r="CH12">
        <f>IFERROR(U12*1,0)</f>
      </c>
    </row>
    <row r="13">
      <c r="A13" t="n">
        <v>2.0</v>
      </c>
      <c r="B13">
        <f>IF((K13-G13-H13&gt;2400000),11,(L13/(K13-G13-H13)*100))</f>
      </c>
      <c r="C13">
        <f>IF(N13&gt;2400000,240000,(N13*S13)/100)</f>
      </c>
      <c r="D13">
        <f>IF((ISNUMBER(U13*1)=CH13),0,(K13-L13)*0.1-R13+(I13+J13)*0.011)</f>
      </c>
      <c r="E13">
        <f>IF((ISNUMBER(U13*1)=CH13),0,C13-L13)</f>
      </c>
      <c r="F13">
        <f>D13-P13</f>
      </c>
      <c r="G13">
        <f>SUMIF(negtgel!U$2:BL$2,'Tsalin uzuulelt'!B$1,negtgel!U13:BL13) + SUMIF(negtgel!U$2:BL$2,'Tsalin uzuulelt'!B$2,negtgel!U13:BL13)+SUMIF(negtgel!U$2:BL$2,'Tsalin uzuulelt'!B$3,negtgel!U13:BL13)+SUMIF(negtgel!U$2:BL$2,'Tsalin uzuulelt'!B$4,negtgel!U13:BL13)+SUMIF(negtgel!U$2:BL$2,'Tsalin uzuulelt'!B$5,negtgel!U13:BL13)</f>
      </c>
      <c r="H13">
        <f>SUMIF(negtgel!U$2:BL$2,'Tsalin uzuulelt'!F$1,negtgel!U13:BL13) + SUMIF(negtgel!U$2:BL$2,'Tsalin uzuulelt'!F$2,negtgel!U13:BL13)+SUMIF(negtgel!U$2:BL$2,'Tsalin uzuulelt'!F$3,negtgel!U13:BL13)+SUMIF(negtgel!U$2:BL$2,'Tsalin uzuulelt'!F$4,negtgel!U13:BL13)+SUMIF(negtgel!U$2:BL$2,'Tsalin uzuulelt'!F$5,negtgel!U13:BL13)</f>
      </c>
      <c r="I13">
        <f>SUMIF(negtgel!U$2:BL$2,'Tsalin uzuulelt'!H$1,negtgel!U13:BL13) + SUMIF(negtgel!U$2:BL$2,'Tsalin uzuulelt'!H$2,negtgel!U13:BL13)+SUMIF(negtgel!U$2:BL$2,'Tsalin uzuulelt'!H$3,negtgel!U13:BL13)+SUMIF(negtgel!U$2:BL$2,'Tsalin uzuulelt'!H$4,negtgel!U13:BL13)+SUMIF(negtgel!U$2:BL$2,'Tsalin uzuulelt'!H$5,negtgel!U13:BL13)</f>
      </c>
      <c r="J13">
        <f>SUMIF(negtgel!U$2:BL$2,'Tsalin uzuulelt'!J$1,negtgel!U13:BL13) + SUMIF(negtgel!U$2:BL$2,'Tsalin uzuulelt'!J$2,negtgel!U13:BL13)+SUMIF(negtgel!U$2:BL$2,'Tsalin uzuulelt'!J$3,negtgel!U13:BL13)+SUMIF(negtgel!U$2:BL$2,'Tsalin uzuulelt'!J$4,negtgel!U13:BL13)+SUMIF(negtgel!U$2:BL$2,'Tsalin uzuulelt'!J$5,negtgel!U13:BL13)</f>
      </c>
      <c r="K13">
        <f>SUMIF(negtgel!U$2:BL$2,'Tsalin uzuulelt'!L$1,negtgel!U13:BL13) + SUMIF(negtgel!U$2:BL$2,'Tsalin uzuulelt'!L$2,negtgel!U13:BL13)+SUMIF(negtgel!U$2:BL$2,'Tsalin uzuulelt'!L$3,negtgel!U13:BL13)+SUMIF(negtgel!U$2:BL$2,'Tsalin uzuulelt'!L$4,negtgel!U13:BL13)+SUMIF(negtgel!U$2:BL$2,'Tsalin uzuulelt'!L$5,negtgel!U13:BL13)</f>
      </c>
      <c r="L13">
        <f>SUMIF(negtgel!U$2:BL$2,'Tsalin uzuulelt'!N$1,negtgel!U13:BL13) + SUMIF(negtgel!U$2:BL$2,'Tsalin uzuulelt'!N$2,negtgel!U13:BL13)+SUMIF(negtgel!U$2:BL$2,'Tsalin uzuulelt'!N$3,negtgel!U13:BL13)+SUMIF(negtgel!U$2:BL$2,'Tsalin uzuulelt'!N$4,negtgel!U13:BL13)+SUMIF(negtgel!U$2:BL$2,'Tsalin uzuulelt'!N$5,negtgel!U13:BL13)</f>
      </c>
      <c r="M13">
        <f>SUMIF(negtgel!U$2:BL$2,'Tsalin uzuulelt'!P$1,negtgel!U13:BL13) + SUMIF(negtgel!U$2:BL$2,'Tsalin uzuulelt'!P$2,negtgel!U13:BL13)+ SUMIF(negtgel!U$2:BL$2,'Tsalin uzuulelt'!P$3,negtgel!U13:BL13)+ SUMIF(negtgel!U$2:BL$2,'Tsalin uzuulelt'!P$4,negtgel!U13:BL13)+ SUMIF(negtgel!U$2:BL$2,'Tsalin uzuulelt'!P$5,negtgel!U13:BL13)</f>
      </c>
      <c r="N13">
        <f>IF(ISNUMBER(U13*1)=CF13,0,K13-H13-G13)</f>
      </c>
      <c r="O13">
        <f>IF(ISNUMBER(U13*1)=CF13,0,L13)</f>
      </c>
      <c r="P13">
        <f>IF(ISNUMBER(U13*1)=CF13,0,M13)</f>
      </c>
      <c r="Q13">
        <f>IF(N13&gt;2400000,N13,0)</f>
      </c>
      <c r="R13">
        <f><![CDATA[IF(N13<561797,13333.33,IF(N13<1123595,11666.67,IF(N13<1685393,10000,IF(N13<2247191,8333.33,IF(N13<2664000,6666.6,IF(N13<2764000,5000,IF(N13<3264000,0,0)))))))]]></f>
      </c>
      <c r="S13">
        <f>IF(B13&gt;10,11,IF(B13&gt;8.7,8.8,IF(B13&gt;3,B13,IF(B13&gt;1.5,2))))</f>
      </c>
      <c r="T13">
        <f>IF(Q13=0,S13,R13)</f>
      </c>
      <c r="U13" t="n">
        <v>124.0</v>
      </c>
      <c r="V13" t="s">
        <v>2656</v>
      </c>
      <c r="W13" t="n">
        <v>18.0</v>
      </c>
      <c r="X13" t="n">
        <v>0.0</v>
      </c>
      <c r="Y13" t="n">
        <v>180862.0</v>
      </c>
      <c r="Z13" t="n">
        <v>0.0</v>
      </c>
      <c r="AA13" t="n">
        <v>0.0</v>
      </c>
      <c r="AB13" t="s">
        <v>2651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n">
        <v>180862.0</v>
      </c>
      <c r="AI13" t="n">
        <v>18086.0</v>
      </c>
      <c r="AJ13" t="n">
        <v>16278.0</v>
      </c>
      <c r="AK13" t="s">
        <v>2651</v>
      </c>
      <c r="CH13">
        <f>IFERROR(U13*1,0)</f>
      </c>
    </row>
    <row r="16">
      <c r="A16" t="n">
        <v>3.0</v>
      </c>
      <c r="B16">
        <f>IF((K16-G16-H16&gt;2400000),11,(L16/(K16-G16-H16)*100))</f>
      </c>
      <c r="C16">
        <f>IF(N16&gt;2400000,240000,(N16*S16)/100)</f>
      </c>
      <c r="D16">
        <f>IF((ISNUMBER(U16*1)=CH16),0,(K16-L16)*0.1-R16+(I16+J16)*0.011)</f>
      </c>
      <c r="E16">
        <f>IF((ISNUMBER(U16*1)=CH16),0,C16-L16)</f>
      </c>
      <c r="F16">
        <f>D16-P16</f>
      </c>
      <c r="G16">
        <f>SUMIF(negtgel!U$2:BL$2,'Tsalin uzuulelt'!B$1,negtgel!U16:BL16) + SUMIF(negtgel!U$2:BL$2,'Tsalin uzuulelt'!B$2,negtgel!U16:BL16)+SUMIF(negtgel!U$2:BL$2,'Tsalin uzuulelt'!B$3,negtgel!U16:BL16)+SUMIF(negtgel!U$2:BL$2,'Tsalin uzuulelt'!B$4,negtgel!U16:BL16)+SUMIF(negtgel!U$2:BL$2,'Tsalin uzuulelt'!B$5,negtgel!U16:BL16)</f>
      </c>
      <c r="H16">
        <f>SUMIF(negtgel!U$2:BL$2,'Tsalin uzuulelt'!F$1,negtgel!U16:BL16) + SUMIF(negtgel!U$2:BL$2,'Tsalin uzuulelt'!F$2,negtgel!U16:BL16)+SUMIF(negtgel!U$2:BL$2,'Tsalin uzuulelt'!F$3,negtgel!U16:BL16)+SUMIF(negtgel!U$2:BL$2,'Tsalin uzuulelt'!F$4,negtgel!U16:BL16)+SUMIF(negtgel!U$2:BL$2,'Tsalin uzuulelt'!F$5,negtgel!U16:BL16)</f>
      </c>
      <c r="I16">
        <f>SUMIF(negtgel!U$2:BL$2,'Tsalin uzuulelt'!H$1,negtgel!U16:BL16) + SUMIF(negtgel!U$2:BL$2,'Tsalin uzuulelt'!H$2,negtgel!U16:BL16)+SUMIF(negtgel!U$2:BL$2,'Tsalin uzuulelt'!H$3,negtgel!U16:BL16)+SUMIF(negtgel!U$2:BL$2,'Tsalin uzuulelt'!H$4,negtgel!U16:BL16)+SUMIF(negtgel!U$2:BL$2,'Tsalin uzuulelt'!H$5,negtgel!U16:BL16)</f>
      </c>
      <c r="J16">
        <f>SUMIF(negtgel!U$2:BL$2,'Tsalin uzuulelt'!J$1,negtgel!U16:BL16) + SUMIF(negtgel!U$2:BL$2,'Tsalin uzuulelt'!J$2,negtgel!U16:BL16)+SUMIF(negtgel!U$2:BL$2,'Tsalin uzuulelt'!J$3,negtgel!U16:BL16)+SUMIF(negtgel!U$2:BL$2,'Tsalin uzuulelt'!J$4,negtgel!U16:BL16)+SUMIF(negtgel!U$2:BL$2,'Tsalin uzuulelt'!J$5,negtgel!U16:BL16)</f>
      </c>
      <c r="K16">
        <f>SUMIF(negtgel!U$2:BL$2,'Tsalin uzuulelt'!L$1,negtgel!U16:BL16) + SUMIF(negtgel!U$2:BL$2,'Tsalin uzuulelt'!L$2,negtgel!U16:BL16)+SUMIF(negtgel!U$2:BL$2,'Tsalin uzuulelt'!L$3,negtgel!U16:BL16)+SUMIF(negtgel!U$2:BL$2,'Tsalin uzuulelt'!L$4,negtgel!U16:BL16)+SUMIF(negtgel!U$2:BL$2,'Tsalin uzuulelt'!L$5,negtgel!U16:BL16)</f>
      </c>
      <c r="L16">
        <f>SUMIF(negtgel!U$2:BL$2,'Tsalin uzuulelt'!N$1,negtgel!U16:BL16) + SUMIF(negtgel!U$2:BL$2,'Tsalin uzuulelt'!N$2,negtgel!U16:BL16)+SUMIF(negtgel!U$2:BL$2,'Tsalin uzuulelt'!N$3,negtgel!U16:BL16)+SUMIF(negtgel!U$2:BL$2,'Tsalin uzuulelt'!N$4,negtgel!U16:BL16)+SUMIF(negtgel!U$2:BL$2,'Tsalin uzuulelt'!N$5,negtgel!U16:BL16)</f>
      </c>
      <c r="M16">
        <f>SUMIF(negtgel!U$2:BL$2,'Tsalin uzuulelt'!P$1,negtgel!U16:BL16) + SUMIF(negtgel!U$2:BL$2,'Tsalin uzuulelt'!P$2,negtgel!U16:BL16)+ SUMIF(negtgel!U$2:BL$2,'Tsalin uzuulelt'!P$3,negtgel!U16:BL16)+ SUMIF(negtgel!U$2:BL$2,'Tsalin uzuulelt'!P$4,negtgel!U16:BL16)+ SUMIF(negtgel!U$2:BL$2,'Tsalin uzuulelt'!P$5,negtgel!U16:BL16)</f>
      </c>
      <c r="N16">
        <f>IF(ISNUMBER(U16*1)=CF16,0,K16-H16-G16)</f>
      </c>
      <c r="O16">
        <f>IF(ISNUMBER(U16*1)=CF16,0,L16)</f>
      </c>
      <c r="P16">
        <f>IF(ISNUMBER(U16*1)=CF16,0,M16)</f>
      </c>
      <c r="Q16">
        <f>IF(N16&gt;2400000,N16,0)</f>
      </c>
      <c r="R16">
        <f><![CDATA[IF(N16<561797,13333.33,IF(N16<1123595,11666.67,IF(N16<1685393,10000,IF(N16<2247191,8333.33,IF(N16<2664000,6666.6,IF(N16<2764000,5000,IF(N16<3264000,0,0)))))))]]></f>
      </c>
      <c r="S16">
        <f>IF(B16&gt;10,11,IF(B16&gt;8.7,8.8,IF(B16&gt;3,B16,IF(B16&gt;1.5,2))))</f>
      </c>
      <c r="T16">
        <f>IF(Q16=0,S16,R16)</f>
      </c>
      <c r="U16" t="n">
        <v>2.0</v>
      </c>
      <c r="V16" t="s">
        <v>2650</v>
      </c>
      <c r="W16" t="n">
        <v>21.0</v>
      </c>
      <c r="X16" t="n">
        <v>0.0</v>
      </c>
      <c r="Y16" t="n">
        <v>560865.0</v>
      </c>
      <c r="Z16" t="n">
        <v>0.0</v>
      </c>
      <c r="AA16" t="n">
        <v>0.0</v>
      </c>
      <c r="AB16" t="s">
        <v>2651</v>
      </c>
      <c r="AC16" t="n">
        <v>0.0</v>
      </c>
      <c r="AD16" t="n">
        <v>140216.0</v>
      </c>
      <c r="AE16" t="n">
        <v>0.0</v>
      </c>
      <c r="AF16" t="n">
        <v>16800.0</v>
      </c>
      <c r="AG16" t="n">
        <v>252389.0</v>
      </c>
      <c r="AH16" t="n">
        <v>970270.0</v>
      </c>
      <c r="AI16" t="n">
        <v>97027.0</v>
      </c>
      <c r="AJ16" t="n">
        <v>80492.0</v>
      </c>
      <c r="AK16" t="s">
        <v>2652</v>
      </c>
      <c r="CH16">
        <f>IFERROR(U16*1,0)</f>
      </c>
    </row>
    <row r="17">
      <c r="A17" t="n">
        <v>3.0</v>
      </c>
      <c r="B17">
        <f>IF((K17-G17-H17&gt;2400000),11,(L17/(K17-G17-H17)*100))</f>
      </c>
      <c r="C17">
        <f>IF(N17&gt;2400000,240000,(N17*S17)/100)</f>
      </c>
      <c r="D17">
        <f>IF((ISNUMBER(U17*1)=CH17),0,(K17-L17)*0.1-R17+(I17+J17)*0.011)</f>
      </c>
      <c r="E17">
        <f>IF((ISNUMBER(U17*1)=CH17),0,C17-L17)</f>
      </c>
      <c r="F17">
        <f>D17-P17</f>
      </c>
      <c r="G17">
        <f>SUMIF(negtgel!U$2:BL$2,'Tsalin uzuulelt'!B$1,negtgel!U17:BL17) + SUMIF(negtgel!U$2:BL$2,'Tsalin uzuulelt'!B$2,negtgel!U17:BL17)+SUMIF(negtgel!U$2:BL$2,'Tsalin uzuulelt'!B$3,negtgel!U17:BL17)+SUMIF(negtgel!U$2:BL$2,'Tsalin uzuulelt'!B$4,negtgel!U17:BL17)+SUMIF(negtgel!U$2:BL$2,'Tsalin uzuulelt'!B$5,negtgel!U17:BL17)</f>
      </c>
      <c r="H17">
        <f>SUMIF(negtgel!U$2:BL$2,'Tsalin uzuulelt'!F$1,negtgel!U17:BL17) + SUMIF(negtgel!U$2:BL$2,'Tsalin uzuulelt'!F$2,negtgel!U17:BL17)+SUMIF(negtgel!U$2:BL$2,'Tsalin uzuulelt'!F$3,negtgel!U17:BL17)+SUMIF(negtgel!U$2:BL$2,'Tsalin uzuulelt'!F$4,negtgel!U17:BL17)+SUMIF(negtgel!U$2:BL$2,'Tsalin uzuulelt'!F$5,negtgel!U17:BL17)</f>
      </c>
      <c r="I17">
        <f>SUMIF(negtgel!U$2:BL$2,'Tsalin uzuulelt'!H$1,negtgel!U17:BL17) + SUMIF(negtgel!U$2:BL$2,'Tsalin uzuulelt'!H$2,negtgel!U17:BL17)+SUMIF(negtgel!U$2:BL$2,'Tsalin uzuulelt'!H$3,negtgel!U17:BL17)+SUMIF(negtgel!U$2:BL$2,'Tsalin uzuulelt'!H$4,negtgel!U17:BL17)+SUMIF(negtgel!U$2:BL$2,'Tsalin uzuulelt'!H$5,negtgel!U17:BL17)</f>
      </c>
      <c r="J17">
        <f>SUMIF(negtgel!U$2:BL$2,'Tsalin uzuulelt'!J$1,negtgel!U17:BL17) + SUMIF(negtgel!U$2:BL$2,'Tsalin uzuulelt'!J$2,negtgel!U17:BL17)+SUMIF(negtgel!U$2:BL$2,'Tsalin uzuulelt'!J$3,negtgel!U17:BL17)+SUMIF(negtgel!U$2:BL$2,'Tsalin uzuulelt'!J$4,negtgel!U17:BL17)+SUMIF(negtgel!U$2:BL$2,'Tsalin uzuulelt'!J$5,negtgel!U17:BL17)</f>
      </c>
      <c r="K17">
        <f>SUMIF(negtgel!U$2:BL$2,'Tsalin uzuulelt'!L$1,negtgel!U17:BL17) + SUMIF(negtgel!U$2:BL$2,'Tsalin uzuulelt'!L$2,negtgel!U17:BL17)+SUMIF(negtgel!U$2:BL$2,'Tsalin uzuulelt'!L$3,negtgel!U17:BL17)+SUMIF(negtgel!U$2:BL$2,'Tsalin uzuulelt'!L$4,negtgel!U17:BL17)+SUMIF(negtgel!U$2:BL$2,'Tsalin uzuulelt'!L$5,negtgel!U17:BL17)</f>
      </c>
      <c r="L17">
        <f>SUMIF(negtgel!U$2:BL$2,'Tsalin uzuulelt'!N$1,negtgel!U17:BL17) + SUMIF(negtgel!U$2:BL$2,'Tsalin uzuulelt'!N$2,negtgel!U17:BL17)+SUMIF(negtgel!U$2:BL$2,'Tsalin uzuulelt'!N$3,negtgel!U17:BL17)+SUMIF(negtgel!U$2:BL$2,'Tsalin uzuulelt'!N$4,negtgel!U17:BL17)+SUMIF(negtgel!U$2:BL$2,'Tsalin uzuulelt'!N$5,negtgel!U17:BL17)</f>
      </c>
      <c r="M17">
        <f>SUMIF(negtgel!U$2:BL$2,'Tsalin uzuulelt'!P$1,negtgel!U17:BL17) + SUMIF(negtgel!U$2:BL$2,'Tsalin uzuulelt'!P$2,negtgel!U17:BL17)+ SUMIF(negtgel!U$2:BL$2,'Tsalin uzuulelt'!P$3,negtgel!U17:BL17)+ SUMIF(negtgel!U$2:BL$2,'Tsalin uzuulelt'!P$4,negtgel!U17:BL17)+ SUMIF(negtgel!U$2:BL$2,'Tsalin uzuulelt'!P$5,negtgel!U17:BL17)</f>
      </c>
      <c r="N17">
        <f>IF(ISNUMBER(U17*1)=CF17,0,K17-H17-G17)</f>
      </c>
      <c r="O17">
        <f>IF(ISNUMBER(U17*1)=CF17,0,L17)</f>
      </c>
      <c r="P17">
        <f>IF(ISNUMBER(U17*1)=CF17,0,M17)</f>
      </c>
      <c r="Q17">
        <f>IF(N17&gt;2400000,N17,0)</f>
      </c>
      <c r="R17">
        <f><![CDATA[IF(N17<561797,13333.33,IF(N17<1123595,11666.67,IF(N17<1685393,10000,IF(N17<2247191,8333.33,IF(N17<2664000,6666.6,IF(N17<2764000,5000,IF(N17<3264000,0,0)))))))]]></f>
      </c>
      <c r="S17">
        <f>IF(B17&gt;10,11,IF(B17&gt;8.7,8.8,IF(B17&gt;3,B17,IF(B17&gt;1.5,2))))</f>
      </c>
      <c r="T17">
        <f>IF(Q17=0,S17,R17)</f>
      </c>
      <c r="U17" t="n">
        <v>6.0</v>
      </c>
      <c r="V17" t="s">
        <v>2653</v>
      </c>
      <c r="W17" t="n">
        <v>21.0</v>
      </c>
      <c r="X17" t="n">
        <v>0.0</v>
      </c>
      <c r="Y17" t="n">
        <v>447091.0</v>
      </c>
      <c r="Z17" t="n">
        <v>0.0</v>
      </c>
      <c r="AA17" t="n">
        <v>0.0</v>
      </c>
      <c r="AB17" t="s">
        <v>2651</v>
      </c>
      <c r="AC17" t="n">
        <v>0.0</v>
      </c>
      <c r="AD17" t="n">
        <v>0.0</v>
      </c>
      <c r="AE17" t="n">
        <v>0.0</v>
      </c>
      <c r="AF17" t="n">
        <v>10500.0</v>
      </c>
      <c r="AG17" t="n">
        <v>92308.0</v>
      </c>
      <c r="AH17" t="n">
        <v>549899.0</v>
      </c>
      <c r="AI17" t="n">
        <v>54990.0</v>
      </c>
      <c r="AJ17" t="n">
        <v>42596.0</v>
      </c>
      <c r="AK17" t="s">
        <v>2652</v>
      </c>
      <c r="CH17">
        <f>IFERROR(U17*1,0)</f>
      </c>
    </row>
    <row r="18">
      <c r="A18" t="n">
        <v>3.0</v>
      </c>
      <c r="B18">
        <f>IF((K18-G18-H18&gt;2400000),11,(L18/(K18-G18-H18)*100))</f>
      </c>
      <c r="C18">
        <f>IF(N18&gt;2400000,240000,(N18*S18)/100)</f>
      </c>
      <c r="D18">
        <f>IF((ISNUMBER(U18*1)=CH18),0,(K18-L18)*0.1-R18+(I18+J18)*0.011)</f>
      </c>
      <c r="E18">
        <f>IF((ISNUMBER(U18*1)=CH18),0,C18-L18)</f>
      </c>
      <c r="F18">
        <f>D18-P18</f>
      </c>
      <c r="G18">
        <f>SUMIF(negtgel!U$2:BL$2,'Tsalin uzuulelt'!B$1,negtgel!U18:BL18) + SUMIF(negtgel!U$2:BL$2,'Tsalin uzuulelt'!B$2,negtgel!U18:BL18)+SUMIF(negtgel!U$2:BL$2,'Tsalin uzuulelt'!B$3,negtgel!U18:BL18)+SUMIF(negtgel!U$2:BL$2,'Tsalin uzuulelt'!B$4,negtgel!U18:BL18)+SUMIF(negtgel!U$2:BL$2,'Tsalin uzuulelt'!B$5,negtgel!U18:BL18)</f>
      </c>
      <c r="H18">
        <f>SUMIF(negtgel!U$2:BL$2,'Tsalin uzuulelt'!F$1,negtgel!U18:BL18) + SUMIF(negtgel!U$2:BL$2,'Tsalin uzuulelt'!F$2,negtgel!U18:BL18)+SUMIF(negtgel!U$2:BL$2,'Tsalin uzuulelt'!F$3,negtgel!U18:BL18)+SUMIF(negtgel!U$2:BL$2,'Tsalin uzuulelt'!F$4,negtgel!U18:BL18)+SUMIF(negtgel!U$2:BL$2,'Tsalin uzuulelt'!F$5,negtgel!U18:BL18)</f>
      </c>
      <c r="I18">
        <f>SUMIF(negtgel!U$2:BL$2,'Tsalin uzuulelt'!H$1,negtgel!U18:BL18) + SUMIF(negtgel!U$2:BL$2,'Tsalin uzuulelt'!H$2,negtgel!U18:BL18)+SUMIF(negtgel!U$2:BL$2,'Tsalin uzuulelt'!H$3,negtgel!U18:BL18)+SUMIF(negtgel!U$2:BL$2,'Tsalin uzuulelt'!H$4,negtgel!U18:BL18)+SUMIF(negtgel!U$2:BL$2,'Tsalin uzuulelt'!H$5,negtgel!U18:BL18)</f>
      </c>
      <c r="J18">
        <f>SUMIF(negtgel!U$2:BL$2,'Tsalin uzuulelt'!J$1,negtgel!U18:BL18) + SUMIF(negtgel!U$2:BL$2,'Tsalin uzuulelt'!J$2,negtgel!U18:BL18)+SUMIF(negtgel!U$2:BL$2,'Tsalin uzuulelt'!J$3,negtgel!U18:BL18)+SUMIF(negtgel!U$2:BL$2,'Tsalin uzuulelt'!J$4,negtgel!U18:BL18)+SUMIF(negtgel!U$2:BL$2,'Tsalin uzuulelt'!J$5,negtgel!U18:BL18)</f>
      </c>
      <c r="K18">
        <f>SUMIF(negtgel!U$2:BL$2,'Tsalin uzuulelt'!L$1,negtgel!U18:BL18) + SUMIF(negtgel!U$2:BL$2,'Tsalin uzuulelt'!L$2,negtgel!U18:BL18)+SUMIF(negtgel!U$2:BL$2,'Tsalin uzuulelt'!L$3,negtgel!U18:BL18)+SUMIF(negtgel!U$2:BL$2,'Tsalin uzuulelt'!L$4,negtgel!U18:BL18)+SUMIF(negtgel!U$2:BL$2,'Tsalin uzuulelt'!L$5,negtgel!U18:BL18)</f>
      </c>
      <c r="L18">
        <f>SUMIF(negtgel!U$2:BL$2,'Tsalin uzuulelt'!N$1,negtgel!U18:BL18) + SUMIF(negtgel!U$2:BL$2,'Tsalin uzuulelt'!N$2,negtgel!U18:BL18)+SUMIF(negtgel!U$2:BL$2,'Tsalin uzuulelt'!N$3,negtgel!U18:BL18)+SUMIF(negtgel!U$2:BL$2,'Tsalin uzuulelt'!N$4,negtgel!U18:BL18)+SUMIF(negtgel!U$2:BL$2,'Tsalin uzuulelt'!N$5,negtgel!U18:BL18)</f>
      </c>
      <c r="M18">
        <f>SUMIF(negtgel!U$2:BL$2,'Tsalin uzuulelt'!P$1,negtgel!U18:BL18) + SUMIF(negtgel!U$2:BL$2,'Tsalin uzuulelt'!P$2,negtgel!U18:BL18)+ SUMIF(negtgel!U$2:BL$2,'Tsalin uzuulelt'!P$3,negtgel!U18:BL18)+ SUMIF(negtgel!U$2:BL$2,'Tsalin uzuulelt'!P$4,negtgel!U18:BL18)+ SUMIF(negtgel!U$2:BL$2,'Tsalin uzuulelt'!P$5,negtgel!U18:BL18)</f>
      </c>
      <c r="N18">
        <f>IF(ISNUMBER(U18*1)=CF18,0,K18-H18-G18)</f>
      </c>
      <c r="O18">
        <f>IF(ISNUMBER(U18*1)=CF18,0,L18)</f>
      </c>
      <c r="P18">
        <f>IF(ISNUMBER(U18*1)=CF18,0,M18)</f>
      </c>
      <c r="Q18">
        <f>IF(N18&gt;2400000,N18,0)</f>
      </c>
      <c r="R18">
        <f><![CDATA[IF(N18<561797,13333.33,IF(N18<1123595,11666.67,IF(N18<1685393,10000,IF(N18<2247191,8333.33,IF(N18<2664000,6666.6,IF(N18<2764000,5000,IF(N18<3264000,0,0)))))))]]></f>
      </c>
      <c r="S18">
        <f>IF(B18&gt;10,11,IF(B18&gt;8.7,8.8,IF(B18&gt;3,B18,IF(B18&gt;1.5,2))))</f>
      </c>
      <c r="T18">
        <f>IF(Q18=0,S18,R18)</f>
      </c>
      <c r="U18" t="n">
        <v>8.0</v>
      </c>
      <c r="V18" t="s">
        <v>2654</v>
      </c>
      <c r="W18" t="n">
        <v>21.0</v>
      </c>
      <c r="X18" t="n">
        <v>0.0</v>
      </c>
      <c r="Y18" t="n">
        <v>446857.0</v>
      </c>
      <c r="Z18" t="n">
        <v>0.0</v>
      </c>
      <c r="AA18" t="n">
        <v>0.0</v>
      </c>
      <c r="AB18" t="s">
        <v>2651</v>
      </c>
      <c r="AC18" t="n">
        <v>0.0</v>
      </c>
      <c r="AD18" t="n">
        <v>111714.0</v>
      </c>
      <c r="AE18" t="n">
        <v>0.0</v>
      </c>
      <c r="AF18" t="n">
        <v>0.0</v>
      </c>
      <c r="AG18" t="n">
        <v>227115.0</v>
      </c>
      <c r="AH18" t="n">
        <v>785686.0</v>
      </c>
      <c r="AI18" t="n">
        <v>61284.0</v>
      </c>
      <c r="AJ18" t="n">
        <v>65440.0</v>
      </c>
      <c r="AK18" t="s">
        <v>2652</v>
      </c>
      <c r="CH18">
        <f>IFERROR(U18*1,0)</f>
      </c>
    </row>
    <row r="19">
      <c r="A19" t="n">
        <v>3.0</v>
      </c>
      <c r="B19">
        <f>IF((K19-G19-H19&gt;2400000),11,(L19/(K19-G19-H19)*100))</f>
      </c>
      <c r="C19">
        <f>IF(N19&gt;2400000,240000,(N19*S19)/100)</f>
      </c>
      <c r="D19">
        <f>IF((ISNUMBER(U19*1)=CH19),0,(K19-L19)*0.1-R19+(I19+J19)*0.011)</f>
      </c>
      <c r="E19">
        <f>IF((ISNUMBER(U19*1)=CH19),0,C19-L19)</f>
      </c>
      <c r="F19">
        <f>D19-P19</f>
      </c>
      <c r="G19">
        <f>SUMIF(negtgel!U$2:BL$2,'Tsalin uzuulelt'!B$1,negtgel!U19:BL19) + SUMIF(negtgel!U$2:BL$2,'Tsalin uzuulelt'!B$2,negtgel!U19:BL19)+SUMIF(negtgel!U$2:BL$2,'Tsalin uzuulelt'!B$3,negtgel!U19:BL19)+SUMIF(negtgel!U$2:BL$2,'Tsalin uzuulelt'!B$4,negtgel!U19:BL19)+SUMIF(negtgel!U$2:BL$2,'Tsalin uzuulelt'!B$5,negtgel!U19:BL19)</f>
      </c>
      <c r="H19">
        <f>SUMIF(negtgel!U$2:BL$2,'Tsalin uzuulelt'!F$1,negtgel!U19:BL19) + SUMIF(negtgel!U$2:BL$2,'Tsalin uzuulelt'!F$2,negtgel!U19:BL19)+SUMIF(negtgel!U$2:BL$2,'Tsalin uzuulelt'!F$3,negtgel!U19:BL19)+SUMIF(negtgel!U$2:BL$2,'Tsalin uzuulelt'!F$4,negtgel!U19:BL19)+SUMIF(negtgel!U$2:BL$2,'Tsalin uzuulelt'!F$5,negtgel!U19:BL19)</f>
      </c>
      <c r="I19">
        <f>SUMIF(negtgel!U$2:BL$2,'Tsalin uzuulelt'!H$1,negtgel!U19:BL19) + SUMIF(negtgel!U$2:BL$2,'Tsalin uzuulelt'!H$2,negtgel!U19:BL19)+SUMIF(negtgel!U$2:BL$2,'Tsalin uzuulelt'!H$3,negtgel!U19:BL19)+SUMIF(negtgel!U$2:BL$2,'Tsalin uzuulelt'!H$4,negtgel!U19:BL19)+SUMIF(negtgel!U$2:BL$2,'Tsalin uzuulelt'!H$5,negtgel!U19:BL19)</f>
      </c>
      <c r="J19">
        <f>SUMIF(negtgel!U$2:BL$2,'Tsalin uzuulelt'!J$1,negtgel!U19:BL19) + SUMIF(negtgel!U$2:BL$2,'Tsalin uzuulelt'!J$2,negtgel!U19:BL19)+SUMIF(negtgel!U$2:BL$2,'Tsalin uzuulelt'!J$3,negtgel!U19:BL19)+SUMIF(negtgel!U$2:BL$2,'Tsalin uzuulelt'!J$4,negtgel!U19:BL19)+SUMIF(negtgel!U$2:BL$2,'Tsalin uzuulelt'!J$5,negtgel!U19:BL19)</f>
      </c>
      <c r="K19">
        <f>SUMIF(negtgel!U$2:BL$2,'Tsalin uzuulelt'!L$1,negtgel!U19:BL19) + SUMIF(negtgel!U$2:BL$2,'Tsalin uzuulelt'!L$2,negtgel!U19:BL19)+SUMIF(negtgel!U$2:BL$2,'Tsalin uzuulelt'!L$3,negtgel!U19:BL19)+SUMIF(negtgel!U$2:BL$2,'Tsalin uzuulelt'!L$4,negtgel!U19:BL19)+SUMIF(negtgel!U$2:BL$2,'Tsalin uzuulelt'!L$5,negtgel!U19:BL19)</f>
      </c>
      <c r="L19">
        <f>SUMIF(negtgel!U$2:BL$2,'Tsalin uzuulelt'!N$1,negtgel!U19:BL19) + SUMIF(negtgel!U$2:BL$2,'Tsalin uzuulelt'!N$2,negtgel!U19:BL19)+SUMIF(negtgel!U$2:BL$2,'Tsalin uzuulelt'!N$3,negtgel!U19:BL19)+SUMIF(negtgel!U$2:BL$2,'Tsalin uzuulelt'!N$4,negtgel!U19:BL19)+SUMIF(negtgel!U$2:BL$2,'Tsalin uzuulelt'!N$5,negtgel!U19:BL19)</f>
      </c>
      <c r="M19">
        <f>SUMIF(negtgel!U$2:BL$2,'Tsalin uzuulelt'!P$1,negtgel!U19:BL19) + SUMIF(negtgel!U$2:BL$2,'Tsalin uzuulelt'!P$2,negtgel!U19:BL19)+ SUMIF(negtgel!U$2:BL$2,'Tsalin uzuulelt'!P$3,negtgel!U19:BL19)+ SUMIF(negtgel!U$2:BL$2,'Tsalin uzuulelt'!P$4,negtgel!U19:BL19)+ SUMIF(negtgel!U$2:BL$2,'Tsalin uzuulelt'!P$5,negtgel!U19:BL19)</f>
      </c>
      <c r="N19">
        <f>IF(ISNUMBER(U19*1)=CF19,0,K19-H19-G19)</f>
      </c>
      <c r="O19">
        <f>IF(ISNUMBER(U19*1)=CF19,0,L19)</f>
      </c>
      <c r="P19">
        <f>IF(ISNUMBER(U19*1)=CF19,0,M19)</f>
      </c>
      <c r="Q19">
        <f>IF(N19&gt;2400000,N19,0)</f>
      </c>
      <c r="R19">
        <f><![CDATA[IF(N19<561797,13333.33,IF(N19<1123595,11666.67,IF(N19<1685393,10000,IF(N19<2247191,8333.33,IF(N19<2664000,6666.6,IF(N19<2764000,5000,IF(N19<3264000,0,0)))))))]]></f>
      </c>
      <c r="S19">
        <f>IF(B19&gt;10,11,IF(B19&gt;8.7,8.8,IF(B19&gt;3,B19,IF(B19&gt;1.5,2))))</f>
      </c>
      <c r="T19">
        <f>IF(Q19=0,S19,R19)</f>
      </c>
      <c r="U19" t="n">
        <v>124.0</v>
      </c>
      <c r="V19" t="s">
        <v>2656</v>
      </c>
      <c r="W19" t="n">
        <v>21.0</v>
      </c>
      <c r="X19" t="n">
        <v>0.0</v>
      </c>
      <c r="Y19" t="n">
        <v>180862.0</v>
      </c>
      <c r="Z19" t="n">
        <v>0.0</v>
      </c>
      <c r="AA19" t="n">
        <v>0.0</v>
      </c>
      <c r="AB19" t="s">
        <v>2651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n">
        <v>180862.0</v>
      </c>
      <c r="AI19" t="n">
        <v>18086.0</v>
      </c>
      <c r="AJ19" t="n">
        <v>16278.0</v>
      </c>
      <c r="AK19" t="s">
        <v>2651</v>
      </c>
      <c r="CH19">
        <f>IFERROR(U19*1,0)</f>
      </c>
    </row>
    <row r="20">
      <c r="A20" t="n">
        <v>3.0</v>
      </c>
      <c r="B20">
        <f>IF((K20-G20-H20&gt;2400000),11,(L20/(K20-G20-H20)*100))</f>
      </c>
      <c r="C20">
        <f>IF(N20&gt;2400000,240000,(N20*S20)/100)</f>
      </c>
      <c r="D20">
        <f>IF((ISNUMBER(U20*1)=CH20),0,(K20-L20)*0.1-R20+(I20+J20)*0.011)</f>
      </c>
      <c r="E20">
        <f>IF((ISNUMBER(U20*1)=CH20),0,C20-L20)</f>
      </c>
      <c r="F20">
        <f>D20-P20</f>
      </c>
      <c r="G20">
        <f>SUMIF(negtgel!U$2:BL$2,'Tsalin uzuulelt'!B$1,negtgel!U20:BL20) + SUMIF(negtgel!U$2:BL$2,'Tsalin uzuulelt'!B$2,negtgel!U20:BL20)+SUMIF(negtgel!U$2:BL$2,'Tsalin uzuulelt'!B$3,negtgel!U20:BL20)+SUMIF(negtgel!U$2:BL$2,'Tsalin uzuulelt'!B$4,negtgel!U20:BL20)+SUMIF(negtgel!U$2:BL$2,'Tsalin uzuulelt'!B$5,negtgel!U20:BL20)</f>
      </c>
      <c r="H20">
        <f>SUMIF(negtgel!U$2:BL$2,'Tsalin uzuulelt'!F$1,negtgel!U20:BL20) + SUMIF(negtgel!U$2:BL$2,'Tsalin uzuulelt'!F$2,negtgel!U20:BL20)+SUMIF(negtgel!U$2:BL$2,'Tsalin uzuulelt'!F$3,negtgel!U20:BL20)+SUMIF(negtgel!U$2:BL$2,'Tsalin uzuulelt'!F$4,negtgel!U20:BL20)+SUMIF(negtgel!U$2:BL$2,'Tsalin uzuulelt'!F$5,negtgel!U20:BL20)</f>
      </c>
      <c r="I20">
        <f>SUMIF(negtgel!U$2:BL$2,'Tsalin uzuulelt'!H$1,negtgel!U20:BL20) + SUMIF(negtgel!U$2:BL$2,'Tsalin uzuulelt'!H$2,negtgel!U20:BL20)+SUMIF(negtgel!U$2:BL$2,'Tsalin uzuulelt'!H$3,negtgel!U20:BL20)+SUMIF(negtgel!U$2:BL$2,'Tsalin uzuulelt'!H$4,negtgel!U20:BL20)+SUMIF(negtgel!U$2:BL$2,'Tsalin uzuulelt'!H$5,negtgel!U20:BL20)</f>
      </c>
      <c r="J20">
        <f>SUMIF(negtgel!U$2:BL$2,'Tsalin uzuulelt'!J$1,negtgel!U20:BL20) + SUMIF(negtgel!U$2:BL$2,'Tsalin uzuulelt'!J$2,negtgel!U20:BL20)+SUMIF(negtgel!U$2:BL$2,'Tsalin uzuulelt'!J$3,negtgel!U20:BL20)+SUMIF(negtgel!U$2:BL$2,'Tsalin uzuulelt'!J$4,negtgel!U20:BL20)+SUMIF(negtgel!U$2:BL$2,'Tsalin uzuulelt'!J$5,negtgel!U20:BL20)</f>
      </c>
      <c r="K20">
        <f>SUMIF(negtgel!U$2:BL$2,'Tsalin uzuulelt'!L$1,negtgel!U20:BL20) + SUMIF(negtgel!U$2:BL$2,'Tsalin uzuulelt'!L$2,negtgel!U20:BL20)+SUMIF(negtgel!U$2:BL$2,'Tsalin uzuulelt'!L$3,negtgel!U20:BL20)+SUMIF(negtgel!U$2:BL$2,'Tsalin uzuulelt'!L$4,negtgel!U20:BL20)+SUMIF(negtgel!U$2:BL$2,'Tsalin uzuulelt'!L$5,negtgel!U20:BL20)</f>
      </c>
      <c r="L20">
        <f>SUMIF(negtgel!U$2:BL$2,'Tsalin uzuulelt'!N$1,negtgel!U20:BL20) + SUMIF(negtgel!U$2:BL$2,'Tsalin uzuulelt'!N$2,negtgel!U20:BL20)+SUMIF(negtgel!U$2:BL$2,'Tsalin uzuulelt'!N$3,negtgel!U20:BL20)+SUMIF(negtgel!U$2:BL$2,'Tsalin uzuulelt'!N$4,negtgel!U20:BL20)+SUMIF(negtgel!U$2:BL$2,'Tsalin uzuulelt'!N$5,negtgel!U20:BL20)</f>
      </c>
      <c r="M20">
        <f>SUMIF(negtgel!U$2:BL$2,'Tsalin uzuulelt'!P$1,negtgel!U20:BL20) + SUMIF(negtgel!U$2:BL$2,'Tsalin uzuulelt'!P$2,negtgel!U20:BL20)+ SUMIF(negtgel!U$2:BL$2,'Tsalin uzuulelt'!P$3,negtgel!U20:BL20)+ SUMIF(negtgel!U$2:BL$2,'Tsalin uzuulelt'!P$4,negtgel!U20:BL20)+ SUMIF(negtgel!U$2:BL$2,'Tsalin uzuulelt'!P$5,negtgel!U20:BL20)</f>
      </c>
      <c r="N20">
        <f>IF(ISNUMBER(U20*1)=CF20,0,K20-H20-G20)</f>
      </c>
      <c r="O20">
        <f>IF(ISNUMBER(U20*1)=CF20,0,L20)</f>
      </c>
      <c r="P20">
        <f>IF(ISNUMBER(U20*1)=CF20,0,M20)</f>
      </c>
      <c r="Q20">
        <f>IF(N20&gt;2400000,N20,0)</f>
      </c>
      <c r="R20">
        <f><![CDATA[IF(N20<561797,13333.33,IF(N20<1123595,11666.67,IF(N20<1685393,10000,IF(N20<2247191,8333.33,IF(N20<2664000,6666.6,IF(N20<2764000,5000,IF(N20<3264000,0,0)))))))]]></f>
      </c>
      <c r="S20">
        <f>IF(B20&gt;10,11,IF(B20&gt;8.7,8.8,IF(B20&gt;3,B20,IF(B20&gt;1.5,2))))</f>
      </c>
      <c r="T20">
        <f>IF(Q20=0,S20,R20)</f>
      </c>
      <c r="U20" t="n">
        <v>125.0</v>
      </c>
      <c r="V20" t="s">
        <v>2657</v>
      </c>
      <c r="W20" t="n">
        <v>10.0</v>
      </c>
      <c r="X20" t="n">
        <v>0.0</v>
      </c>
      <c r="Y20" t="n">
        <v>192853.0</v>
      </c>
      <c r="Z20" t="n">
        <v>0.0</v>
      </c>
      <c r="AA20" t="n">
        <v>0.0</v>
      </c>
      <c r="AB20" t="s">
        <v>2651</v>
      </c>
      <c r="AC20" t="n">
        <v>0.0</v>
      </c>
      <c r="AD20" t="n">
        <v>0.0</v>
      </c>
      <c r="AE20" t="n">
        <v>0.0</v>
      </c>
      <c r="AF20" t="n">
        <v>5000.0</v>
      </c>
      <c r="AG20" t="n">
        <v>0.0</v>
      </c>
      <c r="AH20" t="n">
        <v>197853.0</v>
      </c>
      <c r="AI20" t="n">
        <v>19785.0</v>
      </c>
      <c r="AJ20" t="n">
        <v>10857.0</v>
      </c>
      <c r="AK20" t="s">
        <v>2652</v>
      </c>
      <c r="CH20">
        <f>IFERROR(U20*1,0)</f>
      </c>
    </row>
    <row r="23">
      <c r="A23" t="n">
        <v>4.0</v>
      </c>
      <c r="B23">
        <f>IF((K23-G23-H23&gt;2400000),11,(L23/(K23-G23-H23)*100))</f>
      </c>
      <c r="C23">
        <f>IF(N23&gt;2400000,240000,(N23*S23)/100)</f>
      </c>
      <c r="D23">
        <f>IF((ISNUMBER(U23*1)=CH23),0,(K23-L23)*0.1-R23+(I23+J23)*0.011)</f>
      </c>
      <c r="E23">
        <f>IF((ISNUMBER(U23*1)=CH23),0,C23-L23)</f>
      </c>
      <c r="F23">
        <f>D23-P23</f>
      </c>
      <c r="G23">
        <f>SUMIF(negtgel!U$2:BL$2,'Tsalin uzuulelt'!B$1,negtgel!U23:BL23) + SUMIF(negtgel!U$2:BL$2,'Tsalin uzuulelt'!B$2,negtgel!U23:BL23)+SUMIF(negtgel!U$2:BL$2,'Tsalin uzuulelt'!B$3,negtgel!U23:BL23)+SUMIF(negtgel!U$2:BL$2,'Tsalin uzuulelt'!B$4,negtgel!U23:BL23)+SUMIF(negtgel!U$2:BL$2,'Tsalin uzuulelt'!B$5,negtgel!U23:BL23)</f>
      </c>
      <c r="H23">
        <f>SUMIF(negtgel!U$2:BL$2,'Tsalin uzuulelt'!F$1,negtgel!U23:BL23) + SUMIF(negtgel!U$2:BL$2,'Tsalin uzuulelt'!F$2,negtgel!U23:BL23)+SUMIF(negtgel!U$2:BL$2,'Tsalin uzuulelt'!F$3,negtgel!U23:BL23)+SUMIF(negtgel!U$2:BL$2,'Tsalin uzuulelt'!F$4,negtgel!U23:BL23)+SUMIF(negtgel!U$2:BL$2,'Tsalin uzuulelt'!F$5,negtgel!U23:BL23)</f>
      </c>
      <c r="I23">
        <f>SUMIF(negtgel!U$2:BL$2,'Tsalin uzuulelt'!H$1,negtgel!U23:BL23) + SUMIF(negtgel!U$2:BL$2,'Tsalin uzuulelt'!H$2,negtgel!U23:BL23)+SUMIF(negtgel!U$2:BL$2,'Tsalin uzuulelt'!H$3,negtgel!U23:BL23)+SUMIF(negtgel!U$2:BL$2,'Tsalin uzuulelt'!H$4,negtgel!U23:BL23)+SUMIF(negtgel!U$2:BL$2,'Tsalin uzuulelt'!H$5,negtgel!U23:BL23)</f>
      </c>
      <c r="J23">
        <f>SUMIF(negtgel!U$2:BL$2,'Tsalin uzuulelt'!J$1,negtgel!U23:BL23) + SUMIF(negtgel!U$2:BL$2,'Tsalin uzuulelt'!J$2,negtgel!U23:BL23)+SUMIF(negtgel!U$2:BL$2,'Tsalin uzuulelt'!J$3,negtgel!U23:BL23)+SUMIF(negtgel!U$2:BL$2,'Tsalin uzuulelt'!J$4,negtgel!U23:BL23)+SUMIF(negtgel!U$2:BL$2,'Tsalin uzuulelt'!J$5,negtgel!U23:BL23)</f>
      </c>
      <c r="K23">
        <f>SUMIF(negtgel!U$2:BL$2,'Tsalin uzuulelt'!L$1,negtgel!U23:BL23) + SUMIF(negtgel!U$2:BL$2,'Tsalin uzuulelt'!L$2,negtgel!U23:BL23)+SUMIF(negtgel!U$2:BL$2,'Tsalin uzuulelt'!L$3,negtgel!U23:BL23)+SUMIF(negtgel!U$2:BL$2,'Tsalin uzuulelt'!L$4,negtgel!U23:BL23)+SUMIF(negtgel!U$2:BL$2,'Tsalin uzuulelt'!L$5,negtgel!U23:BL23)</f>
      </c>
      <c r="L23">
        <f>SUMIF(negtgel!U$2:BL$2,'Tsalin uzuulelt'!N$1,negtgel!U23:BL23) + SUMIF(negtgel!U$2:BL$2,'Tsalin uzuulelt'!N$2,negtgel!U23:BL23)+SUMIF(negtgel!U$2:BL$2,'Tsalin uzuulelt'!N$3,negtgel!U23:BL23)+SUMIF(negtgel!U$2:BL$2,'Tsalin uzuulelt'!N$4,negtgel!U23:BL23)+SUMIF(negtgel!U$2:BL$2,'Tsalin uzuulelt'!N$5,negtgel!U23:BL23)</f>
      </c>
      <c r="M23">
        <f>SUMIF(negtgel!U$2:BL$2,'Tsalin uzuulelt'!P$1,negtgel!U23:BL23) + SUMIF(negtgel!U$2:BL$2,'Tsalin uzuulelt'!P$2,negtgel!U23:BL23)+ SUMIF(negtgel!U$2:BL$2,'Tsalin uzuulelt'!P$3,negtgel!U23:BL23)+ SUMIF(negtgel!U$2:BL$2,'Tsalin uzuulelt'!P$4,negtgel!U23:BL23)+ SUMIF(negtgel!U$2:BL$2,'Tsalin uzuulelt'!P$5,negtgel!U23:BL23)</f>
      </c>
      <c r="N23">
        <f>IF(ISNUMBER(U23*1)=CF23,0,K23-H23-G23)</f>
      </c>
      <c r="O23">
        <f>IF(ISNUMBER(U23*1)=CF23,0,L23)</f>
      </c>
      <c r="P23">
        <f>IF(ISNUMBER(U23*1)=CF23,0,M23)</f>
      </c>
      <c r="Q23">
        <f>IF(N23&gt;2400000,N23,0)</f>
      </c>
      <c r="R23">
        <f><![CDATA[IF(N23<561797,13333.33,IF(N23<1123595,11666.67,IF(N23<1685393,10000,IF(N23<2247191,8333.33,IF(N23<2664000,6666.6,IF(N23<2764000,5000,IF(N23<3264000,0,0)))))))]]></f>
      </c>
      <c r="S23">
        <f>IF(B23&gt;10,11,IF(B23&gt;8.7,8.8,IF(B23&gt;3,B23,IF(B23&gt;1.5,2))))</f>
      </c>
      <c r="T23">
        <f>IF(Q23=0,S23,R23)</f>
      </c>
      <c r="U23" t="n">
        <v>2.0</v>
      </c>
      <c r="V23" t="s">
        <v>2650</v>
      </c>
      <c r="W23" t="n">
        <v>20.0</v>
      </c>
      <c r="X23" t="n">
        <v>0.0</v>
      </c>
      <c r="Y23" t="n">
        <v>560865.0</v>
      </c>
      <c r="Z23" t="n">
        <v>0.0</v>
      </c>
      <c r="AA23" t="n">
        <v>0.0</v>
      </c>
      <c r="AB23" t="s">
        <v>2651</v>
      </c>
      <c r="AC23" t="n">
        <v>0.0</v>
      </c>
      <c r="AD23" t="n">
        <v>140216.0</v>
      </c>
      <c r="AE23" t="n">
        <v>0.0</v>
      </c>
      <c r="AF23" t="n">
        <v>16000.0</v>
      </c>
      <c r="AG23" t="n">
        <v>0.0</v>
      </c>
      <c r="AH23" t="n">
        <v>717081.0</v>
      </c>
      <c r="AI23" t="n">
        <v>71708.0</v>
      </c>
      <c r="AJ23" t="n">
        <v>57697.0</v>
      </c>
      <c r="AK23" t="s">
        <v>2652</v>
      </c>
      <c r="CH23">
        <f>IFERROR(U23*1,0)</f>
      </c>
    </row>
    <row r="24">
      <c r="A24" t="n">
        <v>4.0</v>
      </c>
      <c r="B24">
        <f>IF((K24-G24-H24&gt;2400000),11,(L24/(K24-G24-H24)*100))</f>
      </c>
      <c r="C24">
        <f>IF(N24&gt;2400000,240000,(N24*S24)/100)</f>
      </c>
      <c r="D24">
        <f>IF((ISNUMBER(U24*1)=CH24),0,(K24-L24)*0.1-R24+(I24+J24)*0.011)</f>
      </c>
      <c r="E24">
        <f>IF((ISNUMBER(U24*1)=CH24),0,C24-L24)</f>
      </c>
      <c r="F24">
        <f>D24-P24</f>
      </c>
      <c r="G24">
        <f>SUMIF(negtgel!U$2:BL$2,'Tsalin uzuulelt'!B$1,negtgel!U24:BL24) + SUMIF(negtgel!U$2:BL$2,'Tsalin uzuulelt'!B$2,negtgel!U24:BL24)+SUMIF(negtgel!U$2:BL$2,'Tsalin uzuulelt'!B$3,negtgel!U24:BL24)+SUMIF(negtgel!U$2:BL$2,'Tsalin uzuulelt'!B$4,negtgel!U24:BL24)+SUMIF(negtgel!U$2:BL$2,'Tsalin uzuulelt'!B$5,negtgel!U24:BL24)</f>
      </c>
      <c r="H24">
        <f>SUMIF(negtgel!U$2:BL$2,'Tsalin uzuulelt'!F$1,negtgel!U24:BL24) + SUMIF(negtgel!U$2:BL$2,'Tsalin uzuulelt'!F$2,negtgel!U24:BL24)+SUMIF(negtgel!U$2:BL$2,'Tsalin uzuulelt'!F$3,negtgel!U24:BL24)+SUMIF(negtgel!U$2:BL$2,'Tsalin uzuulelt'!F$4,negtgel!U24:BL24)+SUMIF(negtgel!U$2:BL$2,'Tsalin uzuulelt'!F$5,negtgel!U24:BL24)</f>
      </c>
      <c r="I24">
        <f>SUMIF(negtgel!U$2:BL$2,'Tsalin uzuulelt'!H$1,negtgel!U24:BL24) + SUMIF(negtgel!U$2:BL$2,'Tsalin uzuulelt'!H$2,negtgel!U24:BL24)+SUMIF(negtgel!U$2:BL$2,'Tsalin uzuulelt'!H$3,negtgel!U24:BL24)+SUMIF(negtgel!U$2:BL$2,'Tsalin uzuulelt'!H$4,negtgel!U24:BL24)+SUMIF(negtgel!U$2:BL$2,'Tsalin uzuulelt'!H$5,negtgel!U24:BL24)</f>
      </c>
      <c r="J24">
        <f>SUMIF(negtgel!U$2:BL$2,'Tsalin uzuulelt'!J$1,negtgel!U24:BL24) + SUMIF(negtgel!U$2:BL$2,'Tsalin uzuulelt'!J$2,negtgel!U24:BL24)+SUMIF(negtgel!U$2:BL$2,'Tsalin uzuulelt'!J$3,negtgel!U24:BL24)+SUMIF(negtgel!U$2:BL$2,'Tsalin uzuulelt'!J$4,negtgel!U24:BL24)+SUMIF(negtgel!U$2:BL$2,'Tsalin uzuulelt'!J$5,negtgel!U24:BL24)</f>
      </c>
      <c r="K24">
        <f>SUMIF(negtgel!U$2:BL$2,'Tsalin uzuulelt'!L$1,negtgel!U24:BL24) + SUMIF(negtgel!U$2:BL$2,'Tsalin uzuulelt'!L$2,negtgel!U24:BL24)+SUMIF(negtgel!U$2:BL$2,'Tsalin uzuulelt'!L$3,negtgel!U24:BL24)+SUMIF(negtgel!U$2:BL$2,'Tsalin uzuulelt'!L$4,negtgel!U24:BL24)+SUMIF(negtgel!U$2:BL$2,'Tsalin uzuulelt'!L$5,negtgel!U24:BL24)</f>
      </c>
      <c r="L24">
        <f>SUMIF(negtgel!U$2:BL$2,'Tsalin uzuulelt'!N$1,negtgel!U24:BL24) + SUMIF(negtgel!U$2:BL$2,'Tsalin uzuulelt'!N$2,negtgel!U24:BL24)+SUMIF(negtgel!U$2:BL$2,'Tsalin uzuulelt'!N$3,negtgel!U24:BL24)+SUMIF(negtgel!U$2:BL$2,'Tsalin uzuulelt'!N$4,negtgel!U24:BL24)+SUMIF(negtgel!U$2:BL$2,'Tsalin uzuulelt'!N$5,negtgel!U24:BL24)</f>
      </c>
      <c r="M24">
        <f>SUMIF(negtgel!U$2:BL$2,'Tsalin uzuulelt'!P$1,negtgel!U24:BL24) + SUMIF(negtgel!U$2:BL$2,'Tsalin uzuulelt'!P$2,negtgel!U24:BL24)+ SUMIF(negtgel!U$2:BL$2,'Tsalin uzuulelt'!P$3,negtgel!U24:BL24)+ SUMIF(negtgel!U$2:BL$2,'Tsalin uzuulelt'!P$4,negtgel!U24:BL24)+ SUMIF(negtgel!U$2:BL$2,'Tsalin uzuulelt'!P$5,negtgel!U24:BL24)</f>
      </c>
      <c r="N24">
        <f>IF(ISNUMBER(U24*1)=CF24,0,K24-H24-G24)</f>
      </c>
      <c r="O24">
        <f>IF(ISNUMBER(U24*1)=CF24,0,L24)</f>
      </c>
      <c r="P24">
        <f>IF(ISNUMBER(U24*1)=CF24,0,M24)</f>
      </c>
      <c r="Q24">
        <f>IF(N24&gt;2400000,N24,0)</f>
      </c>
      <c r="R24">
        <f><![CDATA[IF(N24<561797,13333.33,IF(N24<1123595,11666.67,IF(N24<1685393,10000,IF(N24<2247191,8333.33,IF(N24<2664000,6666.6,IF(N24<2764000,5000,IF(N24<3264000,0,0)))))))]]></f>
      </c>
      <c r="S24">
        <f>IF(B24&gt;10,11,IF(B24&gt;8.7,8.8,IF(B24&gt;3,B24,IF(B24&gt;1.5,2))))</f>
      </c>
      <c r="T24">
        <f>IF(Q24=0,S24,R24)</f>
      </c>
      <c r="U24" t="n">
        <v>6.0</v>
      </c>
      <c r="V24" t="s">
        <v>2653</v>
      </c>
      <c r="W24" t="n">
        <v>20.0</v>
      </c>
      <c r="X24" t="n">
        <v>0.0</v>
      </c>
      <c r="Y24" t="n">
        <v>447091.0</v>
      </c>
      <c r="Z24" t="n">
        <v>0.0</v>
      </c>
      <c r="AA24" t="n">
        <v>0.0</v>
      </c>
      <c r="AB24" t="s">
        <v>2651</v>
      </c>
      <c r="AC24" t="n">
        <v>0.0</v>
      </c>
      <c r="AD24" t="n">
        <v>0.0</v>
      </c>
      <c r="AE24" t="n">
        <v>0.0</v>
      </c>
      <c r="AF24" t="n">
        <v>10000.0</v>
      </c>
      <c r="AG24" t="n">
        <v>0.0</v>
      </c>
      <c r="AH24" t="n">
        <v>457091.0</v>
      </c>
      <c r="AI24" t="n">
        <v>45709.0</v>
      </c>
      <c r="AJ24" t="n">
        <v>34238.0</v>
      </c>
      <c r="AK24" t="s">
        <v>2652</v>
      </c>
      <c r="CH24">
        <f>IFERROR(U24*1,0)</f>
      </c>
    </row>
    <row r="25">
      <c r="A25" t="n">
        <v>4.0</v>
      </c>
      <c r="B25">
        <f>IF((K25-G25-H25&gt;2400000),11,(L25/(K25-G25-H25)*100))</f>
      </c>
      <c r="C25">
        <f>IF(N25&gt;2400000,240000,(N25*S25)/100)</f>
      </c>
      <c r="D25">
        <f>IF((ISNUMBER(U25*1)=CH25),0,(K25-L25)*0.1-R25+(I25+J25)*0.011)</f>
      </c>
      <c r="E25">
        <f>IF((ISNUMBER(U25*1)=CH25),0,C25-L25)</f>
      </c>
      <c r="F25">
        <f>D25-P25</f>
      </c>
      <c r="G25">
        <f>SUMIF(negtgel!U$2:BL$2,'Tsalin uzuulelt'!B$1,negtgel!U25:BL25) + SUMIF(negtgel!U$2:BL$2,'Tsalin uzuulelt'!B$2,negtgel!U25:BL25)+SUMIF(negtgel!U$2:BL$2,'Tsalin uzuulelt'!B$3,negtgel!U25:BL25)+SUMIF(negtgel!U$2:BL$2,'Tsalin uzuulelt'!B$4,negtgel!U25:BL25)+SUMIF(negtgel!U$2:BL$2,'Tsalin uzuulelt'!B$5,negtgel!U25:BL25)</f>
      </c>
      <c r="H25">
        <f>SUMIF(negtgel!U$2:BL$2,'Tsalin uzuulelt'!F$1,negtgel!U25:BL25) + SUMIF(negtgel!U$2:BL$2,'Tsalin uzuulelt'!F$2,negtgel!U25:BL25)+SUMIF(negtgel!U$2:BL$2,'Tsalin uzuulelt'!F$3,negtgel!U25:BL25)+SUMIF(negtgel!U$2:BL$2,'Tsalin uzuulelt'!F$4,negtgel!U25:BL25)+SUMIF(negtgel!U$2:BL$2,'Tsalin uzuulelt'!F$5,negtgel!U25:BL25)</f>
      </c>
      <c r="I25">
        <f>SUMIF(negtgel!U$2:BL$2,'Tsalin uzuulelt'!H$1,negtgel!U25:BL25) + SUMIF(negtgel!U$2:BL$2,'Tsalin uzuulelt'!H$2,negtgel!U25:BL25)+SUMIF(negtgel!U$2:BL$2,'Tsalin uzuulelt'!H$3,negtgel!U25:BL25)+SUMIF(negtgel!U$2:BL$2,'Tsalin uzuulelt'!H$4,negtgel!U25:BL25)+SUMIF(negtgel!U$2:BL$2,'Tsalin uzuulelt'!H$5,negtgel!U25:BL25)</f>
      </c>
      <c r="J25">
        <f>SUMIF(negtgel!U$2:BL$2,'Tsalin uzuulelt'!J$1,negtgel!U25:BL25) + SUMIF(negtgel!U$2:BL$2,'Tsalin uzuulelt'!J$2,negtgel!U25:BL25)+SUMIF(negtgel!U$2:BL$2,'Tsalin uzuulelt'!J$3,negtgel!U25:BL25)+SUMIF(negtgel!U$2:BL$2,'Tsalin uzuulelt'!J$4,negtgel!U25:BL25)+SUMIF(negtgel!U$2:BL$2,'Tsalin uzuulelt'!J$5,negtgel!U25:BL25)</f>
      </c>
      <c r="K25">
        <f>SUMIF(negtgel!U$2:BL$2,'Tsalin uzuulelt'!L$1,negtgel!U25:BL25) + SUMIF(negtgel!U$2:BL$2,'Tsalin uzuulelt'!L$2,negtgel!U25:BL25)+SUMIF(negtgel!U$2:BL$2,'Tsalin uzuulelt'!L$3,negtgel!U25:BL25)+SUMIF(negtgel!U$2:BL$2,'Tsalin uzuulelt'!L$4,negtgel!U25:BL25)+SUMIF(negtgel!U$2:BL$2,'Tsalin uzuulelt'!L$5,negtgel!U25:BL25)</f>
      </c>
      <c r="L25">
        <f>SUMIF(negtgel!U$2:BL$2,'Tsalin uzuulelt'!N$1,negtgel!U25:BL25) + SUMIF(negtgel!U$2:BL$2,'Tsalin uzuulelt'!N$2,negtgel!U25:BL25)+SUMIF(negtgel!U$2:BL$2,'Tsalin uzuulelt'!N$3,negtgel!U25:BL25)+SUMIF(negtgel!U$2:BL$2,'Tsalin uzuulelt'!N$4,negtgel!U25:BL25)+SUMIF(negtgel!U$2:BL$2,'Tsalin uzuulelt'!N$5,negtgel!U25:BL25)</f>
      </c>
      <c r="M25">
        <f>SUMIF(negtgel!U$2:BL$2,'Tsalin uzuulelt'!P$1,negtgel!U25:BL25) + SUMIF(negtgel!U$2:BL$2,'Tsalin uzuulelt'!P$2,negtgel!U25:BL25)+ SUMIF(negtgel!U$2:BL$2,'Tsalin uzuulelt'!P$3,negtgel!U25:BL25)+ SUMIF(negtgel!U$2:BL$2,'Tsalin uzuulelt'!P$4,negtgel!U25:BL25)+ SUMIF(negtgel!U$2:BL$2,'Tsalin uzuulelt'!P$5,negtgel!U25:BL25)</f>
      </c>
      <c r="N25">
        <f>IF(ISNUMBER(U25*1)=CF25,0,K25-H25-G25)</f>
      </c>
      <c r="O25">
        <f>IF(ISNUMBER(U25*1)=CF25,0,L25)</f>
      </c>
      <c r="P25">
        <f>IF(ISNUMBER(U25*1)=CF25,0,M25)</f>
      </c>
      <c r="Q25">
        <f>IF(N25&gt;2400000,N25,0)</f>
      </c>
      <c r="R25">
        <f><![CDATA[IF(N25<561797,13333.33,IF(N25<1123595,11666.67,IF(N25<1685393,10000,IF(N25<2247191,8333.33,IF(N25<2664000,6666.6,IF(N25<2764000,5000,IF(N25<3264000,0,0)))))))]]></f>
      </c>
      <c r="S25">
        <f>IF(B25&gt;10,11,IF(B25&gt;8.7,8.8,IF(B25&gt;3,B25,IF(B25&gt;1.5,2))))</f>
      </c>
      <c r="T25">
        <f>IF(Q25=0,S25,R25)</f>
      </c>
      <c r="U25" t="n">
        <v>8.0</v>
      </c>
      <c r="V25" t="s">
        <v>2654</v>
      </c>
      <c r="W25" t="n">
        <v>19.0</v>
      </c>
      <c r="X25" t="n">
        <v>0.0</v>
      </c>
      <c r="Y25" t="n">
        <v>424514.0</v>
      </c>
      <c r="Z25" t="n">
        <v>0.0</v>
      </c>
      <c r="AA25" t="n">
        <v>0.0</v>
      </c>
      <c r="AB25" t="s">
        <v>2651</v>
      </c>
      <c r="AC25" t="n">
        <v>0.0</v>
      </c>
      <c r="AD25" t="n">
        <v>111714.0</v>
      </c>
      <c r="AE25" t="n">
        <v>0.0</v>
      </c>
      <c r="AF25" t="n">
        <v>0.0</v>
      </c>
      <c r="AG25" t="n">
        <v>0.0</v>
      </c>
      <c r="AH25" t="n">
        <v>536228.0</v>
      </c>
      <c r="AI25" t="n">
        <v>41826.0</v>
      </c>
      <c r="AJ25" t="n">
        <v>42440.0</v>
      </c>
      <c r="AK25" t="s">
        <v>2652</v>
      </c>
      <c r="CH25">
        <f>IFERROR(U25*1,0)</f>
      </c>
    </row>
    <row r="26">
      <c r="A26" t="n">
        <v>4.0</v>
      </c>
      <c r="B26">
        <f>IF((K26-G26-H26&gt;2400000),11,(L26/(K26-G26-H26)*100))</f>
      </c>
      <c r="C26">
        <f>IF(N26&gt;2400000,240000,(N26*S26)/100)</f>
      </c>
      <c r="D26">
        <f>IF((ISNUMBER(U26*1)=CH26),0,(K26-L26)*0.1-R26+(I26+J26)*0.011)</f>
      </c>
      <c r="E26">
        <f>IF((ISNUMBER(U26*1)=CH26),0,C26-L26)</f>
      </c>
      <c r="F26">
        <f>D26-P26</f>
      </c>
      <c r="G26">
        <f>SUMIF(negtgel!U$2:BL$2,'Tsalin uzuulelt'!B$1,negtgel!U26:BL26) + SUMIF(negtgel!U$2:BL$2,'Tsalin uzuulelt'!B$2,negtgel!U26:BL26)+SUMIF(negtgel!U$2:BL$2,'Tsalin uzuulelt'!B$3,negtgel!U26:BL26)+SUMIF(negtgel!U$2:BL$2,'Tsalin uzuulelt'!B$4,negtgel!U26:BL26)+SUMIF(negtgel!U$2:BL$2,'Tsalin uzuulelt'!B$5,negtgel!U26:BL26)</f>
      </c>
      <c r="H26">
        <f>SUMIF(negtgel!U$2:BL$2,'Tsalin uzuulelt'!F$1,negtgel!U26:BL26) + SUMIF(negtgel!U$2:BL$2,'Tsalin uzuulelt'!F$2,negtgel!U26:BL26)+SUMIF(negtgel!U$2:BL$2,'Tsalin uzuulelt'!F$3,negtgel!U26:BL26)+SUMIF(negtgel!U$2:BL$2,'Tsalin uzuulelt'!F$4,negtgel!U26:BL26)+SUMIF(negtgel!U$2:BL$2,'Tsalin uzuulelt'!F$5,negtgel!U26:BL26)</f>
      </c>
      <c r="I26">
        <f>SUMIF(negtgel!U$2:BL$2,'Tsalin uzuulelt'!H$1,negtgel!U26:BL26) + SUMIF(negtgel!U$2:BL$2,'Tsalin uzuulelt'!H$2,negtgel!U26:BL26)+SUMIF(negtgel!U$2:BL$2,'Tsalin uzuulelt'!H$3,negtgel!U26:BL26)+SUMIF(negtgel!U$2:BL$2,'Tsalin uzuulelt'!H$4,negtgel!U26:BL26)+SUMIF(negtgel!U$2:BL$2,'Tsalin uzuulelt'!H$5,negtgel!U26:BL26)</f>
      </c>
      <c r="J26">
        <f>SUMIF(negtgel!U$2:BL$2,'Tsalin uzuulelt'!J$1,negtgel!U26:BL26) + SUMIF(negtgel!U$2:BL$2,'Tsalin uzuulelt'!J$2,negtgel!U26:BL26)+SUMIF(negtgel!U$2:BL$2,'Tsalin uzuulelt'!J$3,negtgel!U26:BL26)+SUMIF(negtgel!U$2:BL$2,'Tsalin uzuulelt'!J$4,negtgel!U26:BL26)+SUMIF(negtgel!U$2:BL$2,'Tsalin uzuulelt'!J$5,negtgel!U26:BL26)</f>
      </c>
      <c r="K26">
        <f>SUMIF(negtgel!U$2:BL$2,'Tsalin uzuulelt'!L$1,negtgel!U26:BL26) + SUMIF(negtgel!U$2:BL$2,'Tsalin uzuulelt'!L$2,negtgel!U26:BL26)+SUMIF(negtgel!U$2:BL$2,'Tsalin uzuulelt'!L$3,negtgel!U26:BL26)+SUMIF(negtgel!U$2:BL$2,'Tsalin uzuulelt'!L$4,negtgel!U26:BL26)+SUMIF(negtgel!U$2:BL$2,'Tsalin uzuulelt'!L$5,negtgel!U26:BL26)</f>
      </c>
      <c r="L26">
        <f>SUMIF(negtgel!U$2:BL$2,'Tsalin uzuulelt'!N$1,negtgel!U26:BL26) + SUMIF(negtgel!U$2:BL$2,'Tsalin uzuulelt'!N$2,negtgel!U26:BL26)+SUMIF(negtgel!U$2:BL$2,'Tsalin uzuulelt'!N$3,negtgel!U26:BL26)+SUMIF(negtgel!U$2:BL$2,'Tsalin uzuulelt'!N$4,negtgel!U26:BL26)+SUMIF(negtgel!U$2:BL$2,'Tsalin uzuulelt'!N$5,negtgel!U26:BL26)</f>
      </c>
      <c r="M26">
        <f>SUMIF(negtgel!U$2:BL$2,'Tsalin uzuulelt'!P$1,negtgel!U26:BL26) + SUMIF(negtgel!U$2:BL$2,'Tsalin uzuulelt'!P$2,negtgel!U26:BL26)+ SUMIF(negtgel!U$2:BL$2,'Tsalin uzuulelt'!P$3,negtgel!U26:BL26)+ SUMIF(negtgel!U$2:BL$2,'Tsalin uzuulelt'!P$4,negtgel!U26:BL26)+ SUMIF(negtgel!U$2:BL$2,'Tsalin uzuulelt'!P$5,negtgel!U26:BL26)</f>
      </c>
      <c r="N26">
        <f>IF(ISNUMBER(U26*1)=CF26,0,K26-H26-G26)</f>
      </c>
      <c r="O26">
        <f>IF(ISNUMBER(U26*1)=CF26,0,L26)</f>
      </c>
      <c r="P26">
        <f>IF(ISNUMBER(U26*1)=CF26,0,M26)</f>
      </c>
      <c r="Q26">
        <f>IF(N26&gt;2400000,N26,0)</f>
      </c>
      <c r="R26">
        <f><![CDATA[IF(N26<561797,13333.33,IF(N26<1123595,11666.67,IF(N26<1685393,10000,IF(N26<2247191,8333.33,IF(N26<2664000,6666.6,IF(N26<2764000,5000,IF(N26<3264000,0,0)))))))]]></f>
      </c>
      <c r="S26">
        <f>IF(B26&gt;10,11,IF(B26&gt;8.7,8.8,IF(B26&gt;3,B26,IF(B26&gt;1.5,2))))</f>
      </c>
      <c r="T26">
        <f>IF(Q26=0,S26,R26)</f>
      </c>
      <c r="U26" t="n">
        <v>125.0</v>
      </c>
      <c r="V26" t="s">
        <v>2657</v>
      </c>
      <c r="W26" t="n">
        <v>20.0</v>
      </c>
      <c r="X26" t="n">
        <v>0.0</v>
      </c>
      <c r="Y26" t="n">
        <v>404991.0</v>
      </c>
      <c r="Z26" t="n">
        <v>0.0</v>
      </c>
      <c r="AA26" t="n">
        <v>0.0</v>
      </c>
      <c r="AB26" t="s">
        <v>2651</v>
      </c>
      <c r="AC26" t="n">
        <v>0.0</v>
      </c>
      <c r="AD26" t="n">
        <v>0.0</v>
      </c>
      <c r="AE26" t="n">
        <v>0.0</v>
      </c>
      <c r="AF26" t="n">
        <v>10000.0</v>
      </c>
      <c r="AG26" t="n">
        <v>0.0</v>
      </c>
      <c r="AH26" t="n">
        <v>414991.0</v>
      </c>
      <c r="AI26" t="n">
        <v>41499.0</v>
      </c>
      <c r="AJ26" t="n">
        <v>30449.0</v>
      </c>
      <c r="AK26" t="s">
        <v>2652</v>
      </c>
      <c r="CH26">
        <f>IFERROR(U26*1,0)</f>
      </c>
    </row>
    <row r="27">
      <c r="A27" t="n">
        <v>4.0</v>
      </c>
      <c r="B27">
        <f>IF((K27-G27-H27&gt;2400000),11,(L27/(K27-G27-H27)*100))</f>
      </c>
      <c r="C27">
        <f>IF(N27&gt;2400000,240000,(N27*S27)/100)</f>
      </c>
      <c r="D27">
        <f>IF((ISNUMBER(U27*1)=CH27),0,(K27-L27)*0.1-R27+(I27+J27)*0.011)</f>
      </c>
      <c r="E27">
        <f>IF((ISNUMBER(U27*1)=CH27),0,C27-L27)</f>
      </c>
      <c r="F27">
        <f>D27-P27</f>
      </c>
      <c r="G27">
        <f>SUMIF(negtgel!U$2:BL$2,'Tsalin uzuulelt'!B$1,negtgel!U27:BL27) + SUMIF(negtgel!U$2:BL$2,'Tsalin uzuulelt'!B$2,negtgel!U27:BL27)+SUMIF(negtgel!U$2:BL$2,'Tsalin uzuulelt'!B$3,negtgel!U27:BL27)+SUMIF(negtgel!U$2:BL$2,'Tsalin uzuulelt'!B$4,negtgel!U27:BL27)+SUMIF(negtgel!U$2:BL$2,'Tsalin uzuulelt'!B$5,negtgel!U27:BL27)</f>
      </c>
      <c r="H27">
        <f>SUMIF(negtgel!U$2:BL$2,'Tsalin uzuulelt'!F$1,negtgel!U27:BL27) + SUMIF(negtgel!U$2:BL$2,'Tsalin uzuulelt'!F$2,negtgel!U27:BL27)+SUMIF(negtgel!U$2:BL$2,'Tsalin uzuulelt'!F$3,negtgel!U27:BL27)+SUMIF(negtgel!U$2:BL$2,'Tsalin uzuulelt'!F$4,negtgel!U27:BL27)+SUMIF(negtgel!U$2:BL$2,'Tsalin uzuulelt'!F$5,negtgel!U27:BL27)</f>
      </c>
      <c r="I27">
        <f>SUMIF(negtgel!U$2:BL$2,'Tsalin uzuulelt'!H$1,negtgel!U27:BL27) + SUMIF(negtgel!U$2:BL$2,'Tsalin uzuulelt'!H$2,negtgel!U27:BL27)+SUMIF(negtgel!U$2:BL$2,'Tsalin uzuulelt'!H$3,negtgel!U27:BL27)+SUMIF(negtgel!U$2:BL$2,'Tsalin uzuulelt'!H$4,negtgel!U27:BL27)+SUMIF(negtgel!U$2:BL$2,'Tsalin uzuulelt'!H$5,negtgel!U27:BL27)</f>
      </c>
      <c r="J27">
        <f>SUMIF(negtgel!U$2:BL$2,'Tsalin uzuulelt'!J$1,negtgel!U27:BL27) + SUMIF(negtgel!U$2:BL$2,'Tsalin uzuulelt'!J$2,negtgel!U27:BL27)+SUMIF(negtgel!U$2:BL$2,'Tsalin uzuulelt'!J$3,negtgel!U27:BL27)+SUMIF(negtgel!U$2:BL$2,'Tsalin uzuulelt'!J$4,negtgel!U27:BL27)+SUMIF(negtgel!U$2:BL$2,'Tsalin uzuulelt'!J$5,negtgel!U27:BL27)</f>
      </c>
      <c r="K27">
        <f>SUMIF(negtgel!U$2:BL$2,'Tsalin uzuulelt'!L$1,negtgel!U27:BL27) + SUMIF(negtgel!U$2:BL$2,'Tsalin uzuulelt'!L$2,negtgel!U27:BL27)+SUMIF(negtgel!U$2:BL$2,'Tsalin uzuulelt'!L$3,negtgel!U27:BL27)+SUMIF(negtgel!U$2:BL$2,'Tsalin uzuulelt'!L$4,negtgel!U27:BL27)+SUMIF(negtgel!U$2:BL$2,'Tsalin uzuulelt'!L$5,negtgel!U27:BL27)</f>
      </c>
      <c r="L27">
        <f>SUMIF(negtgel!U$2:BL$2,'Tsalin uzuulelt'!N$1,negtgel!U27:BL27) + SUMIF(negtgel!U$2:BL$2,'Tsalin uzuulelt'!N$2,negtgel!U27:BL27)+SUMIF(negtgel!U$2:BL$2,'Tsalin uzuulelt'!N$3,negtgel!U27:BL27)+SUMIF(negtgel!U$2:BL$2,'Tsalin uzuulelt'!N$4,negtgel!U27:BL27)+SUMIF(negtgel!U$2:BL$2,'Tsalin uzuulelt'!N$5,negtgel!U27:BL27)</f>
      </c>
      <c r="M27">
        <f>SUMIF(negtgel!U$2:BL$2,'Tsalin uzuulelt'!P$1,negtgel!U27:BL27) + SUMIF(negtgel!U$2:BL$2,'Tsalin uzuulelt'!P$2,negtgel!U27:BL27)+ SUMIF(negtgel!U$2:BL$2,'Tsalin uzuulelt'!P$3,negtgel!U27:BL27)+ SUMIF(negtgel!U$2:BL$2,'Tsalin uzuulelt'!P$4,negtgel!U27:BL27)+ SUMIF(negtgel!U$2:BL$2,'Tsalin uzuulelt'!P$5,negtgel!U27:BL27)</f>
      </c>
      <c r="N27">
        <f>IF(ISNUMBER(U27*1)=CF27,0,K27-H27-G27)</f>
      </c>
      <c r="O27">
        <f>IF(ISNUMBER(U27*1)=CF27,0,L27)</f>
      </c>
      <c r="P27">
        <f>IF(ISNUMBER(U27*1)=CF27,0,M27)</f>
      </c>
      <c r="Q27">
        <f>IF(N27&gt;2400000,N27,0)</f>
      </c>
      <c r="R27">
        <f><![CDATA[IF(N27<561797,13333.33,IF(N27<1123595,11666.67,IF(N27<1685393,10000,IF(N27<2247191,8333.33,IF(N27<2664000,6666.6,IF(N27<2764000,5000,IF(N27<3264000,0,0)))))))]]></f>
      </c>
      <c r="S27">
        <f>IF(B27&gt;10,11,IF(B27&gt;8.7,8.8,IF(B27&gt;3,B27,IF(B27&gt;1.5,2))))</f>
      </c>
      <c r="T27">
        <f>IF(Q27=0,S27,R27)</f>
      </c>
      <c r="U27" t="n">
        <v>126.0</v>
      </c>
      <c r="V27" t="s">
        <v>2658</v>
      </c>
      <c r="W27" t="n">
        <v>20.0</v>
      </c>
      <c r="X27" t="n">
        <v>0.0</v>
      </c>
      <c r="Y27" t="n">
        <v>416521.0</v>
      </c>
      <c r="Z27" t="n">
        <v>0.0</v>
      </c>
      <c r="AA27" t="n">
        <v>0.0</v>
      </c>
      <c r="AB27" t="s">
        <v>2651</v>
      </c>
      <c r="AC27" t="n">
        <v>0.0</v>
      </c>
      <c r="AD27" t="n">
        <v>0.0</v>
      </c>
      <c r="AE27" t="n">
        <v>0.0</v>
      </c>
      <c r="AF27" t="n">
        <v>10000.0</v>
      </c>
      <c r="AG27" t="n">
        <v>0.0</v>
      </c>
      <c r="AH27" t="n">
        <v>426521.0</v>
      </c>
      <c r="AI27" t="n">
        <v>42652.0</v>
      </c>
      <c r="AJ27" t="n">
        <v>31487.0</v>
      </c>
      <c r="AK27" t="s">
        <v>2652</v>
      </c>
      <c r="CH27">
        <f>IFERROR(U27*1,0)</f>
      </c>
    </row>
    <row r="30">
      <c r="A30" t="n">
        <v>5.0</v>
      </c>
      <c r="B30">
        <f>IF((K30-G30-H30&gt;2400000),11,(L30/(K30-G30-H30)*100))</f>
      </c>
      <c r="C30">
        <f>IF(N30&gt;2400000,240000,(N30*S30)/100)</f>
      </c>
      <c r="D30">
        <f>IF((ISNUMBER(U30*1)=CH30),0,(K30-L30)*0.1-R30+(I30+J30)*0.011)</f>
      </c>
      <c r="E30">
        <f>IF((ISNUMBER(U30*1)=CH30),0,C30-L30)</f>
      </c>
      <c r="F30">
        <f>D30-P30</f>
      </c>
      <c r="G30">
        <f>SUMIF(negtgel!U$2:BL$2,'Tsalin uzuulelt'!B$1,negtgel!U30:BL30) + SUMIF(negtgel!U$2:BL$2,'Tsalin uzuulelt'!B$2,negtgel!U30:BL30)+SUMIF(negtgel!U$2:BL$2,'Tsalin uzuulelt'!B$3,negtgel!U30:BL30)+SUMIF(negtgel!U$2:BL$2,'Tsalin uzuulelt'!B$4,negtgel!U30:BL30)+SUMIF(negtgel!U$2:BL$2,'Tsalin uzuulelt'!B$5,negtgel!U30:BL30)</f>
      </c>
      <c r="H30">
        <f>SUMIF(negtgel!U$2:BL$2,'Tsalin uzuulelt'!F$1,negtgel!U30:BL30) + SUMIF(negtgel!U$2:BL$2,'Tsalin uzuulelt'!F$2,negtgel!U30:BL30)+SUMIF(negtgel!U$2:BL$2,'Tsalin uzuulelt'!F$3,negtgel!U30:BL30)+SUMIF(negtgel!U$2:BL$2,'Tsalin uzuulelt'!F$4,negtgel!U30:BL30)+SUMIF(negtgel!U$2:BL$2,'Tsalin uzuulelt'!F$5,negtgel!U30:BL30)</f>
      </c>
      <c r="I30">
        <f>SUMIF(negtgel!U$2:BL$2,'Tsalin uzuulelt'!H$1,negtgel!U30:BL30) + SUMIF(negtgel!U$2:BL$2,'Tsalin uzuulelt'!H$2,negtgel!U30:BL30)+SUMIF(negtgel!U$2:BL$2,'Tsalin uzuulelt'!H$3,negtgel!U30:BL30)+SUMIF(negtgel!U$2:BL$2,'Tsalin uzuulelt'!H$4,negtgel!U30:BL30)+SUMIF(negtgel!U$2:BL$2,'Tsalin uzuulelt'!H$5,negtgel!U30:BL30)</f>
      </c>
      <c r="J30">
        <f>SUMIF(negtgel!U$2:BL$2,'Tsalin uzuulelt'!J$1,negtgel!U30:BL30) + SUMIF(negtgel!U$2:BL$2,'Tsalin uzuulelt'!J$2,negtgel!U30:BL30)+SUMIF(negtgel!U$2:BL$2,'Tsalin uzuulelt'!J$3,negtgel!U30:BL30)+SUMIF(negtgel!U$2:BL$2,'Tsalin uzuulelt'!J$4,negtgel!U30:BL30)+SUMIF(negtgel!U$2:BL$2,'Tsalin uzuulelt'!J$5,negtgel!U30:BL30)</f>
      </c>
      <c r="K30">
        <f>SUMIF(negtgel!U$2:BL$2,'Tsalin uzuulelt'!L$1,negtgel!U30:BL30) + SUMIF(negtgel!U$2:BL$2,'Tsalin uzuulelt'!L$2,negtgel!U30:BL30)+SUMIF(negtgel!U$2:BL$2,'Tsalin uzuulelt'!L$3,negtgel!U30:BL30)+SUMIF(negtgel!U$2:BL$2,'Tsalin uzuulelt'!L$4,negtgel!U30:BL30)+SUMIF(negtgel!U$2:BL$2,'Tsalin uzuulelt'!L$5,negtgel!U30:BL30)</f>
      </c>
      <c r="L30">
        <f>SUMIF(negtgel!U$2:BL$2,'Tsalin uzuulelt'!N$1,negtgel!U30:BL30) + SUMIF(negtgel!U$2:BL$2,'Tsalin uzuulelt'!N$2,negtgel!U30:BL30)+SUMIF(negtgel!U$2:BL$2,'Tsalin uzuulelt'!N$3,negtgel!U30:BL30)+SUMIF(negtgel!U$2:BL$2,'Tsalin uzuulelt'!N$4,negtgel!U30:BL30)+SUMIF(negtgel!U$2:BL$2,'Tsalin uzuulelt'!N$5,negtgel!U30:BL30)</f>
      </c>
      <c r="M30">
        <f>SUMIF(negtgel!U$2:BL$2,'Tsalin uzuulelt'!P$1,negtgel!U30:BL30) + SUMIF(negtgel!U$2:BL$2,'Tsalin uzuulelt'!P$2,negtgel!U30:BL30)+ SUMIF(negtgel!U$2:BL$2,'Tsalin uzuulelt'!P$3,negtgel!U30:BL30)+ SUMIF(negtgel!U$2:BL$2,'Tsalin uzuulelt'!P$4,negtgel!U30:BL30)+ SUMIF(negtgel!U$2:BL$2,'Tsalin uzuulelt'!P$5,negtgel!U30:BL30)</f>
      </c>
      <c r="N30">
        <f>IF(ISNUMBER(U30*1)=CF30,0,K30-H30-G30)</f>
      </c>
      <c r="O30">
        <f>IF(ISNUMBER(U30*1)=CF30,0,L30)</f>
      </c>
      <c r="P30">
        <f>IF(ISNUMBER(U30*1)=CF30,0,M30)</f>
      </c>
      <c r="Q30">
        <f>IF(N30&gt;2400000,N30,0)</f>
      </c>
      <c r="R30">
        <f><![CDATA[IF(N30<561797,13333.33,IF(N30<1123595,11666.67,IF(N30<1685393,10000,IF(N30<2247191,8333.33,IF(N30<2664000,6666.6,IF(N30<2764000,5000,IF(N30<3264000,0,0)))))))]]></f>
      </c>
      <c r="S30">
        <f>IF(B30&gt;10,11,IF(B30&gt;8.7,8.8,IF(B30&gt;3,B30,IF(B30&gt;1.5,2))))</f>
      </c>
      <c r="T30">
        <f>IF(Q30=0,S30,R30)</f>
      </c>
      <c r="U30" t="n">
        <v>2.0</v>
      </c>
      <c r="V30" t="s">
        <v>2650</v>
      </c>
      <c r="W30" t="n">
        <v>23.0</v>
      </c>
      <c r="X30" t="n">
        <v>0.0</v>
      </c>
      <c r="Y30" t="n">
        <v>560865.0</v>
      </c>
      <c r="Z30" t="n">
        <v>0.0</v>
      </c>
      <c r="AA30" t="n">
        <v>0.0</v>
      </c>
      <c r="AB30" t="s">
        <v>2651</v>
      </c>
      <c r="AC30" t="n">
        <v>0.0</v>
      </c>
      <c r="AD30" t="n">
        <v>140216.0</v>
      </c>
      <c r="AE30" t="n">
        <v>0.0</v>
      </c>
      <c r="AF30" t="n">
        <v>18400.0</v>
      </c>
      <c r="AG30" t="n">
        <v>0.0</v>
      </c>
      <c r="AH30" t="n">
        <v>719481.0</v>
      </c>
      <c r="AI30" t="n">
        <v>71948.0</v>
      </c>
      <c r="AJ30" t="n">
        <v>57937.0</v>
      </c>
      <c r="AK30" t="s">
        <v>2652</v>
      </c>
      <c r="CH30">
        <f>IFERROR(U30*1,0)</f>
      </c>
    </row>
    <row r="31">
      <c r="A31" t="n">
        <v>5.0</v>
      </c>
      <c r="B31">
        <f>IF((K31-G31-H31&gt;2400000),11,(L31/(K31-G31-H31)*100))</f>
      </c>
      <c r="C31">
        <f>IF(N31&gt;2400000,240000,(N31*S31)/100)</f>
      </c>
      <c r="D31">
        <f>IF((ISNUMBER(U31*1)=CH31),0,(K31-L31)*0.1-R31+(I31+J31)*0.011)</f>
      </c>
      <c r="E31">
        <f>IF((ISNUMBER(U31*1)=CH31),0,C31-L31)</f>
      </c>
      <c r="F31">
        <f>D31-P31</f>
      </c>
      <c r="G31">
        <f>SUMIF(negtgel!U$2:BL$2,'Tsalin uzuulelt'!B$1,negtgel!U31:BL31) + SUMIF(negtgel!U$2:BL$2,'Tsalin uzuulelt'!B$2,negtgel!U31:BL31)+SUMIF(negtgel!U$2:BL$2,'Tsalin uzuulelt'!B$3,negtgel!U31:BL31)+SUMIF(negtgel!U$2:BL$2,'Tsalin uzuulelt'!B$4,negtgel!U31:BL31)+SUMIF(negtgel!U$2:BL$2,'Tsalin uzuulelt'!B$5,negtgel!U31:BL31)</f>
      </c>
      <c r="H31">
        <f>SUMIF(negtgel!U$2:BL$2,'Tsalin uzuulelt'!F$1,negtgel!U31:BL31) + SUMIF(negtgel!U$2:BL$2,'Tsalin uzuulelt'!F$2,negtgel!U31:BL31)+SUMIF(negtgel!U$2:BL$2,'Tsalin uzuulelt'!F$3,negtgel!U31:BL31)+SUMIF(negtgel!U$2:BL$2,'Tsalin uzuulelt'!F$4,negtgel!U31:BL31)+SUMIF(negtgel!U$2:BL$2,'Tsalin uzuulelt'!F$5,negtgel!U31:BL31)</f>
      </c>
      <c r="I31">
        <f>SUMIF(negtgel!U$2:BL$2,'Tsalin uzuulelt'!H$1,negtgel!U31:BL31) + SUMIF(negtgel!U$2:BL$2,'Tsalin uzuulelt'!H$2,negtgel!U31:BL31)+SUMIF(negtgel!U$2:BL$2,'Tsalin uzuulelt'!H$3,negtgel!U31:BL31)+SUMIF(negtgel!U$2:BL$2,'Tsalin uzuulelt'!H$4,negtgel!U31:BL31)+SUMIF(negtgel!U$2:BL$2,'Tsalin uzuulelt'!H$5,negtgel!U31:BL31)</f>
      </c>
      <c r="J31">
        <f>SUMIF(negtgel!U$2:BL$2,'Tsalin uzuulelt'!J$1,negtgel!U31:BL31) + SUMIF(negtgel!U$2:BL$2,'Tsalin uzuulelt'!J$2,negtgel!U31:BL31)+SUMIF(negtgel!U$2:BL$2,'Tsalin uzuulelt'!J$3,negtgel!U31:BL31)+SUMIF(negtgel!U$2:BL$2,'Tsalin uzuulelt'!J$4,negtgel!U31:BL31)+SUMIF(negtgel!U$2:BL$2,'Tsalin uzuulelt'!J$5,negtgel!U31:BL31)</f>
      </c>
      <c r="K31">
        <f>SUMIF(negtgel!U$2:BL$2,'Tsalin uzuulelt'!L$1,negtgel!U31:BL31) + SUMIF(negtgel!U$2:BL$2,'Tsalin uzuulelt'!L$2,negtgel!U31:BL31)+SUMIF(negtgel!U$2:BL$2,'Tsalin uzuulelt'!L$3,negtgel!U31:BL31)+SUMIF(negtgel!U$2:BL$2,'Tsalin uzuulelt'!L$4,negtgel!U31:BL31)+SUMIF(negtgel!U$2:BL$2,'Tsalin uzuulelt'!L$5,negtgel!U31:BL31)</f>
      </c>
      <c r="L31">
        <f>SUMIF(negtgel!U$2:BL$2,'Tsalin uzuulelt'!N$1,negtgel!U31:BL31) + SUMIF(negtgel!U$2:BL$2,'Tsalin uzuulelt'!N$2,negtgel!U31:BL31)+SUMIF(negtgel!U$2:BL$2,'Tsalin uzuulelt'!N$3,negtgel!U31:BL31)+SUMIF(negtgel!U$2:BL$2,'Tsalin uzuulelt'!N$4,negtgel!U31:BL31)+SUMIF(negtgel!U$2:BL$2,'Tsalin uzuulelt'!N$5,negtgel!U31:BL31)</f>
      </c>
      <c r="M31">
        <f>SUMIF(negtgel!U$2:BL$2,'Tsalin uzuulelt'!P$1,negtgel!U31:BL31) + SUMIF(negtgel!U$2:BL$2,'Tsalin uzuulelt'!P$2,negtgel!U31:BL31)+ SUMIF(negtgel!U$2:BL$2,'Tsalin uzuulelt'!P$3,negtgel!U31:BL31)+ SUMIF(negtgel!U$2:BL$2,'Tsalin uzuulelt'!P$4,negtgel!U31:BL31)+ SUMIF(negtgel!U$2:BL$2,'Tsalin uzuulelt'!P$5,negtgel!U31:BL31)</f>
      </c>
      <c r="N31">
        <f>IF(ISNUMBER(U31*1)=CF31,0,K31-H31-G31)</f>
      </c>
      <c r="O31">
        <f>IF(ISNUMBER(U31*1)=CF31,0,L31)</f>
      </c>
      <c r="P31">
        <f>IF(ISNUMBER(U31*1)=CF31,0,M31)</f>
      </c>
      <c r="Q31">
        <f>IF(N31&gt;2400000,N31,0)</f>
      </c>
      <c r="R31">
        <f><![CDATA[IF(N31<561797,13333.33,IF(N31<1123595,11666.67,IF(N31<1685393,10000,IF(N31<2247191,8333.33,IF(N31<2664000,6666.6,IF(N31<2764000,5000,IF(N31<3264000,0,0)))))))]]></f>
      </c>
      <c r="S31">
        <f>IF(B31&gt;10,11,IF(B31&gt;8.7,8.8,IF(B31&gt;3,B31,IF(B31&gt;1.5,2))))</f>
      </c>
      <c r="T31">
        <f>IF(Q31=0,S31,R31)</f>
      </c>
      <c r="U31" t="n">
        <v>6.0</v>
      </c>
      <c r="V31" t="s">
        <v>2653</v>
      </c>
      <c r="W31" t="n">
        <v>23.0</v>
      </c>
      <c r="X31" t="n">
        <v>0.0</v>
      </c>
      <c r="Y31" t="n">
        <v>447091.0</v>
      </c>
      <c r="Z31" t="n">
        <v>0.0</v>
      </c>
      <c r="AA31" t="n">
        <v>0.0</v>
      </c>
      <c r="AB31" t="s">
        <v>2651</v>
      </c>
      <c r="AC31" t="n">
        <v>0.0</v>
      </c>
      <c r="AD31" t="n">
        <v>0.0</v>
      </c>
      <c r="AE31" t="n">
        <v>87821.0</v>
      </c>
      <c r="AF31" t="n">
        <v>11500.0</v>
      </c>
      <c r="AG31" t="n">
        <v>0.0</v>
      </c>
      <c r="AH31" t="n">
        <v>546412.0</v>
      </c>
      <c r="AI31" t="n">
        <v>54641.0</v>
      </c>
      <c r="AJ31" t="n">
        <v>42292.0</v>
      </c>
      <c r="AK31" t="s">
        <v>2652</v>
      </c>
      <c r="CH31">
        <f>IFERROR(U31*1,0)</f>
      </c>
    </row>
    <row r="32">
      <c r="A32" t="n">
        <v>5.0</v>
      </c>
      <c r="B32">
        <f>IF((K32-G32-H32&gt;2400000),11,(L32/(K32-G32-H32)*100))</f>
      </c>
      <c r="C32">
        <f>IF(N32&gt;2400000,240000,(N32*S32)/100)</f>
      </c>
      <c r="D32">
        <f>IF((ISNUMBER(U32*1)=CH32),0,(K32-L32)*0.1-R32+(I32+J32)*0.011)</f>
      </c>
      <c r="E32">
        <f>IF((ISNUMBER(U32*1)=CH32),0,C32-L32)</f>
      </c>
      <c r="F32">
        <f>D32-P32</f>
      </c>
      <c r="G32">
        <f>SUMIF(negtgel!U$2:BL$2,'Tsalin uzuulelt'!B$1,negtgel!U32:BL32) + SUMIF(negtgel!U$2:BL$2,'Tsalin uzuulelt'!B$2,negtgel!U32:BL32)+SUMIF(negtgel!U$2:BL$2,'Tsalin uzuulelt'!B$3,negtgel!U32:BL32)+SUMIF(negtgel!U$2:BL$2,'Tsalin uzuulelt'!B$4,negtgel!U32:BL32)+SUMIF(negtgel!U$2:BL$2,'Tsalin uzuulelt'!B$5,negtgel!U32:BL32)</f>
      </c>
      <c r="H32">
        <f>SUMIF(negtgel!U$2:BL$2,'Tsalin uzuulelt'!F$1,negtgel!U32:BL32) + SUMIF(negtgel!U$2:BL$2,'Tsalin uzuulelt'!F$2,negtgel!U32:BL32)+SUMIF(negtgel!U$2:BL$2,'Tsalin uzuulelt'!F$3,negtgel!U32:BL32)+SUMIF(negtgel!U$2:BL$2,'Tsalin uzuulelt'!F$4,negtgel!U32:BL32)+SUMIF(negtgel!U$2:BL$2,'Tsalin uzuulelt'!F$5,negtgel!U32:BL32)</f>
      </c>
      <c r="I32">
        <f>SUMIF(negtgel!U$2:BL$2,'Tsalin uzuulelt'!H$1,negtgel!U32:BL32) + SUMIF(negtgel!U$2:BL$2,'Tsalin uzuulelt'!H$2,negtgel!U32:BL32)+SUMIF(negtgel!U$2:BL$2,'Tsalin uzuulelt'!H$3,negtgel!U32:BL32)+SUMIF(negtgel!U$2:BL$2,'Tsalin uzuulelt'!H$4,negtgel!U32:BL32)+SUMIF(negtgel!U$2:BL$2,'Tsalin uzuulelt'!H$5,negtgel!U32:BL32)</f>
      </c>
      <c r="J32">
        <f>SUMIF(negtgel!U$2:BL$2,'Tsalin uzuulelt'!J$1,negtgel!U32:BL32) + SUMIF(negtgel!U$2:BL$2,'Tsalin uzuulelt'!J$2,negtgel!U32:BL32)+SUMIF(negtgel!U$2:BL$2,'Tsalin uzuulelt'!J$3,negtgel!U32:BL32)+SUMIF(negtgel!U$2:BL$2,'Tsalin uzuulelt'!J$4,negtgel!U32:BL32)+SUMIF(negtgel!U$2:BL$2,'Tsalin uzuulelt'!J$5,negtgel!U32:BL32)</f>
      </c>
      <c r="K32">
        <f>SUMIF(negtgel!U$2:BL$2,'Tsalin uzuulelt'!L$1,negtgel!U32:BL32) + SUMIF(negtgel!U$2:BL$2,'Tsalin uzuulelt'!L$2,negtgel!U32:BL32)+SUMIF(negtgel!U$2:BL$2,'Tsalin uzuulelt'!L$3,negtgel!U32:BL32)+SUMIF(negtgel!U$2:BL$2,'Tsalin uzuulelt'!L$4,negtgel!U32:BL32)+SUMIF(negtgel!U$2:BL$2,'Tsalin uzuulelt'!L$5,negtgel!U32:BL32)</f>
      </c>
      <c r="L32">
        <f>SUMIF(negtgel!U$2:BL$2,'Tsalin uzuulelt'!N$1,negtgel!U32:BL32) + SUMIF(negtgel!U$2:BL$2,'Tsalin uzuulelt'!N$2,negtgel!U32:BL32)+SUMIF(negtgel!U$2:BL$2,'Tsalin uzuulelt'!N$3,negtgel!U32:BL32)+SUMIF(negtgel!U$2:BL$2,'Tsalin uzuulelt'!N$4,negtgel!U32:BL32)+SUMIF(negtgel!U$2:BL$2,'Tsalin uzuulelt'!N$5,negtgel!U32:BL32)</f>
      </c>
      <c r="M32">
        <f>SUMIF(negtgel!U$2:BL$2,'Tsalin uzuulelt'!P$1,negtgel!U32:BL32) + SUMIF(negtgel!U$2:BL$2,'Tsalin uzuulelt'!P$2,negtgel!U32:BL32)+ SUMIF(negtgel!U$2:BL$2,'Tsalin uzuulelt'!P$3,negtgel!U32:BL32)+ SUMIF(negtgel!U$2:BL$2,'Tsalin uzuulelt'!P$4,negtgel!U32:BL32)+ SUMIF(negtgel!U$2:BL$2,'Tsalin uzuulelt'!P$5,negtgel!U32:BL32)</f>
      </c>
      <c r="N32">
        <f>IF(ISNUMBER(U32*1)=CF32,0,K32-H32-G32)</f>
      </c>
      <c r="O32">
        <f>IF(ISNUMBER(U32*1)=CF32,0,L32)</f>
      </c>
      <c r="P32">
        <f>IF(ISNUMBER(U32*1)=CF32,0,M32)</f>
      </c>
      <c r="Q32">
        <f>IF(N32&gt;2400000,N32,0)</f>
      </c>
      <c r="R32">
        <f><![CDATA[IF(N32<561797,13333.33,IF(N32<1123595,11666.67,IF(N32<1685393,10000,IF(N32<2247191,8333.33,IF(N32<2664000,6666.6,IF(N32<2764000,5000,IF(N32<3264000,0,0)))))))]]></f>
      </c>
      <c r="S32">
        <f>IF(B32&gt;10,11,IF(B32&gt;8.7,8.8,IF(B32&gt;3,B32,IF(B32&gt;1.5,2))))</f>
      </c>
      <c r="T32">
        <f>IF(Q32=0,S32,R32)</f>
      </c>
      <c r="U32" t="n">
        <v>8.0</v>
      </c>
      <c r="V32" t="s">
        <v>2654</v>
      </c>
      <c r="W32" t="n">
        <v>23.0</v>
      </c>
      <c r="X32" t="n">
        <v>0.0</v>
      </c>
      <c r="Y32" t="n">
        <v>446857.0</v>
      </c>
      <c r="Z32" t="n">
        <v>0.0</v>
      </c>
      <c r="AA32" t="n">
        <v>0.0</v>
      </c>
      <c r="AB32" t="s">
        <v>2651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n">
        <v>446857.0</v>
      </c>
      <c r="AI32" t="n">
        <v>34855.0</v>
      </c>
      <c r="AJ32" t="n">
        <v>34200.0</v>
      </c>
      <c r="AK32" t="s">
        <v>2652</v>
      </c>
      <c r="CH32">
        <f>IFERROR(U32*1,0)</f>
      </c>
    </row>
    <row r="33">
      <c r="A33" t="n">
        <v>5.0</v>
      </c>
      <c r="B33">
        <f>IF((K33-G33-H33&gt;2400000),11,(L33/(K33-G33-H33)*100))</f>
      </c>
      <c r="C33">
        <f>IF(N33&gt;2400000,240000,(N33*S33)/100)</f>
      </c>
      <c r="D33">
        <f>IF((ISNUMBER(U33*1)=CH33),0,(K33-L33)*0.1-R33+(I33+J33)*0.011)</f>
      </c>
      <c r="E33">
        <f>IF((ISNUMBER(U33*1)=CH33),0,C33-L33)</f>
      </c>
      <c r="F33">
        <f>D33-P33</f>
      </c>
      <c r="G33">
        <f>SUMIF(negtgel!U$2:BL$2,'Tsalin uzuulelt'!B$1,negtgel!U33:BL33) + SUMIF(negtgel!U$2:BL$2,'Tsalin uzuulelt'!B$2,negtgel!U33:BL33)+SUMIF(negtgel!U$2:BL$2,'Tsalin uzuulelt'!B$3,negtgel!U33:BL33)+SUMIF(negtgel!U$2:BL$2,'Tsalin uzuulelt'!B$4,negtgel!U33:BL33)+SUMIF(negtgel!U$2:BL$2,'Tsalin uzuulelt'!B$5,negtgel!U33:BL33)</f>
      </c>
      <c r="H33">
        <f>SUMIF(negtgel!U$2:BL$2,'Tsalin uzuulelt'!F$1,negtgel!U33:BL33) + SUMIF(negtgel!U$2:BL$2,'Tsalin uzuulelt'!F$2,negtgel!U33:BL33)+SUMIF(negtgel!U$2:BL$2,'Tsalin uzuulelt'!F$3,negtgel!U33:BL33)+SUMIF(negtgel!U$2:BL$2,'Tsalin uzuulelt'!F$4,negtgel!U33:BL33)+SUMIF(negtgel!U$2:BL$2,'Tsalin uzuulelt'!F$5,negtgel!U33:BL33)</f>
      </c>
      <c r="I33">
        <f>SUMIF(negtgel!U$2:BL$2,'Tsalin uzuulelt'!H$1,negtgel!U33:BL33) + SUMIF(negtgel!U$2:BL$2,'Tsalin uzuulelt'!H$2,negtgel!U33:BL33)+SUMIF(negtgel!U$2:BL$2,'Tsalin uzuulelt'!H$3,negtgel!U33:BL33)+SUMIF(negtgel!U$2:BL$2,'Tsalin uzuulelt'!H$4,negtgel!U33:BL33)+SUMIF(negtgel!U$2:BL$2,'Tsalin uzuulelt'!H$5,negtgel!U33:BL33)</f>
      </c>
      <c r="J33">
        <f>SUMIF(negtgel!U$2:BL$2,'Tsalin uzuulelt'!J$1,negtgel!U33:BL33) + SUMIF(negtgel!U$2:BL$2,'Tsalin uzuulelt'!J$2,negtgel!U33:BL33)+SUMIF(negtgel!U$2:BL$2,'Tsalin uzuulelt'!J$3,negtgel!U33:BL33)+SUMIF(negtgel!U$2:BL$2,'Tsalin uzuulelt'!J$4,negtgel!U33:BL33)+SUMIF(negtgel!U$2:BL$2,'Tsalin uzuulelt'!J$5,negtgel!U33:BL33)</f>
      </c>
      <c r="K33">
        <f>SUMIF(negtgel!U$2:BL$2,'Tsalin uzuulelt'!L$1,negtgel!U33:BL33) + SUMIF(negtgel!U$2:BL$2,'Tsalin uzuulelt'!L$2,negtgel!U33:BL33)+SUMIF(negtgel!U$2:BL$2,'Tsalin uzuulelt'!L$3,negtgel!U33:BL33)+SUMIF(negtgel!U$2:BL$2,'Tsalin uzuulelt'!L$4,negtgel!U33:BL33)+SUMIF(negtgel!U$2:BL$2,'Tsalin uzuulelt'!L$5,negtgel!U33:BL33)</f>
      </c>
      <c r="L33">
        <f>SUMIF(negtgel!U$2:BL$2,'Tsalin uzuulelt'!N$1,negtgel!U33:BL33) + SUMIF(negtgel!U$2:BL$2,'Tsalin uzuulelt'!N$2,negtgel!U33:BL33)+SUMIF(negtgel!U$2:BL$2,'Tsalin uzuulelt'!N$3,negtgel!U33:BL33)+SUMIF(negtgel!U$2:BL$2,'Tsalin uzuulelt'!N$4,negtgel!U33:BL33)+SUMIF(negtgel!U$2:BL$2,'Tsalin uzuulelt'!N$5,negtgel!U33:BL33)</f>
      </c>
      <c r="M33">
        <f>SUMIF(negtgel!U$2:BL$2,'Tsalin uzuulelt'!P$1,negtgel!U33:BL33) + SUMIF(negtgel!U$2:BL$2,'Tsalin uzuulelt'!P$2,negtgel!U33:BL33)+ SUMIF(negtgel!U$2:BL$2,'Tsalin uzuulelt'!P$3,negtgel!U33:BL33)+ SUMIF(negtgel!U$2:BL$2,'Tsalin uzuulelt'!P$4,negtgel!U33:BL33)+ SUMIF(negtgel!U$2:BL$2,'Tsalin uzuulelt'!P$5,negtgel!U33:BL33)</f>
      </c>
      <c r="N33">
        <f>IF(ISNUMBER(U33*1)=CF33,0,K33-H33-G33)</f>
      </c>
      <c r="O33">
        <f>IF(ISNUMBER(U33*1)=CF33,0,L33)</f>
      </c>
      <c r="P33">
        <f>IF(ISNUMBER(U33*1)=CF33,0,M33)</f>
      </c>
      <c r="Q33">
        <f>IF(N33&gt;2400000,N33,0)</f>
      </c>
      <c r="R33">
        <f><![CDATA[IF(N33<561797,13333.33,IF(N33<1123595,11666.67,IF(N33<1685393,10000,IF(N33<2247191,8333.33,IF(N33<2664000,6666.6,IF(N33<2764000,5000,IF(N33<3264000,0,0)))))))]]></f>
      </c>
      <c r="S33">
        <f>IF(B33&gt;10,11,IF(B33&gt;8.7,8.8,IF(B33&gt;3,B33,IF(B33&gt;1.5,2))))</f>
      </c>
      <c r="T33">
        <f>IF(Q33=0,S33,R33)</f>
      </c>
      <c r="U33" t="n">
        <v>128.0</v>
      </c>
      <c r="V33" t="s">
        <v>2659</v>
      </c>
      <c r="W33" t="n">
        <v>23.0</v>
      </c>
      <c r="X33" t="n">
        <v>0.0</v>
      </c>
      <c r="Y33" t="n">
        <v>415496.0</v>
      </c>
      <c r="Z33" t="n">
        <v>0.0</v>
      </c>
      <c r="AA33" t="n">
        <v>0.0</v>
      </c>
      <c r="AB33" t="s">
        <v>2651</v>
      </c>
      <c r="AC33" t="n">
        <v>0.0</v>
      </c>
      <c r="AD33" t="n">
        <v>0.0</v>
      </c>
      <c r="AE33" t="n">
        <v>0.0</v>
      </c>
      <c r="AF33" t="n">
        <v>5000.0</v>
      </c>
      <c r="AG33" t="n">
        <v>0.0</v>
      </c>
      <c r="AH33" t="n">
        <v>420496.0</v>
      </c>
      <c r="AI33" t="n">
        <v>42050.0</v>
      </c>
      <c r="AJ33" t="n">
        <v>30895.0</v>
      </c>
      <c r="AK33" t="s">
        <v>2652</v>
      </c>
      <c r="CH33">
        <f>IFERROR(U33*1,0)</f>
      </c>
    </row>
    <row r="34">
      <c r="A34" t="n">
        <v>5.0</v>
      </c>
      <c r="B34">
        <f>IF((K34-G34-H34&gt;2400000),11,(L34/(K34-G34-H34)*100))</f>
      </c>
      <c r="C34">
        <f>IF(N34&gt;2400000,240000,(N34*S34)/100)</f>
      </c>
      <c r="D34">
        <f>IF((ISNUMBER(U34*1)=CH34),0,(K34-L34)*0.1-R34+(I34+J34)*0.011)</f>
      </c>
      <c r="E34">
        <f>IF((ISNUMBER(U34*1)=CH34),0,C34-L34)</f>
      </c>
      <c r="F34">
        <f>D34-P34</f>
      </c>
      <c r="G34">
        <f>SUMIF(negtgel!U$2:BL$2,'Tsalin uzuulelt'!B$1,negtgel!U34:BL34) + SUMIF(negtgel!U$2:BL$2,'Tsalin uzuulelt'!B$2,negtgel!U34:BL34)+SUMIF(negtgel!U$2:BL$2,'Tsalin uzuulelt'!B$3,negtgel!U34:BL34)+SUMIF(negtgel!U$2:BL$2,'Tsalin uzuulelt'!B$4,negtgel!U34:BL34)+SUMIF(negtgel!U$2:BL$2,'Tsalin uzuulelt'!B$5,negtgel!U34:BL34)</f>
      </c>
      <c r="H34">
        <f>SUMIF(negtgel!U$2:BL$2,'Tsalin uzuulelt'!F$1,negtgel!U34:BL34) + SUMIF(negtgel!U$2:BL$2,'Tsalin uzuulelt'!F$2,negtgel!U34:BL34)+SUMIF(negtgel!U$2:BL$2,'Tsalin uzuulelt'!F$3,negtgel!U34:BL34)+SUMIF(negtgel!U$2:BL$2,'Tsalin uzuulelt'!F$4,negtgel!U34:BL34)+SUMIF(negtgel!U$2:BL$2,'Tsalin uzuulelt'!F$5,negtgel!U34:BL34)</f>
      </c>
      <c r="I34">
        <f>SUMIF(negtgel!U$2:BL$2,'Tsalin uzuulelt'!H$1,negtgel!U34:BL34) + SUMIF(negtgel!U$2:BL$2,'Tsalin uzuulelt'!H$2,negtgel!U34:BL34)+SUMIF(negtgel!U$2:BL$2,'Tsalin uzuulelt'!H$3,negtgel!U34:BL34)+SUMIF(negtgel!U$2:BL$2,'Tsalin uzuulelt'!H$4,negtgel!U34:BL34)+SUMIF(negtgel!U$2:BL$2,'Tsalin uzuulelt'!H$5,negtgel!U34:BL34)</f>
      </c>
      <c r="J34">
        <f>SUMIF(negtgel!U$2:BL$2,'Tsalin uzuulelt'!J$1,negtgel!U34:BL34) + SUMIF(negtgel!U$2:BL$2,'Tsalin uzuulelt'!J$2,negtgel!U34:BL34)+SUMIF(negtgel!U$2:BL$2,'Tsalin uzuulelt'!J$3,negtgel!U34:BL34)+SUMIF(negtgel!U$2:BL$2,'Tsalin uzuulelt'!J$4,negtgel!U34:BL34)+SUMIF(negtgel!U$2:BL$2,'Tsalin uzuulelt'!J$5,negtgel!U34:BL34)</f>
      </c>
      <c r="K34">
        <f>SUMIF(negtgel!U$2:BL$2,'Tsalin uzuulelt'!L$1,negtgel!U34:BL34) + SUMIF(negtgel!U$2:BL$2,'Tsalin uzuulelt'!L$2,negtgel!U34:BL34)+SUMIF(negtgel!U$2:BL$2,'Tsalin uzuulelt'!L$3,negtgel!U34:BL34)+SUMIF(negtgel!U$2:BL$2,'Tsalin uzuulelt'!L$4,negtgel!U34:BL34)+SUMIF(negtgel!U$2:BL$2,'Tsalin uzuulelt'!L$5,negtgel!U34:BL34)</f>
      </c>
      <c r="L34">
        <f>SUMIF(negtgel!U$2:BL$2,'Tsalin uzuulelt'!N$1,negtgel!U34:BL34) + SUMIF(negtgel!U$2:BL$2,'Tsalin uzuulelt'!N$2,negtgel!U34:BL34)+SUMIF(negtgel!U$2:BL$2,'Tsalin uzuulelt'!N$3,negtgel!U34:BL34)+SUMIF(negtgel!U$2:BL$2,'Tsalin uzuulelt'!N$4,negtgel!U34:BL34)+SUMIF(negtgel!U$2:BL$2,'Tsalin uzuulelt'!N$5,negtgel!U34:BL34)</f>
      </c>
      <c r="M34">
        <f>SUMIF(negtgel!U$2:BL$2,'Tsalin uzuulelt'!P$1,negtgel!U34:BL34) + SUMIF(negtgel!U$2:BL$2,'Tsalin uzuulelt'!P$2,negtgel!U34:BL34)+ SUMIF(negtgel!U$2:BL$2,'Tsalin uzuulelt'!P$3,negtgel!U34:BL34)+ SUMIF(negtgel!U$2:BL$2,'Tsalin uzuulelt'!P$4,negtgel!U34:BL34)+ SUMIF(negtgel!U$2:BL$2,'Tsalin uzuulelt'!P$5,negtgel!U34:BL34)</f>
      </c>
      <c r="N34">
        <f>IF(ISNUMBER(U34*1)=CF34,0,K34-H34-G34)</f>
      </c>
      <c r="O34">
        <f>IF(ISNUMBER(U34*1)=CF34,0,L34)</f>
      </c>
      <c r="P34">
        <f>IF(ISNUMBER(U34*1)=CF34,0,M34)</f>
      </c>
      <c r="Q34">
        <f>IF(N34&gt;2400000,N34,0)</f>
      </c>
      <c r="R34">
        <f><![CDATA[IF(N34<561797,13333.33,IF(N34<1123595,11666.67,IF(N34<1685393,10000,IF(N34<2247191,8333.33,IF(N34<2664000,6666.6,IF(N34<2764000,5000,IF(N34<3264000,0,0)))))))]]></f>
      </c>
      <c r="S34">
        <f>IF(B34&gt;10,11,IF(B34&gt;8.7,8.8,IF(B34&gt;3,B34,IF(B34&gt;1.5,2))))</f>
      </c>
      <c r="T34">
        <f>IF(Q34=0,S34,R34)</f>
      </c>
      <c r="U34" t="n">
        <v>129.0</v>
      </c>
      <c r="V34" t="s">
        <v>2660</v>
      </c>
      <c r="W34" t="n">
        <v>23.0</v>
      </c>
      <c r="X34" t="n">
        <v>0.0</v>
      </c>
      <c r="Y34" t="n">
        <v>416521.0</v>
      </c>
      <c r="Z34" t="n">
        <v>0.0</v>
      </c>
      <c r="AA34" t="n">
        <v>0.0</v>
      </c>
      <c r="AB34" t="s">
        <v>2651</v>
      </c>
      <c r="AC34" t="n">
        <v>0.0</v>
      </c>
      <c r="AD34" t="n">
        <v>0.0</v>
      </c>
      <c r="AE34" t="n">
        <v>0.0</v>
      </c>
      <c r="AF34" t="n">
        <v>18400.0</v>
      </c>
      <c r="AG34" t="n">
        <v>0.0</v>
      </c>
      <c r="AH34" t="n">
        <v>434921.0</v>
      </c>
      <c r="AI34" t="n">
        <v>43492.0</v>
      </c>
      <c r="AJ34" t="n">
        <v>32327.0</v>
      </c>
      <c r="AK34" t="s">
        <v>2652</v>
      </c>
      <c r="CH34">
        <f>IFERROR(U34*1,0)</f>
      </c>
    </row>
    <row r="37">
      <c r="A37" t="n">
        <v>6.0</v>
      </c>
      <c r="B37">
        <f>IF((K37-G37-H37&gt;2400000),11,(L37/(K37-G37-H37)*100))</f>
      </c>
      <c r="C37">
        <f>IF(N37&gt;2400000,240000,(N37*S37)/100)</f>
      </c>
      <c r="D37">
        <f>IF((ISNUMBER(U37*1)=CH37),0,(K37-L37)*0.1-R37+(I37+J37)*0.011)</f>
      </c>
      <c r="E37">
        <f>IF((ISNUMBER(U37*1)=CH37),0,C37-L37)</f>
      </c>
      <c r="F37">
        <f>D37-P37</f>
      </c>
      <c r="G37">
        <f>SUMIF(negtgel!U$2:BL$2,'Tsalin uzuulelt'!B$1,negtgel!U37:BL37) + SUMIF(negtgel!U$2:BL$2,'Tsalin uzuulelt'!B$2,negtgel!U37:BL37)+SUMIF(negtgel!U$2:BL$2,'Tsalin uzuulelt'!B$3,negtgel!U37:BL37)+SUMIF(negtgel!U$2:BL$2,'Tsalin uzuulelt'!B$4,negtgel!U37:BL37)+SUMIF(negtgel!U$2:BL$2,'Tsalin uzuulelt'!B$5,negtgel!U37:BL37)</f>
      </c>
      <c r="H37">
        <f>SUMIF(negtgel!U$2:BL$2,'Tsalin uzuulelt'!F$1,negtgel!U37:BL37) + SUMIF(negtgel!U$2:BL$2,'Tsalin uzuulelt'!F$2,negtgel!U37:BL37)+SUMIF(negtgel!U$2:BL$2,'Tsalin uzuulelt'!F$3,negtgel!U37:BL37)+SUMIF(negtgel!U$2:BL$2,'Tsalin uzuulelt'!F$4,negtgel!U37:BL37)+SUMIF(negtgel!U$2:BL$2,'Tsalin uzuulelt'!F$5,negtgel!U37:BL37)</f>
      </c>
      <c r="I37">
        <f>SUMIF(negtgel!U$2:BL$2,'Tsalin uzuulelt'!H$1,negtgel!U37:BL37) + SUMIF(negtgel!U$2:BL$2,'Tsalin uzuulelt'!H$2,negtgel!U37:BL37)+SUMIF(negtgel!U$2:BL$2,'Tsalin uzuulelt'!H$3,negtgel!U37:BL37)+SUMIF(negtgel!U$2:BL$2,'Tsalin uzuulelt'!H$4,negtgel!U37:BL37)+SUMIF(negtgel!U$2:BL$2,'Tsalin uzuulelt'!H$5,negtgel!U37:BL37)</f>
      </c>
      <c r="J37">
        <f>SUMIF(negtgel!U$2:BL$2,'Tsalin uzuulelt'!J$1,negtgel!U37:BL37) + SUMIF(negtgel!U$2:BL$2,'Tsalin uzuulelt'!J$2,negtgel!U37:BL37)+SUMIF(negtgel!U$2:BL$2,'Tsalin uzuulelt'!J$3,negtgel!U37:BL37)+SUMIF(negtgel!U$2:BL$2,'Tsalin uzuulelt'!J$4,negtgel!U37:BL37)+SUMIF(negtgel!U$2:BL$2,'Tsalin uzuulelt'!J$5,negtgel!U37:BL37)</f>
      </c>
      <c r="K37">
        <f>SUMIF(negtgel!U$2:BL$2,'Tsalin uzuulelt'!L$1,negtgel!U37:BL37) + SUMIF(negtgel!U$2:BL$2,'Tsalin uzuulelt'!L$2,negtgel!U37:BL37)+SUMIF(negtgel!U$2:BL$2,'Tsalin uzuulelt'!L$3,negtgel!U37:BL37)+SUMIF(negtgel!U$2:BL$2,'Tsalin uzuulelt'!L$4,negtgel!U37:BL37)+SUMIF(negtgel!U$2:BL$2,'Tsalin uzuulelt'!L$5,negtgel!U37:BL37)</f>
      </c>
      <c r="L37">
        <f>SUMIF(negtgel!U$2:BL$2,'Tsalin uzuulelt'!N$1,negtgel!U37:BL37) + SUMIF(negtgel!U$2:BL$2,'Tsalin uzuulelt'!N$2,negtgel!U37:BL37)+SUMIF(negtgel!U$2:BL$2,'Tsalin uzuulelt'!N$3,negtgel!U37:BL37)+SUMIF(negtgel!U$2:BL$2,'Tsalin uzuulelt'!N$4,negtgel!U37:BL37)+SUMIF(negtgel!U$2:BL$2,'Tsalin uzuulelt'!N$5,negtgel!U37:BL37)</f>
      </c>
      <c r="M37">
        <f>SUMIF(negtgel!U$2:BL$2,'Tsalin uzuulelt'!P$1,negtgel!U37:BL37) + SUMIF(negtgel!U$2:BL$2,'Tsalin uzuulelt'!P$2,negtgel!U37:BL37)+ SUMIF(negtgel!U$2:BL$2,'Tsalin uzuulelt'!P$3,negtgel!U37:BL37)+ SUMIF(negtgel!U$2:BL$2,'Tsalin uzuulelt'!P$4,negtgel!U37:BL37)+ SUMIF(negtgel!U$2:BL$2,'Tsalin uzuulelt'!P$5,negtgel!U37:BL37)</f>
      </c>
      <c r="N37">
        <f>IF(ISNUMBER(U37*1)=CF37,0,K37-H37-G37)</f>
      </c>
      <c r="O37">
        <f>IF(ISNUMBER(U37*1)=CF37,0,L37)</f>
      </c>
      <c r="P37">
        <f>IF(ISNUMBER(U37*1)=CF37,0,M37)</f>
      </c>
      <c r="Q37">
        <f>IF(N37&gt;2400000,N37,0)</f>
      </c>
      <c r="R37">
        <f><![CDATA[IF(N37<561797,13333.33,IF(N37<1123595,11666.67,IF(N37<1685393,10000,IF(N37<2247191,8333.33,IF(N37<2664000,6666.6,IF(N37<2764000,5000,IF(N37<3264000,0,0)))))))]]></f>
      </c>
      <c r="S37">
        <f>IF(B37&gt;10,11,IF(B37&gt;8.7,8.8,IF(B37&gt;3,B37,IF(B37&gt;1.5,2))))</f>
      </c>
      <c r="T37">
        <f>IF(Q37=0,S37,R37)</f>
      </c>
      <c r="U37" t="n">
        <v>6.0</v>
      </c>
      <c r="V37" t="s">
        <v>2653</v>
      </c>
      <c r="W37" t="n">
        <v>0.0</v>
      </c>
      <c r="X37" t="n">
        <v>0.0</v>
      </c>
      <c r="Y37" t="n">
        <v>0.0</v>
      </c>
      <c r="Z37" t="n">
        <v>784017.0</v>
      </c>
      <c r="AA37" t="n">
        <v>0.0</v>
      </c>
      <c r="AB37" t="s">
        <v>2651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n">
        <v>784017.0</v>
      </c>
      <c r="AI37" t="n">
        <v>78402.0</v>
      </c>
      <c r="AJ37" t="n">
        <v>63562.0</v>
      </c>
      <c r="AK37" t="s">
        <v>2652</v>
      </c>
      <c r="CH37">
        <f>IFERROR(U37*1,0)</f>
      </c>
    </row>
    <row r="38">
      <c r="A38" t="n">
        <v>6.0</v>
      </c>
      <c r="B38">
        <f>IF((K38-G38-H38&gt;2400000),11,(L38/(K38-G38-H38)*100))</f>
      </c>
      <c r="C38">
        <f>IF(N38&gt;2400000,240000,(N38*S38)/100)</f>
      </c>
      <c r="D38">
        <f>IF((ISNUMBER(U38*1)=CH38),0,(K38-L38)*0.1-R38+(I38+J38)*0.011)</f>
      </c>
      <c r="E38">
        <f>IF((ISNUMBER(U38*1)=CH38),0,C38-L38)</f>
      </c>
      <c r="F38">
        <f>D38-P38</f>
      </c>
      <c r="G38">
        <f>SUMIF(negtgel!U$2:BL$2,'Tsalin uzuulelt'!B$1,negtgel!U38:BL38) + SUMIF(negtgel!U$2:BL$2,'Tsalin uzuulelt'!B$2,negtgel!U38:BL38)+SUMIF(negtgel!U$2:BL$2,'Tsalin uzuulelt'!B$3,negtgel!U38:BL38)+SUMIF(negtgel!U$2:BL$2,'Tsalin uzuulelt'!B$4,negtgel!U38:BL38)+SUMIF(negtgel!U$2:BL$2,'Tsalin uzuulelt'!B$5,negtgel!U38:BL38)</f>
      </c>
      <c r="H38">
        <f>SUMIF(negtgel!U$2:BL$2,'Tsalin uzuulelt'!F$1,negtgel!U38:BL38) + SUMIF(negtgel!U$2:BL$2,'Tsalin uzuulelt'!F$2,negtgel!U38:BL38)+SUMIF(negtgel!U$2:BL$2,'Tsalin uzuulelt'!F$3,negtgel!U38:BL38)+SUMIF(negtgel!U$2:BL$2,'Tsalin uzuulelt'!F$4,negtgel!U38:BL38)+SUMIF(negtgel!U$2:BL$2,'Tsalin uzuulelt'!F$5,negtgel!U38:BL38)</f>
      </c>
      <c r="I38">
        <f>SUMIF(negtgel!U$2:BL$2,'Tsalin uzuulelt'!H$1,negtgel!U38:BL38) + SUMIF(negtgel!U$2:BL$2,'Tsalin uzuulelt'!H$2,negtgel!U38:BL38)+SUMIF(negtgel!U$2:BL$2,'Tsalin uzuulelt'!H$3,negtgel!U38:BL38)+SUMIF(negtgel!U$2:BL$2,'Tsalin uzuulelt'!H$4,negtgel!U38:BL38)+SUMIF(negtgel!U$2:BL$2,'Tsalin uzuulelt'!H$5,negtgel!U38:BL38)</f>
      </c>
      <c r="J38">
        <f>SUMIF(negtgel!U$2:BL$2,'Tsalin uzuulelt'!J$1,negtgel!U38:BL38) + SUMIF(negtgel!U$2:BL$2,'Tsalin uzuulelt'!J$2,negtgel!U38:BL38)+SUMIF(negtgel!U$2:BL$2,'Tsalin uzuulelt'!J$3,negtgel!U38:BL38)+SUMIF(negtgel!U$2:BL$2,'Tsalin uzuulelt'!J$4,negtgel!U38:BL38)+SUMIF(negtgel!U$2:BL$2,'Tsalin uzuulelt'!J$5,negtgel!U38:BL38)</f>
      </c>
      <c r="K38">
        <f>SUMIF(negtgel!U$2:BL$2,'Tsalin uzuulelt'!L$1,negtgel!U38:BL38) + SUMIF(negtgel!U$2:BL$2,'Tsalin uzuulelt'!L$2,negtgel!U38:BL38)+SUMIF(negtgel!U$2:BL$2,'Tsalin uzuulelt'!L$3,negtgel!U38:BL38)+SUMIF(negtgel!U$2:BL$2,'Tsalin uzuulelt'!L$4,negtgel!U38:BL38)+SUMIF(negtgel!U$2:BL$2,'Tsalin uzuulelt'!L$5,negtgel!U38:BL38)</f>
      </c>
      <c r="L38">
        <f>SUMIF(negtgel!U$2:BL$2,'Tsalin uzuulelt'!N$1,negtgel!U38:BL38) + SUMIF(negtgel!U$2:BL$2,'Tsalin uzuulelt'!N$2,negtgel!U38:BL38)+SUMIF(negtgel!U$2:BL$2,'Tsalin uzuulelt'!N$3,negtgel!U38:BL38)+SUMIF(negtgel!U$2:BL$2,'Tsalin uzuulelt'!N$4,negtgel!U38:BL38)+SUMIF(negtgel!U$2:BL$2,'Tsalin uzuulelt'!N$5,negtgel!U38:BL38)</f>
      </c>
      <c r="M38">
        <f>SUMIF(negtgel!U$2:BL$2,'Tsalin uzuulelt'!P$1,negtgel!U38:BL38) + SUMIF(negtgel!U$2:BL$2,'Tsalin uzuulelt'!P$2,negtgel!U38:BL38)+ SUMIF(negtgel!U$2:BL$2,'Tsalin uzuulelt'!P$3,negtgel!U38:BL38)+ SUMIF(negtgel!U$2:BL$2,'Tsalin uzuulelt'!P$4,negtgel!U38:BL38)+ SUMIF(negtgel!U$2:BL$2,'Tsalin uzuulelt'!P$5,negtgel!U38:BL38)</f>
      </c>
      <c r="N38">
        <f>IF(ISNUMBER(U38*1)=CF38,0,K38-H38-G38)</f>
      </c>
      <c r="O38">
        <f>IF(ISNUMBER(U38*1)=CF38,0,L38)</f>
      </c>
      <c r="P38">
        <f>IF(ISNUMBER(U38*1)=CF38,0,M38)</f>
      </c>
      <c r="Q38">
        <f>IF(N38&gt;2400000,N38,0)</f>
      </c>
      <c r="R38">
        <f><![CDATA[IF(N38<561797,13333.33,IF(N38<1123595,11666.67,IF(N38<1685393,10000,IF(N38<2247191,8333.33,IF(N38<2664000,6666.6,IF(N38<2764000,5000,IF(N38<3264000,0,0)))))))]]></f>
      </c>
      <c r="S38">
        <f>IF(B38&gt;10,11,IF(B38&gt;8.7,8.8,IF(B38&gt;3,B38,IF(B38&gt;1.5,2))))</f>
      </c>
      <c r="T38">
        <f>IF(Q38=0,S38,R38)</f>
      </c>
      <c r="U38" t="n">
        <v>8.0</v>
      </c>
      <c r="V38" t="s">
        <v>2654</v>
      </c>
      <c r="W38" t="n">
        <v>0.0</v>
      </c>
      <c r="X38" t="n">
        <v>0.0</v>
      </c>
      <c r="Y38" t="n">
        <v>0.0</v>
      </c>
      <c r="Z38" t="n">
        <v>911791.0</v>
      </c>
      <c r="AA38" t="n">
        <v>0.0</v>
      </c>
      <c r="AB38" t="s">
        <v>2651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n">
        <v>911791.0</v>
      </c>
      <c r="AI38" t="n">
        <v>71120.0</v>
      </c>
      <c r="AJ38" t="n">
        <v>77067.0</v>
      </c>
      <c r="AK38" t="s">
        <v>2652</v>
      </c>
      <c r="CH38">
        <f>IFERROR(U38*1,0)</f>
      </c>
    </row>
    <row r="39">
      <c r="A39" t="n">
        <v>6.0</v>
      </c>
      <c r="B39">
        <f>IF((K39-G39-H39&gt;2400000),11,(L39/(K39-G39-H39)*100))</f>
      </c>
      <c r="C39">
        <f>IF(N39&gt;2400000,240000,(N39*S39)/100)</f>
      </c>
      <c r="D39">
        <f>IF((ISNUMBER(U39*1)=CH39),0,(K39-L39)*0.1-R39+(I39+J39)*0.011)</f>
      </c>
      <c r="E39">
        <f>IF((ISNUMBER(U39*1)=CH39),0,C39-L39)</f>
      </c>
      <c r="F39">
        <f>D39-P39</f>
      </c>
      <c r="G39">
        <f>SUMIF(negtgel!U$2:BL$2,'Tsalin uzuulelt'!B$1,negtgel!U39:BL39) + SUMIF(negtgel!U$2:BL$2,'Tsalin uzuulelt'!B$2,negtgel!U39:BL39)+SUMIF(negtgel!U$2:BL$2,'Tsalin uzuulelt'!B$3,negtgel!U39:BL39)+SUMIF(negtgel!U$2:BL$2,'Tsalin uzuulelt'!B$4,negtgel!U39:BL39)+SUMIF(negtgel!U$2:BL$2,'Tsalin uzuulelt'!B$5,negtgel!U39:BL39)</f>
      </c>
      <c r="H39">
        <f>SUMIF(negtgel!U$2:BL$2,'Tsalin uzuulelt'!F$1,negtgel!U39:BL39) + SUMIF(negtgel!U$2:BL$2,'Tsalin uzuulelt'!F$2,negtgel!U39:BL39)+SUMIF(negtgel!U$2:BL$2,'Tsalin uzuulelt'!F$3,negtgel!U39:BL39)+SUMIF(negtgel!U$2:BL$2,'Tsalin uzuulelt'!F$4,negtgel!U39:BL39)+SUMIF(negtgel!U$2:BL$2,'Tsalin uzuulelt'!F$5,negtgel!U39:BL39)</f>
      </c>
      <c r="I39">
        <f>SUMIF(negtgel!U$2:BL$2,'Tsalin uzuulelt'!H$1,negtgel!U39:BL39) + SUMIF(negtgel!U$2:BL$2,'Tsalin uzuulelt'!H$2,negtgel!U39:BL39)+SUMIF(negtgel!U$2:BL$2,'Tsalin uzuulelt'!H$3,negtgel!U39:BL39)+SUMIF(negtgel!U$2:BL$2,'Tsalin uzuulelt'!H$4,negtgel!U39:BL39)+SUMIF(negtgel!U$2:BL$2,'Tsalin uzuulelt'!H$5,negtgel!U39:BL39)</f>
      </c>
      <c r="J39">
        <f>SUMIF(negtgel!U$2:BL$2,'Tsalin uzuulelt'!J$1,negtgel!U39:BL39) + SUMIF(negtgel!U$2:BL$2,'Tsalin uzuulelt'!J$2,negtgel!U39:BL39)+SUMIF(negtgel!U$2:BL$2,'Tsalin uzuulelt'!J$3,negtgel!U39:BL39)+SUMIF(negtgel!U$2:BL$2,'Tsalin uzuulelt'!J$4,negtgel!U39:BL39)+SUMIF(negtgel!U$2:BL$2,'Tsalin uzuulelt'!J$5,negtgel!U39:BL39)</f>
      </c>
      <c r="K39">
        <f>SUMIF(negtgel!U$2:BL$2,'Tsalin uzuulelt'!L$1,negtgel!U39:BL39) + SUMIF(negtgel!U$2:BL$2,'Tsalin uzuulelt'!L$2,negtgel!U39:BL39)+SUMIF(negtgel!U$2:BL$2,'Tsalin uzuulelt'!L$3,negtgel!U39:BL39)+SUMIF(negtgel!U$2:BL$2,'Tsalin uzuulelt'!L$4,negtgel!U39:BL39)+SUMIF(negtgel!U$2:BL$2,'Tsalin uzuulelt'!L$5,negtgel!U39:BL39)</f>
      </c>
      <c r="L39">
        <f>SUMIF(negtgel!U$2:BL$2,'Tsalin uzuulelt'!N$1,negtgel!U39:BL39) + SUMIF(negtgel!U$2:BL$2,'Tsalin uzuulelt'!N$2,negtgel!U39:BL39)+SUMIF(negtgel!U$2:BL$2,'Tsalin uzuulelt'!N$3,negtgel!U39:BL39)+SUMIF(negtgel!U$2:BL$2,'Tsalin uzuulelt'!N$4,negtgel!U39:BL39)+SUMIF(negtgel!U$2:BL$2,'Tsalin uzuulelt'!N$5,negtgel!U39:BL39)</f>
      </c>
      <c r="M39">
        <f>SUMIF(negtgel!U$2:BL$2,'Tsalin uzuulelt'!P$1,negtgel!U39:BL39) + SUMIF(negtgel!U$2:BL$2,'Tsalin uzuulelt'!P$2,negtgel!U39:BL39)+ SUMIF(negtgel!U$2:BL$2,'Tsalin uzuulelt'!P$3,negtgel!U39:BL39)+ SUMIF(negtgel!U$2:BL$2,'Tsalin uzuulelt'!P$4,negtgel!U39:BL39)+ SUMIF(negtgel!U$2:BL$2,'Tsalin uzuulelt'!P$5,negtgel!U39:BL39)</f>
      </c>
      <c r="N39">
        <f>IF(ISNUMBER(U39*1)=CF39,0,K39-H39-G39)</f>
      </c>
      <c r="O39">
        <f>IF(ISNUMBER(U39*1)=CF39,0,L39)</f>
      </c>
      <c r="P39">
        <f>IF(ISNUMBER(U39*1)=CF39,0,M39)</f>
      </c>
      <c r="Q39">
        <f>IF(N39&gt;2400000,N39,0)</f>
      </c>
      <c r="R39">
        <f><![CDATA[IF(N39<561797,13333.33,IF(N39<1123595,11666.67,IF(N39<1685393,10000,IF(N39<2247191,8333.33,IF(N39<2664000,6666.6,IF(N39<2764000,5000,IF(N39<3264000,0,0)))))))]]></f>
      </c>
      <c r="S39">
        <f>IF(B39&gt;10,11,IF(B39&gt;8.7,8.8,IF(B39&gt;3,B39,IF(B39&gt;1.5,2))))</f>
      </c>
      <c r="T39">
        <f>IF(Q39=0,S39,R39)</f>
      </c>
      <c r="U39" t="n">
        <v>9.0</v>
      </c>
      <c r="V39" t="s">
        <v>2661</v>
      </c>
      <c r="W39" t="n">
        <v>0.0</v>
      </c>
      <c r="X39" t="n">
        <v>0.0</v>
      </c>
      <c r="Y39" t="n">
        <v>0.0</v>
      </c>
      <c r="Z39" t="n">
        <v>797748.0</v>
      </c>
      <c r="AA39" t="n">
        <v>0.0</v>
      </c>
      <c r="AB39" t="s">
        <v>2651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n">
        <v>797748.0</v>
      </c>
      <c r="AI39" t="n">
        <v>79775.0</v>
      </c>
      <c r="AJ39" t="n">
        <v>64797.0</v>
      </c>
      <c r="AK39" t="s">
        <v>2652</v>
      </c>
      <c r="CH39">
        <f>IFERROR(U39*1,0)</f>
      </c>
    </row>
    <row r="40">
      <c r="A40" t="n">
        <v>6.0</v>
      </c>
      <c r="B40">
        <f>IF((K40-G40-H40&gt;2400000),11,(L40/(K40-G40-H40)*100))</f>
      </c>
      <c r="C40">
        <f>IF(N40&gt;2400000,240000,(N40*S40)/100)</f>
      </c>
      <c r="D40">
        <f>IF((ISNUMBER(U40*1)=CH40),0,(K40-L40)*0.1-R40+(I40+J40)*0.011)</f>
      </c>
      <c r="E40">
        <f>IF((ISNUMBER(U40*1)=CH40),0,C40-L40)</f>
      </c>
      <c r="F40">
        <f>D40-P40</f>
      </c>
      <c r="G40">
        <f>SUMIF(negtgel!U$2:BL$2,'Tsalin uzuulelt'!B$1,negtgel!U40:BL40) + SUMIF(negtgel!U$2:BL$2,'Tsalin uzuulelt'!B$2,negtgel!U40:BL40)+SUMIF(negtgel!U$2:BL$2,'Tsalin uzuulelt'!B$3,negtgel!U40:BL40)+SUMIF(negtgel!U$2:BL$2,'Tsalin uzuulelt'!B$4,negtgel!U40:BL40)+SUMIF(negtgel!U$2:BL$2,'Tsalin uzuulelt'!B$5,negtgel!U40:BL40)</f>
      </c>
      <c r="H40">
        <f>SUMIF(negtgel!U$2:BL$2,'Tsalin uzuulelt'!F$1,negtgel!U40:BL40) + SUMIF(negtgel!U$2:BL$2,'Tsalin uzuulelt'!F$2,negtgel!U40:BL40)+SUMIF(negtgel!U$2:BL$2,'Tsalin uzuulelt'!F$3,negtgel!U40:BL40)+SUMIF(negtgel!U$2:BL$2,'Tsalin uzuulelt'!F$4,negtgel!U40:BL40)+SUMIF(negtgel!U$2:BL$2,'Tsalin uzuulelt'!F$5,negtgel!U40:BL40)</f>
      </c>
      <c r="I40">
        <f>SUMIF(negtgel!U$2:BL$2,'Tsalin uzuulelt'!H$1,negtgel!U40:BL40) + SUMIF(negtgel!U$2:BL$2,'Tsalin uzuulelt'!H$2,negtgel!U40:BL40)+SUMIF(negtgel!U$2:BL$2,'Tsalin uzuulelt'!H$3,negtgel!U40:BL40)+SUMIF(negtgel!U$2:BL$2,'Tsalin uzuulelt'!H$4,negtgel!U40:BL40)+SUMIF(negtgel!U$2:BL$2,'Tsalin uzuulelt'!H$5,negtgel!U40:BL40)</f>
      </c>
      <c r="J40">
        <f>SUMIF(negtgel!U$2:BL$2,'Tsalin uzuulelt'!J$1,negtgel!U40:BL40) + SUMIF(negtgel!U$2:BL$2,'Tsalin uzuulelt'!J$2,negtgel!U40:BL40)+SUMIF(negtgel!U$2:BL$2,'Tsalin uzuulelt'!J$3,negtgel!U40:BL40)+SUMIF(negtgel!U$2:BL$2,'Tsalin uzuulelt'!J$4,negtgel!U40:BL40)+SUMIF(negtgel!U$2:BL$2,'Tsalin uzuulelt'!J$5,negtgel!U40:BL40)</f>
      </c>
      <c r="K40">
        <f>SUMIF(negtgel!U$2:BL$2,'Tsalin uzuulelt'!L$1,negtgel!U40:BL40) + SUMIF(negtgel!U$2:BL$2,'Tsalin uzuulelt'!L$2,negtgel!U40:BL40)+SUMIF(negtgel!U$2:BL$2,'Tsalin uzuulelt'!L$3,negtgel!U40:BL40)+SUMIF(negtgel!U$2:BL$2,'Tsalin uzuulelt'!L$4,negtgel!U40:BL40)+SUMIF(negtgel!U$2:BL$2,'Tsalin uzuulelt'!L$5,negtgel!U40:BL40)</f>
      </c>
      <c r="L40">
        <f>SUMIF(negtgel!U$2:BL$2,'Tsalin uzuulelt'!N$1,negtgel!U40:BL40) + SUMIF(negtgel!U$2:BL$2,'Tsalin uzuulelt'!N$2,negtgel!U40:BL40)+SUMIF(negtgel!U$2:BL$2,'Tsalin uzuulelt'!N$3,negtgel!U40:BL40)+SUMIF(negtgel!U$2:BL$2,'Tsalin uzuulelt'!N$4,negtgel!U40:BL40)+SUMIF(negtgel!U$2:BL$2,'Tsalin uzuulelt'!N$5,negtgel!U40:BL40)</f>
      </c>
      <c r="M40">
        <f>SUMIF(negtgel!U$2:BL$2,'Tsalin uzuulelt'!P$1,negtgel!U40:BL40) + SUMIF(negtgel!U$2:BL$2,'Tsalin uzuulelt'!P$2,negtgel!U40:BL40)+ SUMIF(negtgel!U$2:BL$2,'Tsalin uzuulelt'!P$3,negtgel!U40:BL40)+ SUMIF(negtgel!U$2:BL$2,'Tsalin uzuulelt'!P$4,negtgel!U40:BL40)+ SUMIF(negtgel!U$2:BL$2,'Tsalin uzuulelt'!P$5,negtgel!U40:BL40)</f>
      </c>
      <c r="N40">
        <f>IF(ISNUMBER(U40*1)=CF40,0,K40-H40-G40)</f>
      </c>
      <c r="O40">
        <f>IF(ISNUMBER(U40*1)=CF40,0,L40)</f>
      </c>
      <c r="P40">
        <f>IF(ISNUMBER(U40*1)=CF40,0,M40)</f>
      </c>
      <c r="Q40">
        <f>IF(N40&gt;2400000,N40,0)</f>
      </c>
      <c r="R40">
        <f><![CDATA[IF(N40<561797,13333.33,IF(N40<1123595,11666.67,IF(N40<1685393,10000,IF(N40<2247191,8333.33,IF(N40<2664000,6666.6,IF(N40<2764000,5000,IF(N40<3264000,0,0)))))))]]></f>
      </c>
      <c r="S40">
        <f>IF(B40&gt;10,11,IF(B40&gt;8.7,8.8,IF(B40&gt;3,B40,IF(B40&gt;1.5,2))))</f>
      </c>
      <c r="T40">
        <f>IF(Q40=0,S40,R40)</f>
      </c>
      <c r="U40" t="n">
        <v>129.0</v>
      </c>
      <c r="V40" t="s">
        <v>2660</v>
      </c>
      <c r="W40" t="n">
        <v>21.0</v>
      </c>
      <c r="X40" t="n">
        <v>0.0</v>
      </c>
      <c r="Y40" t="n">
        <v>416521.0</v>
      </c>
      <c r="Z40" t="n">
        <v>0.0</v>
      </c>
      <c r="AA40" t="n">
        <v>0.0</v>
      </c>
      <c r="AB40" t="s">
        <v>2651</v>
      </c>
      <c r="AC40" t="n">
        <v>0.0</v>
      </c>
      <c r="AD40" t="n">
        <v>0.0</v>
      </c>
      <c r="AE40" t="n">
        <v>0.0</v>
      </c>
      <c r="AF40" t="n">
        <v>16000.0</v>
      </c>
      <c r="AG40" t="n">
        <v>0.0</v>
      </c>
      <c r="AH40" t="n">
        <v>432521.0</v>
      </c>
      <c r="AI40" t="n">
        <v>43252.0</v>
      </c>
      <c r="AJ40" t="n">
        <v>32087.0</v>
      </c>
      <c r="AK40" t="s">
        <v>2652</v>
      </c>
      <c r="CH40">
        <f>IFERROR(U40*1,0)</f>
      </c>
    </row>
    <row r="43">
      <c r="A43" t="n">
        <v>7.0</v>
      </c>
      <c r="B43">
        <f>IF((K43-G43-H43&gt;2400000),11,(L43/(K43-G43-H43)*100))</f>
      </c>
      <c r="C43">
        <f>IF(N43&gt;2400000,240000,(N43*S43)/100)</f>
      </c>
      <c r="D43">
        <f>IF((ISNUMBER(U43*1)=CH43),0,(K43-L43)*0.1-R43+(I43+J43)*0.011)</f>
      </c>
      <c r="E43">
        <f>IF((ISNUMBER(U43*1)=CH43),0,C43-L43)</f>
      </c>
      <c r="F43">
        <f>D43-P43</f>
      </c>
      <c r="G43">
        <f>SUMIF(negtgel!U$2:BL$2,'Tsalin uzuulelt'!B$1,negtgel!U43:BL43) + SUMIF(negtgel!U$2:BL$2,'Tsalin uzuulelt'!B$2,negtgel!U43:BL43)+SUMIF(negtgel!U$2:BL$2,'Tsalin uzuulelt'!B$3,negtgel!U43:BL43)+SUMIF(negtgel!U$2:BL$2,'Tsalin uzuulelt'!B$4,negtgel!U43:BL43)+SUMIF(negtgel!U$2:BL$2,'Tsalin uzuulelt'!B$5,negtgel!U43:BL43)</f>
      </c>
      <c r="H43">
        <f>SUMIF(negtgel!U$2:BL$2,'Tsalin uzuulelt'!F$1,negtgel!U43:BL43) + SUMIF(negtgel!U$2:BL$2,'Tsalin uzuulelt'!F$2,negtgel!U43:BL43)+SUMIF(negtgel!U$2:BL$2,'Tsalin uzuulelt'!F$3,negtgel!U43:BL43)+SUMIF(negtgel!U$2:BL$2,'Tsalin uzuulelt'!F$4,negtgel!U43:BL43)+SUMIF(negtgel!U$2:BL$2,'Tsalin uzuulelt'!F$5,negtgel!U43:BL43)</f>
      </c>
      <c r="I43">
        <f>SUMIF(negtgel!U$2:BL$2,'Tsalin uzuulelt'!H$1,negtgel!U43:BL43) + SUMIF(negtgel!U$2:BL$2,'Tsalin uzuulelt'!H$2,negtgel!U43:BL43)+SUMIF(negtgel!U$2:BL$2,'Tsalin uzuulelt'!H$3,negtgel!U43:BL43)+SUMIF(negtgel!U$2:BL$2,'Tsalin uzuulelt'!H$4,negtgel!U43:BL43)+SUMIF(negtgel!U$2:BL$2,'Tsalin uzuulelt'!H$5,negtgel!U43:BL43)</f>
      </c>
      <c r="J43">
        <f>SUMIF(negtgel!U$2:BL$2,'Tsalin uzuulelt'!J$1,negtgel!U43:BL43) + SUMIF(negtgel!U$2:BL$2,'Tsalin uzuulelt'!J$2,negtgel!U43:BL43)+SUMIF(negtgel!U$2:BL$2,'Tsalin uzuulelt'!J$3,negtgel!U43:BL43)+SUMIF(negtgel!U$2:BL$2,'Tsalin uzuulelt'!J$4,negtgel!U43:BL43)+SUMIF(negtgel!U$2:BL$2,'Tsalin uzuulelt'!J$5,negtgel!U43:BL43)</f>
      </c>
      <c r="K43">
        <f>SUMIF(negtgel!U$2:BL$2,'Tsalin uzuulelt'!L$1,negtgel!U43:BL43) + SUMIF(negtgel!U$2:BL$2,'Tsalin uzuulelt'!L$2,negtgel!U43:BL43)+SUMIF(negtgel!U$2:BL$2,'Tsalin uzuulelt'!L$3,negtgel!U43:BL43)+SUMIF(negtgel!U$2:BL$2,'Tsalin uzuulelt'!L$4,negtgel!U43:BL43)+SUMIF(negtgel!U$2:BL$2,'Tsalin uzuulelt'!L$5,negtgel!U43:BL43)</f>
      </c>
      <c r="L43">
        <f>SUMIF(negtgel!U$2:BL$2,'Tsalin uzuulelt'!N$1,negtgel!U43:BL43) + SUMIF(negtgel!U$2:BL$2,'Tsalin uzuulelt'!N$2,negtgel!U43:BL43)+SUMIF(negtgel!U$2:BL$2,'Tsalin uzuulelt'!N$3,negtgel!U43:BL43)+SUMIF(negtgel!U$2:BL$2,'Tsalin uzuulelt'!N$4,negtgel!U43:BL43)+SUMIF(negtgel!U$2:BL$2,'Tsalin uzuulelt'!N$5,negtgel!U43:BL43)</f>
      </c>
      <c r="M43">
        <f>SUMIF(negtgel!U$2:BL$2,'Tsalin uzuulelt'!P$1,negtgel!U43:BL43) + SUMIF(negtgel!U$2:BL$2,'Tsalin uzuulelt'!P$2,negtgel!U43:BL43)+ SUMIF(negtgel!U$2:BL$2,'Tsalin uzuulelt'!P$3,negtgel!U43:BL43)+ SUMIF(negtgel!U$2:BL$2,'Tsalin uzuulelt'!P$4,negtgel!U43:BL43)+ SUMIF(negtgel!U$2:BL$2,'Tsalin uzuulelt'!P$5,negtgel!U43:BL43)</f>
      </c>
      <c r="N43">
        <f>IF(ISNUMBER(U43*1)=CF43,0,K43-H43-G43)</f>
      </c>
      <c r="O43">
        <f>IF(ISNUMBER(U43*1)=CF43,0,L43)</f>
      </c>
      <c r="P43">
        <f>IF(ISNUMBER(U43*1)=CF43,0,M43)</f>
      </c>
      <c r="Q43">
        <f>IF(N43&gt;2400000,N43,0)</f>
      </c>
      <c r="R43">
        <f><![CDATA[IF(N43<561797,13333.33,IF(N43<1123595,11666.67,IF(N43<1685393,10000,IF(N43<2247191,8333.33,IF(N43<2664000,6666.6,IF(N43<2764000,5000,IF(N43<3264000,0,0)))))))]]></f>
      </c>
      <c r="S43">
        <f>IF(B43&gt;10,11,IF(B43&gt;8.7,8.8,IF(B43&gt;3,B43,IF(B43&gt;1.5,2))))</f>
      </c>
      <c r="T43">
        <f>IF(Q43=0,S43,R43)</f>
      </c>
      <c r="U43" t="n">
        <v>2.0</v>
      </c>
      <c r="V43" t="s">
        <v>2650</v>
      </c>
      <c r="W43" t="n">
        <v>0.0</v>
      </c>
      <c r="X43" t="n">
        <v>0.0</v>
      </c>
      <c r="Y43" t="n">
        <v>0.0</v>
      </c>
      <c r="Z43" t="n">
        <v>0.0</v>
      </c>
      <c r="AA43" t="n">
        <v>0.0</v>
      </c>
      <c r="AB43" t="s">
        <v>2651</v>
      </c>
      <c r="AC43" t="n">
        <v>0.0</v>
      </c>
      <c r="AD43" t="n">
        <v>0.0</v>
      </c>
      <c r="AE43" t="n">
        <v>0.0</v>
      </c>
      <c r="AF43" t="n">
        <v>0.0</v>
      </c>
      <c r="AG43" t="n">
        <v>252389.0</v>
      </c>
      <c r="AH43" t="n">
        <v>252389.0</v>
      </c>
      <c r="AI43" t="n">
        <v>25239.0</v>
      </c>
      <c r="AJ43" t="n">
        <v>15715.0</v>
      </c>
      <c r="AK43" t="s">
        <v>2651</v>
      </c>
      <c r="CH43">
        <f>IFERROR(U43*1,0)</f>
      </c>
    </row>
    <row r="44">
      <c r="A44" t="n">
        <v>7.0</v>
      </c>
      <c r="B44">
        <f>IF((K44-G44-H44&gt;2400000),11,(L44/(K44-G44-H44)*100))</f>
      </c>
      <c r="C44">
        <f>IF(N44&gt;2400000,240000,(N44*S44)/100)</f>
      </c>
      <c r="D44">
        <f>IF((ISNUMBER(U44*1)=CH44),0,(K44-L44)*0.1-R44+(I44+J44)*0.011)</f>
      </c>
      <c r="E44">
        <f>IF((ISNUMBER(U44*1)=CH44),0,C44-L44)</f>
      </c>
      <c r="F44">
        <f>D44-P44</f>
      </c>
      <c r="G44">
        <f>SUMIF(negtgel!U$2:BL$2,'Tsalin uzuulelt'!B$1,negtgel!U44:BL44) + SUMIF(negtgel!U$2:BL$2,'Tsalin uzuulelt'!B$2,negtgel!U44:BL44)+SUMIF(negtgel!U$2:BL$2,'Tsalin uzuulelt'!B$3,negtgel!U44:BL44)+SUMIF(negtgel!U$2:BL$2,'Tsalin uzuulelt'!B$4,negtgel!U44:BL44)+SUMIF(negtgel!U$2:BL$2,'Tsalin uzuulelt'!B$5,negtgel!U44:BL44)</f>
      </c>
      <c r="H44">
        <f>SUMIF(negtgel!U$2:BL$2,'Tsalin uzuulelt'!F$1,negtgel!U44:BL44) + SUMIF(negtgel!U$2:BL$2,'Tsalin uzuulelt'!F$2,negtgel!U44:BL44)+SUMIF(negtgel!U$2:BL$2,'Tsalin uzuulelt'!F$3,negtgel!U44:BL44)+SUMIF(negtgel!U$2:BL$2,'Tsalin uzuulelt'!F$4,negtgel!U44:BL44)+SUMIF(negtgel!U$2:BL$2,'Tsalin uzuulelt'!F$5,negtgel!U44:BL44)</f>
      </c>
      <c r="I44">
        <f>SUMIF(negtgel!U$2:BL$2,'Tsalin uzuulelt'!H$1,negtgel!U44:BL44) + SUMIF(negtgel!U$2:BL$2,'Tsalin uzuulelt'!H$2,negtgel!U44:BL44)+SUMIF(negtgel!U$2:BL$2,'Tsalin uzuulelt'!H$3,negtgel!U44:BL44)+SUMIF(negtgel!U$2:BL$2,'Tsalin uzuulelt'!H$4,negtgel!U44:BL44)+SUMIF(negtgel!U$2:BL$2,'Tsalin uzuulelt'!H$5,negtgel!U44:BL44)</f>
      </c>
      <c r="J44">
        <f>SUMIF(negtgel!U$2:BL$2,'Tsalin uzuulelt'!J$1,negtgel!U44:BL44) + SUMIF(negtgel!U$2:BL$2,'Tsalin uzuulelt'!J$2,negtgel!U44:BL44)+SUMIF(negtgel!U$2:BL$2,'Tsalin uzuulelt'!J$3,negtgel!U44:BL44)+SUMIF(negtgel!U$2:BL$2,'Tsalin uzuulelt'!J$4,negtgel!U44:BL44)+SUMIF(negtgel!U$2:BL$2,'Tsalin uzuulelt'!J$5,negtgel!U44:BL44)</f>
      </c>
      <c r="K44">
        <f>SUMIF(negtgel!U$2:BL$2,'Tsalin uzuulelt'!L$1,negtgel!U44:BL44) + SUMIF(negtgel!U$2:BL$2,'Tsalin uzuulelt'!L$2,negtgel!U44:BL44)+SUMIF(negtgel!U$2:BL$2,'Tsalin uzuulelt'!L$3,negtgel!U44:BL44)+SUMIF(negtgel!U$2:BL$2,'Tsalin uzuulelt'!L$4,negtgel!U44:BL44)+SUMIF(negtgel!U$2:BL$2,'Tsalin uzuulelt'!L$5,negtgel!U44:BL44)</f>
      </c>
      <c r="L44">
        <f>SUMIF(negtgel!U$2:BL$2,'Tsalin uzuulelt'!N$1,negtgel!U44:BL44) + SUMIF(negtgel!U$2:BL$2,'Tsalin uzuulelt'!N$2,negtgel!U44:BL44)+SUMIF(negtgel!U$2:BL$2,'Tsalin uzuulelt'!N$3,negtgel!U44:BL44)+SUMIF(negtgel!U$2:BL$2,'Tsalin uzuulelt'!N$4,negtgel!U44:BL44)+SUMIF(negtgel!U$2:BL$2,'Tsalin uzuulelt'!N$5,negtgel!U44:BL44)</f>
      </c>
      <c r="M44">
        <f>SUMIF(negtgel!U$2:BL$2,'Tsalin uzuulelt'!P$1,negtgel!U44:BL44) + SUMIF(negtgel!U$2:BL$2,'Tsalin uzuulelt'!P$2,negtgel!U44:BL44)+ SUMIF(negtgel!U$2:BL$2,'Tsalin uzuulelt'!P$3,negtgel!U44:BL44)+ SUMIF(negtgel!U$2:BL$2,'Tsalin uzuulelt'!P$4,negtgel!U44:BL44)+ SUMIF(negtgel!U$2:BL$2,'Tsalin uzuulelt'!P$5,negtgel!U44:BL44)</f>
      </c>
      <c r="N44">
        <f>IF(ISNUMBER(U44*1)=CF44,0,K44-H44-G44)</f>
      </c>
      <c r="O44">
        <f>IF(ISNUMBER(U44*1)=CF44,0,L44)</f>
      </c>
      <c r="P44">
        <f>IF(ISNUMBER(U44*1)=CF44,0,M44)</f>
      </c>
      <c r="Q44">
        <f>IF(N44&gt;2400000,N44,0)</f>
      </c>
      <c r="R44">
        <f><![CDATA[IF(N44<561797,13333.33,IF(N44<1123595,11666.67,IF(N44<1685393,10000,IF(N44<2247191,8333.33,IF(N44<2664000,6666.6,IF(N44<2764000,5000,IF(N44<3264000,0,0)))))))]]></f>
      </c>
      <c r="S44">
        <f>IF(B44&gt;10,11,IF(B44&gt;8.7,8.8,IF(B44&gt;3,B44,IF(B44&gt;1.5,2))))</f>
      </c>
      <c r="T44">
        <f>IF(Q44=0,S44,R44)</f>
      </c>
      <c r="U44" t="n">
        <v>6.0</v>
      </c>
      <c r="V44" t="s">
        <v>2653</v>
      </c>
      <c r="W44" t="n">
        <v>0.0</v>
      </c>
      <c r="X44" t="n">
        <v>0.0</v>
      </c>
      <c r="Y44" t="n">
        <v>0.0</v>
      </c>
      <c r="Z44" t="n">
        <v>0.0</v>
      </c>
      <c r="AA44" t="n">
        <v>0.0</v>
      </c>
      <c r="AB44" t="s">
        <v>2651</v>
      </c>
      <c r="AC44" t="n">
        <v>0.0</v>
      </c>
      <c r="AD44" t="n">
        <v>0.0</v>
      </c>
      <c r="AE44" t="n">
        <v>0.0</v>
      </c>
      <c r="AF44" t="n">
        <v>0.0</v>
      </c>
      <c r="AG44" t="n">
        <v>92308.0</v>
      </c>
      <c r="AH44" t="n">
        <v>92308.0</v>
      </c>
      <c r="AI44" t="n">
        <v>9231.0</v>
      </c>
      <c r="AJ44" t="n">
        <v>1308.0</v>
      </c>
      <c r="AK44" t="s">
        <v>2651</v>
      </c>
      <c r="CH44">
        <f>IFERROR(U44*1,0)</f>
      </c>
    </row>
    <row r="45">
      <c r="A45" t="n">
        <v>7.0</v>
      </c>
      <c r="B45">
        <f>IF((K45-G45-H45&gt;2400000),11,(L45/(K45-G45-H45)*100))</f>
      </c>
      <c r="C45">
        <f>IF(N45&gt;2400000,240000,(N45*S45)/100)</f>
      </c>
      <c r="D45">
        <f>IF((ISNUMBER(U45*1)=CH45),0,(K45-L45)*0.1-R45+(I45+J45)*0.011)</f>
      </c>
      <c r="E45">
        <f>IF((ISNUMBER(U45*1)=CH45),0,C45-L45)</f>
      </c>
      <c r="F45">
        <f>D45-P45</f>
      </c>
      <c r="G45">
        <f>SUMIF(negtgel!U$2:BL$2,'Tsalin uzuulelt'!B$1,negtgel!U45:BL45) + SUMIF(negtgel!U$2:BL$2,'Tsalin uzuulelt'!B$2,negtgel!U45:BL45)+SUMIF(negtgel!U$2:BL$2,'Tsalin uzuulelt'!B$3,negtgel!U45:BL45)+SUMIF(negtgel!U$2:BL$2,'Tsalin uzuulelt'!B$4,negtgel!U45:BL45)+SUMIF(negtgel!U$2:BL$2,'Tsalin uzuulelt'!B$5,negtgel!U45:BL45)</f>
      </c>
      <c r="H45">
        <f>SUMIF(negtgel!U$2:BL$2,'Tsalin uzuulelt'!F$1,negtgel!U45:BL45) + SUMIF(negtgel!U$2:BL$2,'Tsalin uzuulelt'!F$2,negtgel!U45:BL45)+SUMIF(negtgel!U$2:BL$2,'Tsalin uzuulelt'!F$3,negtgel!U45:BL45)+SUMIF(negtgel!U$2:BL$2,'Tsalin uzuulelt'!F$4,negtgel!U45:BL45)+SUMIF(negtgel!U$2:BL$2,'Tsalin uzuulelt'!F$5,negtgel!U45:BL45)</f>
      </c>
      <c r="I45">
        <f>SUMIF(negtgel!U$2:BL$2,'Tsalin uzuulelt'!H$1,negtgel!U45:BL45) + SUMIF(negtgel!U$2:BL$2,'Tsalin uzuulelt'!H$2,negtgel!U45:BL45)+SUMIF(negtgel!U$2:BL$2,'Tsalin uzuulelt'!H$3,negtgel!U45:BL45)+SUMIF(negtgel!U$2:BL$2,'Tsalin uzuulelt'!H$4,negtgel!U45:BL45)+SUMIF(negtgel!U$2:BL$2,'Tsalin uzuulelt'!H$5,negtgel!U45:BL45)</f>
      </c>
      <c r="J45">
        <f>SUMIF(negtgel!U$2:BL$2,'Tsalin uzuulelt'!J$1,negtgel!U45:BL45) + SUMIF(negtgel!U$2:BL$2,'Tsalin uzuulelt'!J$2,negtgel!U45:BL45)+SUMIF(negtgel!U$2:BL$2,'Tsalin uzuulelt'!J$3,negtgel!U45:BL45)+SUMIF(negtgel!U$2:BL$2,'Tsalin uzuulelt'!J$4,negtgel!U45:BL45)+SUMIF(negtgel!U$2:BL$2,'Tsalin uzuulelt'!J$5,negtgel!U45:BL45)</f>
      </c>
      <c r="K45">
        <f>SUMIF(negtgel!U$2:BL$2,'Tsalin uzuulelt'!L$1,negtgel!U45:BL45) + SUMIF(negtgel!U$2:BL$2,'Tsalin uzuulelt'!L$2,negtgel!U45:BL45)+SUMIF(negtgel!U$2:BL$2,'Tsalin uzuulelt'!L$3,negtgel!U45:BL45)+SUMIF(negtgel!U$2:BL$2,'Tsalin uzuulelt'!L$4,negtgel!U45:BL45)+SUMIF(negtgel!U$2:BL$2,'Tsalin uzuulelt'!L$5,negtgel!U45:BL45)</f>
      </c>
      <c r="L45">
        <f>SUMIF(negtgel!U$2:BL$2,'Tsalin uzuulelt'!N$1,negtgel!U45:BL45) + SUMIF(negtgel!U$2:BL$2,'Tsalin uzuulelt'!N$2,negtgel!U45:BL45)+SUMIF(negtgel!U$2:BL$2,'Tsalin uzuulelt'!N$3,negtgel!U45:BL45)+SUMIF(negtgel!U$2:BL$2,'Tsalin uzuulelt'!N$4,negtgel!U45:BL45)+SUMIF(negtgel!U$2:BL$2,'Tsalin uzuulelt'!N$5,negtgel!U45:BL45)</f>
      </c>
      <c r="M45">
        <f>SUMIF(negtgel!U$2:BL$2,'Tsalin uzuulelt'!P$1,negtgel!U45:BL45) + SUMIF(negtgel!U$2:BL$2,'Tsalin uzuulelt'!P$2,negtgel!U45:BL45)+ SUMIF(negtgel!U$2:BL$2,'Tsalin uzuulelt'!P$3,negtgel!U45:BL45)+ SUMIF(negtgel!U$2:BL$2,'Tsalin uzuulelt'!P$4,negtgel!U45:BL45)+ SUMIF(negtgel!U$2:BL$2,'Tsalin uzuulelt'!P$5,negtgel!U45:BL45)</f>
      </c>
      <c r="N45">
        <f>IF(ISNUMBER(U45*1)=CF45,0,K45-H45-G45)</f>
      </c>
      <c r="O45">
        <f>IF(ISNUMBER(U45*1)=CF45,0,L45)</f>
      </c>
      <c r="P45">
        <f>IF(ISNUMBER(U45*1)=CF45,0,M45)</f>
      </c>
      <c r="Q45">
        <f>IF(N45&gt;2400000,N45,0)</f>
      </c>
      <c r="R45">
        <f><![CDATA[IF(N45<561797,13333.33,IF(N45<1123595,11666.67,IF(N45<1685393,10000,IF(N45<2247191,8333.33,IF(N45<2664000,6666.6,IF(N45<2764000,5000,IF(N45<3264000,0,0)))))))]]></f>
      </c>
      <c r="S45">
        <f>IF(B45&gt;10,11,IF(B45&gt;8.7,8.8,IF(B45&gt;3,B45,IF(B45&gt;1.5,2))))</f>
      </c>
      <c r="T45">
        <f>IF(Q45=0,S45,R45)</f>
      </c>
      <c r="U45" t="n">
        <v>8.0</v>
      </c>
      <c r="V45" t="s">
        <v>2654</v>
      </c>
      <c r="W45" t="n">
        <v>0.0</v>
      </c>
      <c r="X45" t="n">
        <v>0.0</v>
      </c>
      <c r="Y45" t="n">
        <v>0.0</v>
      </c>
      <c r="Z45" t="n">
        <v>0.0</v>
      </c>
      <c r="AA45" t="n">
        <v>0.0</v>
      </c>
      <c r="AB45" t="s">
        <v>2651</v>
      </c>
      <c r="AC45" t="n">
        <v>0.0</v>
      </c>
      <c r="AD45" t="n">
        <v>0.0</v>
      </c>
      <c r="AE45" t="n">
        <v>0.0</v>
      </c>
      <c r="AF45" t="n">
        <v>0.0</v>
      </c>
      <c r="AG45" t="n">
        <v>111034.0</v>
      </c>
      <c r="AH45" t="n">
        <v>111034.0</v>
      </c>
      <c r="AI45" t="n">
        <v>8661.0</v>
      </c>
      <c r="AJ45" t="n">
        <v>3237.0</v>
      </c>
      <c r="AK45" t="s">
        <v>2651</v>
      </c>
      <c r="CH45">
        <f>IFERROR(U45*1,0)</f>
      </c>
    </row>
    <row r="46">
      <c r="A46" t="n">
        <v>7.0</v>
      </c>
      <c r="B46">
        <f>IF((K46-G46-H46&gt;2400000),11,(L46/(K46-G46-H46)*100))</f>
      </c>
      <c r="C46">
        <f>IF(N46&gt;2400000,240000,(N46*S46)/100)</f>
      </c>
      <c r="D46">
        <f>IF((ISNUMBER(U46*1)=CH46),0,(K46-L46)*0.1-R46+(I46+J46)*0.011)</f>
      </c>
      <c r="E46">
        <f>IF((ISNUMBER(U46*1)=CH46),0,C46-L46)</f>
      </c>
      <c r="F46">
        <f>D46-P46</f>
      </c>
      <c r="G46">
        <f>SUMIF(negtgel!U$2:BL$2,'Tsalin uzuulelt'!B$1,negtgel!U46:BL46) + SUMIF(negtgel!U$2:BL$2,'Tsalin uzuulelt'!B$2,negtgel!U46:BL46)+SUMIF(negtgel!U$2:BL$2,'Tsalin uzuulelt'!B$3,negtgel!U46:BL46)+SUMIF(negtgel!U$2:BL$2,'Tsalin uzuulelt'!B$4,negtgel!U46:BL46)+SUMIF(negtgel!U$2:BL$2,'Tsalin uzuulelt'!B$5,negtgel!U46:BL46)</f>
      </c>
      <c r="H46">
        <f>SUMIF(negtgel!U$2:BL$2,'Tsalin uzuulelt'!F$1,negtgel!U46:BL46) + SUMIF(negtgel!U$2:BL$2,'Tsalin uzuulelt'!F$2,negtgel!U46:BL46)+SUMIF(negtgel!U$2:BL$2,'Tsalin uzuulelt'!F$3,negtgel!U46:BL46)+SUMIF(negtgel!U$2:BL$2,'Tsalin uzuulelt'!F$4,negtgel!U46:BL46)+SUMIF(negtgel!U$2:BL$2,'Tsalin uzuulelt'!F$5,negtgel!U46:BL46)</f>
      </c>
      <c r="I46">
        <f>SUMIF(negtgel!U$2:BL$2,'Tsalin uzuulelt'!H$1,negtgel!U46:BL46) + SUMIF(negtgel!U$2:BL$2,'Tsalin uzuulelt'!H$2,negtgel!U46:BL46)+SUMIF(negtgel!U$2:BL$2,'Tsalin uzuulelt'!H$3,negtgel!U46:BL46)+SUMIF(negtgel!U$2:BL$2,'Tsalin uzuulelt'!H$4,negtgel!U46:BL46)+SUMIF(negtgel!U$2:BL$2,'Tsalin uzuulelt'!H$5,negtgel!U46:BL46)</f>
      </c>
      <c r="J46">
        <f>SUMIF(negtgel!U$2:BL$2,'Tsalin uzuulelt'!J$1,negtgel!U46:BL46) + SUMIF(negtgel!U$2:BL$2,'Tsalin uzuulelt'!J$2,negtgel!U46:BL46)+SUMIF(negtgel!U$2:BL$2,'Tsalin uzuulelt'!J$3,negtgel!U46:BL46)+SUMIF(negtgel!U$2:BL$2,'Tsalin uzuulelt'!J$4,negtgel!U46:BL46)+SUMIF(negtgel!U$2:BL$2,'Tsalin uzuulelt'!J$5,negtgel!U46:BL46)</f>
      </c>
      <c r="K46">
        <f>SUMIF(negtgel!U$2:BL$2,'Tsalin uzuulelt'!L$1,negtgel!U46:BL46) + SUMIF(negtgel!U$2:BL$2,'Tsalin uzuulelt'!L$2,negtgel!U46:BL46)+SUMIF(negtgel!U$2:BL$2,'Tsalin uzuulelt'!L$3,negtgel!U46:BL46)+SUMIF(negtgel!U$2:BL$2,'Tsalin uzuulelt'!L$4,negtgel!U46:BL46)+SUMIF(negtgel!U$2:BL$2,'Tsalin uzuulelt'!L$5,negtgel!U46:BL46)</f>
      </c>
      <c r="L46">
        <f>SUMIF(negtgel!U$2:BL$2,'Tsalin uzuulelt'!N$1,negtgel!U46:BL46) + SUMIF(negtgel!U$2:BL$2,'Tsalin uzuulelt'!N$2,negtgel!U46:BL46)+SUMIF(negtgel!U$2:BL$2,'Tsalin uzuulelt'!N$3,negtgel!U46:BL46)+SUMIF(negtgel!U$2:BL$2,'Tsalin uzuulelt'!N$4,negtgel!U46:BL46)+SUMIF(negtgel!U$2:BL$2,'Tsalin uzuulelt'!N$5,negtgel!U46:BL46)</f>
      </c>
      <c r="M46">
        <f>SUMIF(negtgel!U$2:BL$2,'Tsalin uzuulelt'!P$1,negtgel!U46:BL46) + SUMIF(negtgel!U$2:BL$2,'Tsalin uzuulelt'!P$2,negtgel!U46:BL46)+ SUMIF(negtgel!U$2:BL$2,'Tsalin uzuulelt'!P$3,negtgel!U46:BL46)+ SUMIF(negtgel!U$2:BL$2,'Tsalin uzuulelt'!P$4,negtgel!U46:BL46)+ SUMIF(negtgel!U$2:BL$2,'Tsalin uzuulelt'!P$5,negtgel!U46:BL46)</f>
      </c>
      <c r="N46">
        <f>IF(ISNUMBER(U46*1)=CF46,0,K46-H46-G46)</f>
      </c>
      <c r="O46">
        <f>IF(ISNUMBER(U46*1)=CF46,0,L46)</f>
      </c>
      <c r="P46">
        <f>IF(ISNUMBER(U46*1)=CF46,0,M46)</f>
      </c>
      <c r="Q46">
        <f>IF(N46&gt;2400000,N46,0)</f>
      </c>
      <c r="R46">
        <f><![CDATA[IF(N46<561797,13333.33,IF(N46<1123595,11666.67,IF(N46<1685393,10000,IF(N46<2247191,8333.33,IF(N46<2664000,6666.6,IF(N46<2764000,5000,IF(N46<3264000,0,0)))))))]]></f>
      </c>
      <c r="S46">
        <f>IF(B46&gt;10,11,IF(B46&gt;8.7,8.8,IF(B46&gt;3,B46,IF(B46&gt;1.5,2))))</f>
      </c>
      <c r="T46">
        <f>IF(Q46=0,S46,R46)</f>
      </c>
      <c r="U46" t="n">
        <v>72.0</v>
      </c>
      <c r="V46" t="s">
        <v>2662</v>
      </c>
      <c r="W46" t="n">
        <v>0.0</v>
      </c>
      <c r="X46" t="n">
        <v>0.0</v>
      </c>
      <c r="Y46" t="n">
        <v>0.0</v>
      </c>
      <c r="Z46" t="n">
        <v>162200.0</v>
      </c>
      <c r="AA46" t="n">
        <v>0.0</v>
      </c>
      <c r="AB46" t="s">
        <v>2651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n">
        <v>162200.0</v>
      </c>
      <c r="AI46" t="n">
        <v>16220.0</v>
      </c>
      <c r="AJ46" t="n">
        <v>7598.0</v>
      </c>
      <c r="AK46" t="s">
        <v>2651</v>
      </c>
      <c r="CH46">
        <f>IFERROR(U46*1,0)</f>
      </c>
    </row>
    <row r="47">
      <c r="A47" t="n">
        <v>7.0</v>
      </c>
      <c r="B47">
        <f>IF((K47-G47-H47&gt;2400000),11,(L47/(K47-G47-H47)*100))</f>
      </c>
      <c r="C47">
        <f>IF(N47&gt;2400000,240000,(N47*S47)/100)</f>
      </c>
      <c r="D47">
        <f>IF((ISNUMBER(U47*1)=CH47),0,(K47-L47)*0.1-R47+(I47+J47)*0.011)</f>
      </c>
      <c r="E47">
        <f>IF((ISNUMBER(U47*1)=CH47),0,C47-L47)</f>
      </c>
      <c r="F47">
        <f>D47-P47</f>
      </c>
      <c r="G47">
        <f>SUMIF(negtgel!U$2:BL$2,'Tsalin uzuulelt'!B$1,negtgel!U47:BL47) + SUMIF(negtgel!U$2:BL$2,'Tsalin uzuulelt'!B$2,negtgel!U47:BL47)+SUMIF(negtgel!U$2:BL$2,'Tsalin uzuulelt'!B$3,negtgel!U47:BL47)+SUMIF(negtgel!U$2:BL$2,'Tsalin uzuulelt'!B$4,negtgel!U47:BL47)+SUMIF(negtgel!U$2:BL$2,'Tsalin uzuulelt'!B$5,negtgel!U47:BL47)</f>
      </c>
      <c r="H47">
        <f>SUMIF(negtgel!U$2:BL$2,'Tsalin uzuulelt'!F$1,negtgel!U47:BL47) + SUMIF(negtgel!U$2:BL$2,'Tsalin uzuulelt'!F$2,negtgel!U47:BL47)+SUMIF(negtgel!U$2:BL$2,'Tsalin uzuulelt'!F$3,negtgel!U47:BL47)+SUMIF(negtgel!U$2:BL$2,'Tsalin uzuulelt'!F$4,negtgel!U47:BL47)+SUMIF(negtgel!U$2:BL$2,'Tsalin uzuulelt'!F$5,negtgel!U47:BL47)</f>
      </c>
      <c r="I47">
        <f>SUMIF(negtgel!U$2:BL$2,'Tsalin uzuulelt'!H$1,negtgel!U47:BL47) + SUMIF(negtgel!U$2:BL$2,'Tsalin uzuulelt'!H$2,negtgel!U47:BL47)+SUMIF(negtgel!U$2:BL$2,'Tsalin uzuulelt'!H$3,negtgel!U47:BL47)+SUMIF(negtgel!U$2:BL$2,'Tsalin uzuulelt'!H$4,negtgel!U47:BL47)+SUMIF(negtgel!U$2:BL$2,'Tsalin uzuulelt'!H$5,negtgel!U47:BL47)</f>
      </c>
      <c r="J47">
        <f>SUMIF(negtgel!U$2:BL$2,'Tsalin uzuulelt'!J$1,negtgel!U47:BL47) + SUMIF(negtgel!U$2:BL$2,'Tsalin uzuulelt'!J$2,negtgel!U47:BL47)+SUMIF(negtgel!U$2:BL$2,'Tsalin uzuulelt'!J$3,negtgel!U47:BL47)+SUMIF(negtgel!U$2:BL$2,'Tsalin uzuulelt'!J$4,negtgel!U47:BL47)+SUMIF(negtgel!U$2:BL$2,'Tsalin uzuulelt'!J$5,negtgel!U47:BL47)</f>
      </c>
      <c r="K47">
        <f>SUMIF(negtgel!U$2:BL$2,'Tsalin uzuulelt'!L$1,negtgel!U47:BL47) + SUMIF(negtgel!U$2:BL$2,'Tsalin uzuulelt'!L$2,negtgel!U47:BL47)+SUMIF(negtgel!U$2:BL$2,'Tsalin uzuulelt'!L$3,negtgel!U47:BL47)+SUMIF(negtgel!U$2:BL$2,'Tsalin uzuulelt'!L$4,negtgel!U47:BL47)+SUMIF(negtgel!U$2:BL$2,'Tsalin uzuulelt'!L$5,negtgel!U47:BL47)</f>
      </c>
      <c r="L47">
        <f>SUMIF(negtgel!U$2:BL$2,'Tsalin uzuulelt'!N$1,negtgel!U47:BL47) + SUMIF(negtgel!U$2:BL$2,'Tsalin uzuulelt'!N$2,negtgel!U47:BL47)+SUMIF(negtgel!U$2:BL$2,'Tsalin uzuulelt'!N$3,negtgel!U47:BL47)+SUMIF(negtgel!U$2:BL$2,'Tsalin uzuulelt'!N$4,negtgel!U47:BL47)+SUMIF(negtgel!U$2:BL$2,'Tsalin uzuulelt'!N$5,negtgel!U47:BL47)</f>
      </c>
      <c r="M47">
        <f>SUMIF(negtgel!U$2:BL$2,'Tsalin uzuulelt'!P$1,negtgel!U47:BL47) + SUMIF(negtgel!U$2:BL$2,'Tsalin uzuulelt'!P$2,negtgel!U47:BL47)+ SUMIF(negtgel!U$2:BL$2,'Tsalin uzuulelt'!P$3,negtgel!U47:BL47)+ SUMIF(negtgel!U$2:BL$2,'Tsalin uzuulelt'!P$4,negtgel!U47:BL47)+ SUMIF(negtgel!U$2:BL$2,'Tsalin uzuulelt'!P$5,negtgel!U47:BL47)</f>
      </c>
      <c r="N47">
        <f>IF(ISNUMBER(U47*1)=CF47,0,K47-H47-G47)</f>
      </c>
      <c r="O47">
        <f>IF(ISNUMBER(U47*1)=CF47,0,L47)</f>
      </c>
      <c r="P47">
        <f>IF(ISNUMBER(U47*1)=CF47,0,M47)</f>
      </c>
      <c r="Q47">
        <f>IF(N47&gt;2400000,N47,0)</f>
      </c>
      <c r="R47">
        <f><![CDATA[IF(N47<561797,13333.33,IF(N47<1123595,11666.67,IF(N47<1685393,10000,IF(N47<2247191,8333.33,IF(N47<2664000,6666.6,IF(N47<2764000,5000,IF(N47<3264000,0,0)))))))]]></f>
      </c>
      <c r="S47">
        <f>IF(B47&gt;10,11,IF(B47&gt;8.7,8.8,IF(B47&gt;3,B47,IF(B47&gt;1.5,2))))</f>
      </c>
      <c r="T47">
        <f>IF(Q47=0,S47,R47)</f>
      </c>
      <c r="U47" t="n">
        <v>129.0</v>
      </c>
      <c r="V47" t="s">
        <v>2660</v>
      </c>
      <c r="W47" t="n">
        <v>17.0</v>
      </c>
      <c r="X47" t="n">
        <v>0.0</v>
      </c>
      <c r="Y47" t="n">
        <v>416521.0</v>
      </c>
      <c r="Z47" t="n">
        <v>0.0</v>
      </c>
      <c r="AA47" t="n">
        <v>0.0</v>
      </c>
      <c r="AB47" t="s">
        <v>2651</v>
      </c>
      <c r="AC47" t="n">
        <v>0.0</v>
      </c>
      <c r="AD47" t="n">
        <v>0.0</v>
      </c>
      <c r="AE47" t="n">
        <v>0.0</v>
      </c>
      <c r="AF47" t="n">
        <v>12800.0</v>
      </c>
      <c r="AG47" t="n">
        <v>0.0</v>
      </c>
      <c r="AH47" t="n">
        <v>429321.0</v>
      </c>
      <c r="AI47" t="n">
        <v>42932.0</v>
      </c>
      <c r="AJ47" t="n">
        <v>38767.0</v>
      </c>
      <c r="AK47" t="s">
        <v>2652</v>
      </c>
      <c r="CH47">
        <f>IFERROR(U47*1,0)</f>
      </c>
    </row>
    <row r="50">
      <c r="A50" t="n">
        <v>8.0</v>
      </c>
      <c r="B50">
        <f>IF((K50-G50-H50&gt;2400000),11,(L50/(K50-G50-H50)*100))</f>
      </c>
      <c r="C50">
        <f>IF(N50&gt;2400000,240000,(N50*S50)/100)</f>
      </c>
      <c r="D50">
        <f>IF((ISNUMBER(U50*1)=CH50),0,(K50-L50)*0.1-R50+(I50+J50)*0.011)</f>
      </c>
      <c r="E50">
        <f>IF((ISNUMBER(U50*1)=CH50),0,C50-L50)</f>
      </c>
      <c r="F50">
        <f>D50-P50</f>
      </c>
      <c r="G50">
        <f>SUMIF(negtgel!U$2:BL$2,'Tsalin uzuulelt'!B$1,negtgel!U50:BL50) + SUMIF(negtgel!U$2:BL$2,'Tsalin uzuulelt'!B$2,negtgel!U50:BL50)+SUMIF(negtgel!U$2:BL$2,'Tsalin uzuulelt'!B$3,negtgel!U50:BL50)+SUMIF(negtgel!U$2:BL$2,'Tsalin uzuulelt'!B$4,negtgel!U50:BL50)+SUMIF(negtgel!U$2:BL$2,'Tsalin uzuulelt'!B$5,negtgel!U50:BL50)</f>
      </c>
      <c r="H50">
        <f>SUMIF(negtgel!U$2:BL$2,'Tsalin uzuulelt'!F$1,negtgel!U50:BL50) + SUMIF(negtgel!U$2:BL$2,'Tsalin uzuulelt'!F$2,negtgel!U50:BL50)+SUMIF(negtgel!U$2:BL$2,'Tsalin uzuulelt'!F$3,negtgel!U50:BL50)+SUMIF(negtgel!U$2:BL$2,'Tsalin uzuulelt'!F$4,negtgel!U50:BL50)+SUMIF(negtgel!U$2:BL$2,'Tsalin uzuulelt'!F$5,negtgel!U50:BL50)</f>
      </c>
      <c r="I50">
        <f>SUMIF(negtgel!U$2:BL$2,'Tsalin uzuulelt'!H$1,negtgel!U50:BL50) + SUMIF(negtgel!U$2:BL$2,'Tsalin uzuulelt'!H$2,negtgel!U50:BL50)+SUMIF(negtgel!U$2:BL$2,'Tsalin uzuulelt'!H$3,negtgel!U50:BL50)+SUMIF(negtgel!U$2:BL$2,'Tsalin uzuulelt'!H$4,negtgel!U50:BL50)+SUMIF(negtgel!U$2:BL$2,'Tsalin uzuulelt'!H$5,negtgel!U50:BL50)</f>
      </c>
      <c r="J50">
        <f>SUMIF(negtgel!U$2:BL$2,'Tsalin uzuulelt'!J$1,negtgel!U50:BL50) + SUMIF(negtgel!U$2:BL$2,'Tsalin uzuulelt'!J$2,negtgel!U50:BL50)+SUMIF(negtgel!U$2:BL$2,'Tsalin uzuulelt'!J$3,negtgel!U50:BL50)+SUMIF(negtgel!U$2:BL$2,'Tsalin uzuulelt'!J$4,negtgel!U50:BL50)+SUMIF(negtgel!U$2:BL$2,'Tsalin uzuulelt'!J$5,negtgel!U50:BL50)</f>
      </c>
      <c r="K50">
        <f>SUMIF(negtgel!U$2:BL$2,'Tsalin uzuulelt'!L$1,negtgel!U50:BL50) + SUMIF(negtgel!U$2:BL$2,'Tsalin uzuulelt'!L$2,negtgel!U50:BL50)+SUMIF(negtgel!U$2:BL$2,'Tsalin uzuulelt'!L$3,negtgel!U50:BL50)+SUMIF(negtgel!U$2:BL$2,'Tsalin uzuulelt'!L$4,negtgel!U50:BL50)+SUMIF(negtgel!U$2:BL$2,'Tsalin uzuulelt'!L$5,negtgel!U50:BL50)</f>
      </c>
      <c r="L50">
        <f>SUMIF(negtgel!U$2:BL$2,'Tsalin uzuulelt'!N$1,negtgel!U50:BL50) + SUMIF(negtgel!U$2:BL$2,'Tsalin uzuulelt'!N$2,negtgel!U50:BL50)+SUMIF(negtgel!U$2:BL$2,'Tsalin uzuulelt'!N$3,negtgel!U50:BL50)+SUMIF(negtgel!U$2:BL$2,'Tsalin uzuulelt'!N$4,negtgel!U50:BL50)+SUMIF(negtgel!U$2:BL$2,'Tsalin uzuulelt'!N$5,negtgel!U50:BL50)</f>
      </c>
      <c r="M50">
        <f>SUMIF(negtgel!U$2:BL$2,'Tsalin uzuulelt'!P$1,negtgel!U50:BL50) + SUMIF(negtgel!U$2:BL$2,'Tsalin uzuulelt'!P$2,negtgel!U50:BL50)+ SUMIF(negtgel!U$2:BL$2,'Tsalin uzuulelt'!P$3,negtgel!U50:BL50)+ SUMIF(negtgel!U$2:BL$2,'Tsalin uzuulelt'!P$4,negtgel!U50:BL50)+ SUMIF(negtgel!U$2:BL$2,'Tsalin uzuulelt'!P$5,negtgel!U50:BL50)</f>
      </c>
      <c r="N50">
        <f>IF(ISNUMBER(U50*1)=CF50,0,K50-H50-G50)</f>
      </c>
      <c r="O50">
        <f>IF(ISNUMBER(U50*1)=CF50,0,L50)</f>
      </c>
      <c r="P50">
        <f>IF(ISNUMBER(U50*1)=CF50,0,M50)</f>
      </c>
      <c r="Q50">
        <f>IF(N50&gt;2400000,N50,0)</f>
      </c>
      <c r="R50">
        <f><![CDATA[IF(N50<561797,13333.33,IF(N50<1123595,11666.67,IF(N50<1685393,10000,IF(N50<2247191,8333.33,IF(N50<2664000,6666.6,IF(N50<2764000,5000,IF(N50<3264000,0,0)))))))]]></f>
      </c>
      <c r="S50">
        <f>IF(B50&gt;10,11,IF(B50&gt;8.7,8.8,IF(B50&gt;3,B50,IF(B50&gt;1.5,2))))</f>
      </c>
      <c r="T50">
        <f>IF(Q50=0,S50,R50)</f>
      </c>
      <c r="U50" t="n">
        <v>2.0</v>
      </c>
      <c r="V50" t="s">
        <v>2650</v>
      </c>
      <c r="W50" t="n">
        <v>11.0</v>
      </c>
      <c r="X50" t="n">
        <v>0.0</v>
      </c>
      <c r="Y50" t="n">
        <v>268240.0</v>
      </c>
      <c r="Z50" t="n">
        <v>0.0</v>
      </c>
      <c r="AA50" t="n">
        <v>0.0</v>
      </c>
      <c r="AB50" t="s">
        <v>2651</v>
      </c>
      <c r="AC50" t="n">
        <v>0.0</v>
      </c>
      <c r="AD50" t="n">
        <v>0.0</v>
      </c>
      <c r="AE50" t="n">
        <v>0.0</v>
      </c>
      <c r="AF50" t="n">
        <v>8800.0</v>
      </c>
      <c r="AG50" t="n">
        <v>0.0</v>
      </c>
      <c r="AH50" t="n">
        <v>277040.0</v>
      </c>
      <c r="AI50" t="n">
        <v>27704.0</v>
      </c>
      <c r="AJ50" t="n">
        <v>18022.0</v>
      </c>
      <c r="AK50" t="s">
        <v>2652</v>
      </c>
      <c r="CH50">
        <f>IFERROR(U50*1,0)</f>
      </c>
    </row>
    <row r="51">
      <c r="A51" t="n">
        <v>8.0</v>
      </c>
      <c r="B51">
        <f>IF((K51-G51-H51&gt;2400000),11,(L51/(K51-G51-H51)*100))</f>
      </c>
      <c r="C51">
        <f>IF(N51&gt;2400000,240000,(N51*S51)/100)</f>
      </c>
      <c r="D51">
        <f>IF((ISNUMBER(U51*1)=CH51),0,(K51-L51)*0.1-R51+(I51+J51)*0.011)</f>
      </c>
      <c r="E51">
        <f>IF((ISNUMBER(U51*1)=CH51),0,C51-L51)</f>
      </c>
      <c r="F51">
        <f>D51-P51</f>
      </c>
      <c r="G51">
        <f>SUMIF(negtgel!U$2:BL$2,'Tsalin uzuulelt'!B$1,negtgel!U51:BL51) + SUMIF(negtgel!U$2:BL$2,'Tsalin uzuulelt'!B$2,negtgel!U51:BL51)+SUMIF(negtgel!U$2:BL$2,'Tsalin uzuulelt'!B$3,negtgel!U51:BL51)+SUMIF(negtgel!U$2:BL$2,'Tsalin uzuulelt'!B$4,negtgel!U51:BL51)+SUMIF(negtgel!U$2:BL$2,'Tsalin uzuulelt'!B$5,negtgel!U51:BL51)</f>
      </c>
      <c r="H51">
        <f>SUMIF(negtgel!U$2:BL$2,'Tsalin uzuulelt'!F$1,negtgel!U51:BL51) + SUMIF(negtgel!U$2:BL$2,'Tsalin uzuulelt'!F$2,negtgel!U51:BL51)+SUMIF(negtgel!U$2:BL$2,'Tsalin uzuulelt'!F$3,negtgel!U51:BL51)+SUMIF(negtgel!U$2:BL$2,'Tsalin uzuulelt'!F$4,negtgel!U51:BL51)+SUMIF(negtgel!U$2:BL$2,'Tsalin uzuulelt'!F$5,negtgel!U51:BL51)</f>
      </c>
      <c r="I51">
        <f>SUMIF(negtgel!U$2:BL$2,'Tsalin uzuulelt'!H$1,negtgel!U51:BL51) + SUMIF(negtgel!U$2:BL$2,'Tsalin uzuulelt'!H$2,negtgel!U51:BL51)+SUMIF(negtgel!U$2:BL$2,'Tsalin uzuulelt'!H$3,negtgel!U51:BL51)+SUMIF(negtgel!U$2:BL$2,'Tsalin uzuulelt'!H$4,negtgel!U51:BL51)+SUMIF(negtgel!U$2:BL$2,'Tsalin uzuulelt'!H$5,negtgel!U51:BL51)</f>
      </c>
      <c r="J51">
        <f>SUMIF(negtgel!U$2:BL$2,'Tsalin uzuulelt'!J$1,negtgel!U51:BL51) + SUMIF(negtgel!U$2:BL$2,'Tsalin uzuulelt'!J$2,negtgel!U51:BL51)+SUMIF(negtgel!U$2:BL$2,'Tsalin uzuulelt'!J$3,negtgel!U51:BL51)+SUMIF(negtgel!U$2:BL$2,'Tsalin uzuulelt'!J$4,negtgel!U51:BL51)+SUMIF(negtgel!U$2:BL$2,'Tsalin uzuulelt'!J$5,negtgel!U51:BL51)</f>
      </c>
      <c r="K51">
        <f>SUMIF(negtgel!U$2:BL$2,'Tsalin uzuulelt'!L$1,negtgel!U51:BL51) + SUMIF(negtgel!U$2:BL$2,'Tsalin uzuulelt'!L$2,negtgel!U51:BL51)+SUMIF(negtgel!U$2:BL$2,'Tsalin uzuulelt'!L$3,negtgel!U51:BL51)+SUMIF(negtgel!U$2:BL$2,'Tsalin uzuulelt'!L$4,negtgel!U51:BL51)+SUMIF(negtgel!U$2:BL$2,'Tsalin uzuulelt'!L$5,negtgel!U51:BL51)</f>
      </c>
      <c r="L51">
        <f>SUMIF(negtgel!U$2:BL$2,'Tsalin uzuulelt'!N$1,negtgel!U51:BL51) + SUMIF(negtgel!U$2:BL$2,'Tsalin uzuulelt'!N$2,negtgel!U51:BL51)+SUMIF(negtgel!U$2:BL$2,'Tsalin uzuulelt'!N$3,negtgel!U51:BL51)+SUMIF(negtgel!U$2:BL$2,'Tsalin uzuulelt'!N$4,negtgel!U51:BL51)+SUMIF(negtgel!U$2:BL$2,'Tsalin uzuulelt'!N$5,negtgel!U51:BL51)</f>
      </c>
      <c r="M51">
        <f>SUMIF(negtgel!U$2:BL$2,'Tsalin uzuulelt'!P$1,negtgel!U51:BL51) + SUMIF(negtgel!U$2:BL$2,'Tsalin uzuulelt'!P$2,negtgel!U51:BL51)+ SUMIF(negtgel!U$2:BL$2,'Tsalin uzuulelt'!P$3,negtgel!U51:BL51)+ SUMIF(negtgel!U$2:BL$2,'Tsalin uzuulelt'!P$4,negtgel!U51:BL51)+ SUMIF(negtgel!U$2:BL$2,'Tsalin uzuulelt'!P$5,negtgel!U51:BL51)</f>
      </c>
      <c r="N51">
        <f>IF(ISNUMBER(U51*1)=CF51,0,K51-H51-G51)</f>
      </c>
      <c r="O51">
        <f>IF(ISNUMBER(U51*1)=CF51,0,L51)</f>
      </c>
      <c r="P51">
        <f>IF(ISNUMBER(U51*1)=CF51,0,M51)</f>
      </c>
      <c r="Q51">
        <f>IF(N51&gt;2400000,N51,0)</f>
      </c>
      <c r="R51">
        <f><![CDATA[IF(N51<561797,13333.33,IF(N51<1123595,11666.67,IF(N51<1685393,10000,IF(N51<2247191,8333.33,IF(N51<2664000,6666.6,IF(N51<2764000,5000,IF(N51<3264000,0,0)))))))]]></f>
      </c>
      <c r="S51">
        <f>IF(B51&gt;10,11,IF(B51&gt;8.7,8.8,IF(B51&gt;3,B51,IF(B51&gt;1.5,2))))</f>
      </c>
      <c r="T51">
        <f>IF(Q51=0,S51,R51)</f>
      </c>
      <c r="U51" t="n">
        <v>6.0</v>
      </c>
      <c r="V51" t="s">
        <v>2653</v>
      </c>
      <c r="W51" t="n">
        <v>6.0</v>
      </c>
      <c r="X51" t="n">
        <v>0.0</v>
      </c>
      <c r="Y51" t="n">
        <v>116632.0</v>
      </c>
      <c r="Z51" t="n">
        <v>0.0</v>
      </c>
      <c r="AA51" t="n">
        <v>0.0</v>
      </c>
      <c r="AB51" t="s">
        <v>2651</v>
      </c>
      <c r="AC51" t="n">
        <v>0.0</v>
      </c>
      <c r="AD51" t="n">
        <v>0.0</v>
      </c>
      <c r="AE51" t="n">
        <v>0.0</v>
      </c>
      <c r="AF51" t="n">
        <v>3000.0</v>
      </c>
      <c r="AG51" t="n">
        <v>0.0</v>
      </c>
      <c r="AH51" t="n">
        <v>119632.0</v>
      </c>
      <c r="AI51" t="n">
        <v>11963.0</v>
      </c>
      <c r="AJ51" t="n">
        <v>3797.0</v>
      </c>
      <c r="AK51" t="s">
        <v>2652</v>
      </c>
      <c r="CH51">
        <f>IFERROR(U51*1,0)</f>
      </c>
    </row>
    <row r="52">
      <c r="A52" t="n">
        <v>8.0</v>
      </c>
      <c r="B52">
        <f>IF((K52-G52-H52&gt;2400000),11,(L52/(K52-G52-H52)*100))</f>
      </c>
      <c r="C52">
        <f>IF(N52&gt;2400000,240000,(N52*S52)/100)</f>
      </c>
      <c r="D52">
        <f>IF((ISNUMBER(U52*1)=CH52),0,(K52-L52)*0.1-R52+(I52+J52)*0.011)</f>
      </c>
      <c r="E52">
        <f>IF((ISNUMBER(U52*1)=CH52),0,C52-L52)</f>
      </c>
      <c r="F52">
        <f>D52-P52</f>
      </c>
      <c r="G52">
        <f>SUMIF(negtgel!U$2:BL$2,'Tsalin uzuulelt'!B$1,negtgel!U52:BL52) + SUMIF(negtgel!U$2:BL$2,'Tsalin uzuulelt'!B$2,negtgel!U52:BL52)+SUMIF(negtgel!U$2:BL$2,'Tsalin uzuulelt'!B$3,negtgel!U52:BL52)+SUMIF(negtgel!U$2:BL$2,'Tsalin uzuulelt'!B$4,negtgel!U52:BL52)+SUMIF(negtgel!U$2:BL$2,'Tsalin uzuulelt'!B$5,negtgel!U52:BL52)</f>
      </c>
      <c r="H52">
        <f>SUMIF(negtgel!U$2:BL$2,'Tsalin uzuulelt'!F$1,negtgel!U52:BL52) + SUMIF(negtgel!U$2:BL$2,'Tsalin uzuulelt'!F$2,negtgel!U52:BL52)+SUMIF(negtgel!U$2:BL$2,'Tsalin uzuulelt'!F$3,negtgel!U52:BL52)+SUMIF(negtgel!U$2:BL$2,'Tsalin uzuulelt'!F$4,negtgel!U52:BL52)+SUMIF(negtgel!U$2:BL$2,'Tsalin uzuulelt'!F$5,negtgel!U52:BL52)</f>
      </c>
      <c r="I52">
        <f>SUMIF(negtgel!U$2:BL$2,'Tsalin uzuulelt'!H$1,negtgel!U52:BL52) + SUMIF(negtgel!U$2:BL$2,'Tsalin uzuulelt'!H$2,negtgel!U52:BL52)+SUMIF(negtgel!U$2:BL$2,'Tsalin uzuulelt'!H$3,negtgel!U52:BL52)+SUMIF(negtgel!U$2:BL$2,'Tsalin uzuulelt'!H$4,negtgel!U52:BL52)+SUMIF(negtgel!U$2:BL$2,'Tsalin uzuulelt'!H$5,negtgel!U52:BL52)</f>
      </c>
      <c r="J52">
        <f>SUMIF(negtgel!U$2:BL$2,'Tsalin uzuulelt'!J$1,negtgel!U52:BL52) + SUMIF(negtgel!U$2:BL$2,'Tsalin uzuulelt'!J$2,negtgel!U52:BL52)+SUMIF(negtgel!U$2:BL$2,'Tsalin uzuulelt'!J$3,negtgel!U52:BL52)+SUMIF(negtgel!U$2:BL$2,'Tsalin uzuulelt'!J$4,negtgel!U52:BL52)+SUMIF(negtgel!U$2:BL$2,'Tsalin uzuulelt'!J$5,negtgel!U52:BL52)</f>
      </c>
      <c r="K52">
        <f>SUMIF(negtgel!U$2:BL$2,'Tsalin uzuulelt'!L$1,negtgel!U52:BL52) + SUMIF(negtgel!U$2:BL$2,'Tsalin uzuulelt'!L$2,negtgel!U52:BL52)+SUMIF(negtgel!U$2:BL$2,'Tsalin uzuulelt'!L$3,negtgel!U52:BL52)+SUMIF(negtgel!U$2:BL$2,'Tsalin uzuulelt'!L$4,negtgel!U52:BL52)+SUMIF(negtgel!U$2:BL$2,'Tsalin uzuulelt'!L$5,negtgel!U52:BL52)</f>
      </c>
      <c r="L52">
        <f>SUMIF(negtgel!U$2:BL$2,'Tsalin uzuulelt'!N$1,negtgel!U52:BL52) + SUMIF(negtgel!U$2:BL$2,'Tsalin uzuulelt'!N$2,negtgel!U52:BL52)+SUMIF(negtgel!U$2:BL$2,'Tsalin uzuulelt'!N$3,negtgel!U52:BL52)+SUMIF(negtgel!U$2:BL$2,'Tsalin uzuulelt'!N$4,negtgel!U52:BL52)+SUMIF(negtgel!U$2:BL$2,'Tsalin uzuulelt'!N$5,negtgel!U52:BL52)</f>
      </c>
      <c r="M52">
        <f>SUMIF(negtgel!U$2:BL$2,'Tsalin uzuulelt'!P$1,negtgel!U52:BL52) + SUMIF(negtgel!U$2:BL$2,'Tsalin uzuulelt'!P$2,negtgel!U52:BL52)+ SUMIF(negtgel!U$2:BL$2,'Tsalin uzuulelt'!P$3,negtgel!U52:BL52)+ SUMIF(negtgel!U$2:BL$2,'Tsalin uzuulelt'!P$4,negtgel!U52:BL52)+ SUMIF(negtgel!U$2:BL$2,'Tsalin uzuulelt'!P$5,negtgel!U52:BL52)</f>
      </c>
      <c r="N52">
        <f>IF(ISNUMBER(U52*1)=CF52,0,K52-H52-G52)</f>
      </c>
      <c r="O52">
        <f>IF(ISNUMBER(U52*1)=CF52,0,L52)</f>
      </c>
      <c r="P52">
        <f>IF(ISNUMBER(U52*1)=CF52,0,M52)</f>
      </c>
      <c r="Q52">
        <f>IF(N52&gt;2400000,N52,0)</f>
      </c>
      <c r="R52">
        <f><![CDATA[IF(N52<561797,13333.33,IF(N52<1123595,11666.67,IF(N52<1685393,10000,IF(N52<2247191,8333.33,IF(N52<2664000,6666.6,IF(N52<2764000,5000,IF(N52<3264000,0,0)))))))]]></f>
      </c>
      <c r="S52">
        <f>IF(B52&gt;10,11,IF(B52&gt;8.7,8.8,IF(B52&gt;3,B52,IF(B52&gt;1.5,2))))</f>
      </c>
      <c r="T52">
        <f>IF(Q52=0,S52,R52)</f>
      </c>
      <c r="U52" t="n">
        <v>8.0</v>
      </c>
      <c r="V52" t="s">
        <v>2654</v>
      </c>
      <c r="W52" t="n">
        <v>6.0</v>
      </c>
      <c r="X52" t="n">
        <v>0.0</v>
      </c>
      <c r="Y52" t="n">
        <v>116571.0</v>
      </c>
      <c r="Z52" t="n">
        <v>0.0</v>
      </c>
      <c r="AA52" t="n">
        <v>0.0</v>
      </c>
      <c r="AB52" t="s">
        <v>2651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116571.0</v>
      </c>
      <c r="AI52" t="n">
        <v>9093.0</v>
      </c>
      <c r="AJ52" t="n">
        <v>3748.0</v>
      </c>
      <c r="AK52" t="s">
        <v>2652</v>
      </c>
      <c r="CH52">
        <f>IFERROR(U52*1,0)</f>
      </c>
    </row>
    <row r="53">
      <c r="A53" t="n">
        <v>8.0</v>
      </c>
      <c r="B53">
        <f>IF((K53-G53-H53&gt;2400000),11,(L53/(K53-G53-H53)*100))</f>
      </c>
      <c r="C53">
        <f>IF(N53&gt;2400000,240000,(N53*S53)/100)</f>
      </c>
      <c r="D53">
        <f>IF((ISNUMBER(U53*1)=CH53),0,(K53-L53)*0.1-R53+(I53+J53)*0.011)</f>
      </c>
      <c r="E53">
        <f>IF((ISNUMBER(U53*1)=CH53),0,C53-L53)</f>
      </c>
      <c r="F53">
        <f>D53-P53</f>
      </c>
      <c r="G53">
        <f>SUMIF(negtgel!U$2:BL$2,'Tsalin uzuulelt'!B$1,negtgel!U53:BL53) + SUMIF(negtgel!U$2:BL$2,'Tsalin uzuulelt'!B$2,negtgel!U53:BL53)+SUMIF(negtgel!U$2:BL$2,'Tsalin uzuulelt'!B$3,negtgel!U53:BL53)+SUMIF(negtgel!U$2:BL$2,'Tsalin uzuulelt'!B$4,negtgel!U53:BL53)+SUMIF(negtgel!U$2:BL$2,'Tsalin uzuulelt'!B$5,negtgel!U53:BL53)</f>
      </c>
      <c r="H53">
        <f>SUMIF(negtgel!U$2:BL$2,'Tsalin uzuulelt'!F$1,negtgel!U53:BL53) + SUMIF(negtgel!U$2:BL$2,'Tsalin uzuulelt'!F$2,negtgel!U53:BL53)+SUMIF(negtgel!U$2:BL$2,'Tsalin uzuulelt'!F$3,negtgel!U53:BL53)+SUMIF(negtgel!U$2:BL$2,'Tsalin uzuulelt'!F$4,negtgel!U53:BL53)+SUMIF(negtgel!U$2:BL$2,'Tsalin uzuulelt'!F$5,negtgel!U53:BL53)</f>
      </c>
      <c r="I53">
        <f>SUMIF(negtgel!U$2:BL$2,'Tsalin uzuulelt'!H$1,negtgel!U53:BL53) + SUMIF(negtgel!U$2:BL$2,'Tsalin uzuulelt'!H$2,negtgel!U53:BL53)+SUMIF(negtgel!U$2:BL$2,'Tsalin uzuulelt'!H$3,negtgel!U53:BL53)+SUMIF(negtgel!U$2:BL$2,'Tsalin uzuulelt'!H$4,negtgel!U53:BL53)+SUMIF(negtgel!U$2:BL$2,'Tsalin uzuulelt'!H$5,negtgel!U53:BL53)</f>
      </c>
      <c r="J53">
        <f>SUMIF(negtgel!U$2:BL$2,'Tsalin uzuulelt'!J$1,negtgel!U53:BL53) + SUMIF(negtgel!U$2:BL$2,'Tsalin uzuulelt'!J$2,negtgel!U53:BL53)+SUMIF(negtgel!U$2:BL$2,'Tsalin uzuulelt'!J$3,negtgel!U53:BL53)+SUMIF(negtgel!U$2:BL$2,'Tsalin uzuulelt'!J$4,negtgel!U53:BL53)+SUMIF(negtgel!U$2:BL$2,'Tsalin uzuulelt'!J$5,negtgel!U53:BL53)</f>
      </c>
      <c r="K53">
        <f>SUMIF(negtgel!U$2:BL$2,'Tsalin uzuulelt'!L$1,negtgel!U53:BL53) + SUMIF(negtgel!U$2:BL$2,'Tsalin uzuulelt'!L$2,negtgel!U53:BL53)+SUMIF(negtgel!U$2:BL$2,'Tsalin uzuulelt'!L$3,negtgel!U53:BL53)+SUMIF(negtgel!U$2:BL$2,'Tsalin uzuulelt'!L$4,negtgel!U53:BL53)+SUMIF(negtgel!U$2:BL$2,'Tsalin uzuulelt'!L$5,negtgel!U53:BL53)</f>
      </c>
      <c r="L53">
        <f>SUMIF(negtgel!U$2:BL$2,'Tsalin uzuulelt'!N$1,negtgel!U53:BL53) + SUMIF(negtgel!U$2:BL$2,'Tsalin uzuulelt'!N$2,negtgel!U53:BL53)+SUMIF(negtgel!U$2:BL$2,'Tsalin uzuulelt'!N$3,negtgel!U53:BL53)+SUMIF(negtgel!U$2:BL$2,'Tsalin uzuulelt'!N$4,negtgel!U53:BL53)+SUMIF(negtgel!U$2:BL$2,'Tsalin uzuulelt'!N$5,negtgel!U53:BL53)</f>
      </c>
      <c r="M53">
        <f>SUMIF(negtgel!U$2:BL$2,'Tsalin uzuulelt'!P$1,negtgel!U53:BL53) + SUMIF(negtgel!U$2:BL$2,'Tsalin uzuulelt'!P$2,negtgel!U53:BL53)+ SUMIF(negtgel!U$2:BL$2,'Tsalin uzuulelt'!P$3,negtgel!U53:BL53)+ SUMIF(negtgel!U$2:BL$2,'Tsalin uzuulelt'!P$4,negtgel!U53:BL53)+ SUMIF(negtgel!U$2:BL$2,'Tsalin uzuulelt'!P$5,negtgel!U53:BL53)</f>
      </c>
      <c r="N53">
        <f>IF(ISNUMBER(U53*1)=CF53,0,K53-H53-G53)</f>
      </c>
      <c r="O53">
        <f>IF(ISNUMBER(U53*1)=CF53,0,L53)</f>
      </c>
      <c r="P53">
        <f>IF(ISNUMBER(U53*1)=CF53,0,M53)</f>
      </c>
      <c r="Q53">
        <f>IF(N53&gt;2400000,N53,0)</f>
      </c>
      <c r="R53">
        <f><![CDATA[IF(N53<561797,13333.33,IF(N53<1123595,11666.67,IF(N53<1685393,10000,IF(N53<2247191,8333.33,IF(N53<2664000,6666.6,IF(N53<2764000,5000,IF(N53<3264000,0,0)))))))]]></f>
      </c>
      <c r="S53">
        <f>IF(B53&gt;10,11,IF(B53&gt;8.7,8.8,IF(B53&gt;3,B53,IF(B53&gt;1.5,2))))</f>
      </c>
      <c r="T53">
        <f>IF(Q53=0,S53,R53)</f>
      </c>
      <c r="U53"/>
      <c r="V53"/>
      <c r="W53"/>
      <c r="X53"/>
      <c r="Y53"/>
      <c r="Z53"/>
      <c r="AA53" t="s">
        <v>2663</v>
      </c>
      <c r="AB53"/>
      <c r="AC53"/>
      <c r="AD53"/>
      <c r="AE53" t="s">
        <v>2664</v>
      </c>
      <c r="AF53"/>
      <c r="AG53"/>
      <c r="AH53"/>
      <c r="AI53"/>
      <c r="AJ53"/>
      <c r="AK53"/>
      <c r="CH53">
        <f>IFERROR(U53*1,0)</f>
      </c>
    </row>
    <row r="54">
      <c r="A54" t="n">
        <v>8.0</v>
      </c>
      <c r="B54">
        <f>IF((K54-G54-H54&gt;2400000),11,(L54/(K54-G54-H54)*100))</f>
      </c>
      <c r="C54">
        <f>IF(N54&gt;2400000,240000,(N54*S54)/100)</f>
      </c>
      <c r="D54">
        <f>IF((ISNUMBER(U54*1)=CH54),0,(K54-L54)*0.1-R54+(I54+J54)*0.011)</f>
      </c>
      <c r="E54">
        <f>IF((ISNUMBER(U54*1)=CH54),0,C54-L54)</f>
      </c>
      <c r="F54">
        <f>D54-P54</f>
      </c>
      <c r="G54">
        <f>SUMIF(negtgel!U$2:BL$2,'Tsalin uzuulelt'!B$1,negtgel!U54:BL54) + SUMIF(negtgel!U$2:BL$2,'Tsalin uzuulelt'!B$2,negtgel!U54:BL54)+SUMIF(negtgel!U$2:BL$2,'Tsalin uzuulelt'!B$3,negtgel!U54:BL54)+SUMIF(negtgel!U$2:BL$2,'Tsalin uzuulelt'!B$4,negtgel!U54:BL54)+SUMIF(negtgel!U$2:BL$2,'Tsalin uzuulelt'!B$5,negtgel!U54:BL54)</f>
      </c>
      <c r="H54">
        <f>SUMIF(negtgel!U$2:BL$2,'Tsalin uzuulelt'!F$1,negtgel!U54:BL54) + SUMIF(negtgel!U$2:BL$2,'Tsalin uzuulelt'!F$2,negtgel!U54:BL54)+SUMIF(negtgel!U$2:BL$2,'Tsalin uzuulelt'!F$3,negtgel!U54:BL54)+SUMIF(negtgel!U$2:BL$2,'Tsalin uzuulelt'!F$4,negtgel!U54:BL54)+SUMIF(negtgel!U$2:BL$2,'Tsalin uzuulelt'!F$5,negtgel!U54:BL54)</f>
      </c>
      <c r="I54">
        <f>SUMIF(negtgel!U$2:BL$2,'Tsalin uzuulelt'!H$1,negtgel!U54:BL54) + SUMIF(negtgel!U$2:BL$2,'Tsalin uzuulelt'!H$2,negtgel!U54:BL54)+SUMIF(negtgel!U$2:BL$2,'Tsalin uzuulelt'!H$3,negtgel!U54:BL54)+SUMIF(negtgel!U$2:BL$2,'Tsalin uzuulelt'!H$4,negtgel!U54:BL54)+SUMIF(negtgel!U$2:BL$2,'Tsalin uzuulelt'!H$5,negtgel!U54:BL54)</f>
      </c>
      <c r="J54">
        <f>SUMIF(negtgel!U$2:BL$2,'Tsalin uzuulelt'!J$1,negtgel!U54:BL54) + SUMIF(negtgel!U$2:BL$2,'Tsalin uzuulelt'!J$2,negtgel!U54:BL54)+SUMIF(negtgel!U$2:BL$2,'Tsalin uzuulelt'!J$3,negtgel!U54:BL54)+SUMIF(negtgel!U$2:BL$2,'Tsalin uzuulelt'!J$4,negtgel!U54:BL54)+SUMIF(negtgel!U$2:BL$2,'Tsalin uzuulelt'!J$5,negtgel!U54:BL54)</f>
      </c>
      <c r="K54">
        <f>SUMIF(negtgel!U$2:BL$2,'Tsalin uzuulelt'!L$1,negtgel!U54:BL54) + SUMIF(negtgel!U$2:BL$2,'Tsalin uzuulelt'!L$2,negtgel!U54:BL54)+SUMIF(negtgel!U$2:BL$2,'Tsalin uzuulelt'!L$3,negtgel!U54:BL54)+SUMIF(negtgel!U$2:BL$2,'Tsalin uzuulelt'!L$4,negtgel!U54:BL54)+SUMIF(negtgel!U$2:BL$2,'Tsalin uzuulelt'!L$5,negtgel!U54:BL54)</f>
      </c>
      <c r="L54">
        <f>SUMIF(negtgel!U$2:BL$2,'Tsalin uzuulelt'!N$1,negtgel!U54:BL54) + SUMIF(negtgel!U$2:BL$2,'Tsalin uzuulelt'!N$2,negtgel!U54:BL54)+SUMIF(negtgel!U$2:BL$2,'Tsalin uzuulelt'!N$3,negtgel!U54:BL54)+SUMIF(negtgel!U$2:BL$2,'Tsalin uzuulelt'!N$4,negtgel!U54:BL54)+SUMIF(negtgel!U$2:BL$2,'Tsalin uzuulelt'!N$5,negtgel!U54:BL54)</f>
      </c>
      <c r="M54">
        <f>SUMIF(negtgel!U$2:BL$2,'Tsalin uzuulelt'!P$1,negtgel!U54:BL54) + SUMIF(negtgel!U$2:BL$2,'Tsalin uzuulelt'!P$2,negtgel!U54:BL54)+ SUMIF(negtgel!U$2:BL$2,'Tsalin uzuulelt'!P$3,negtgel!U54:BL54)+ SUMIF(negtgel!U$2:BL$2,'Tsalin uzuulelt'!P$4,negtgel!U54:BL54)+ SUMIF(negtgel!U$2:BL$2,'Tsalin uzuulelt'!P$5,negtgel!U54:BL54)</f>
      </c>
      <c r="N54">
        <f>IF(ISNUMBER(U54*1)=CF54,0,K54-H54-G54)</f>
      </c>
      <c r="O54">
        <f>IF(ISNUMBER(U54*1)=CF54,0,L54)</f>
      </c>
      <c r="P54">
        <f>IF(ISNUMBER(U54*1)=CF54,0,M54)</f>
      </c>
      <c r="Q54">
        <f>IF(N54&gt;2400000,N54,0)</f>
      </c>
      <c r="R54">
        <f><![CDATA[IF(N54<561797,13333.33,IF(N54<1123595,11666.67,IF(N54<1685393,10000,IF(N54<2247191,8333.33,IF(N54<2664000,6666.6,IF(N54<2764000,5000,IF(N54<3264000,0,0)))))))]]></f>
      </c>
      <c r="S54">
        <f>IF(B54&gt;10,11,IF(B54&gt;8.7,8.8,IF(B54&gt;3,B54,IF(B54&gt;1.5,2))))</f>
      </c>
      <c r="T54">
        <f>IF(Q54=0,S54,R54)</f>
      </c>
      <c r="U54"/>
      <c r="V54"/>
      <c r="W54"/>
      <c r="X54"/>
      <c r="Y54" t="s">
        <v>2665</v>
      </c>
      <c r="Z54"/>
      <c r="AA54"/>
      <c r="AB54"/>
      <c r="AC54"/>
      <c r="AD54"/>
      <c r="AE54"/>
      <c r="AF54"/>
      <c r="AG54"/>
      <c r="AH54"/>
      <c r="AI54"/>
      <c r="AJ54"/>
      <c r="AK54"/>
      <c r="CH54">
        <f>IFERROR(U54*1,0)</f>
      </c>
    </row>
    <row r="57">
      <c r="A57" t="n">
        <v>9.0</v>
      </c>
      <c r="B57">
        <f>IF((K57-G57-H57&gt;2400000),11,(L57/(K57-G57-H57)*100))</f>
      </c>
      <c r="C57">
        <f>IF(N57&gt;2400000,240000,(N57*S57)/100)</f>
      </c>
      <c r="D57">
        <f>IF((ISNUMBER(U57*1)=CH57),0,(K57-L57)*0.1-R57+(I57+J57)*0.011)</f>
      </c>
      <c r="E57">
        <f>IF((ISNUMBER(U57*1)=CH57),0,C57-L57)</f>
      </c>
      <c r="F57">
        <f>D57-P57</f>
      </c>
      <c r="G57">
        <f>SUMIF(negtgel!U$2:BL$2,'Tsalin uzuulelt'!B$1,negtgel!U57:BL57) + SUMIF(negtgel!U$2:BL$2,'Tsalin uzuulelt'!B$2,negtgel!U57:BL57)+SUMIF(negtgel!U$2:BL$2,'Tsalin uzuulelt'!B$3,negtgel!U57:BL57)+SUMIF(negtgel!U$2:BL$2,'Tsalin uzuulelt'!B$4,negtgel!U57:BL57)+SUMIF(negtgel!U$2:BL$2,'Tsalin uzuulelt'!B$5,negtgel!U57:BL57)</f>
      </c>
      <c r="H57">
        <f>SUMIF(negtgel!U$2:BL$2,'Tsalin uzuulelt'!F$1,negtgel!U57:BL57) + SUMIF(negtgel!U$2:BL$2,'Tsalin uzuulelt'!F$2,negtgel!U57:BL57)+SUMIF(negtgel!U$2:BL$2,'Tsalin uzuulelt'!F$3,negtgel!U57:BL57)+SUMIF(negtgel!U$2:BL$2,'Tsalin uzuulelt'!F$4,negtgel!U57:BL57)+SUMIF(negtgel!U$2:BL$2,'Tsalin uzuulelt'!F$5,negtgel!U57:BL57)</f>
      </c>
      <c r="I57">
        <f>SUMIF(negtgel!U$2:BL$2,'Tsalin uzuulelt'!H$1,negtgel!U57:BL57) + SUMIF(negtgel!U$2:BL$2,'Tsalin uzuulelt'!H$2,negtgel!U57:BL57)+SUMIF(negtgel!U$2:BL$2,'Tsalin uzuulelt'!H$3,negtgel!U57:BL57)+SUMIF(negtgel!U$2:BL$2,'Tsalin uzuulelt'!H$4,negtgel!U57:BL57)+SUMIF(negtgel!U$2:BL$2,'Tsalin uzuulelt'!H$5,negtgel!U57:BL57)</f>
      </c>
      <c r="J57">
        <f>SUMIF(negtgel!U$2:BL$2,'Tsalin uzuulelt'!J$1,negtgel!U57:BL57) + SUMIF(negtgel!U$2:BL$2,'Tsalin uzuulelt'!J$2,negtgel!U57:BL57)+SUMIF(negtgel!U$2:BL$2,'Tsalin uzuulelt'!J$3,negtgel!U57:BL57)+SUMIF(negtgel!U$2:BL$2,'Tsalin uzuulelt'!J$4,negtgel!U57:BL57)+SUMIF(negtgel!U$2:BL$2,'Tsalin uzuulelt'!J$5,negtgel!U57:BL57)</f>
      </c>
      <c r="K57">
        <f>SUMIF(negtgel!U$2:BL$2,'Tsalin uzuulelt'!L$1,negtgel!U57:BL57) + SUMIF(negtgel!U$2:BL$2,'Tsalin uzuulelt'!L$2,negtgel!U57:BL57)+SUMIF(negtgel!U$2:BL$2,'Tsalin uzuulelt'!L$3,negtgel!U57:BL57)+SUMIF(negtgel!U$2:BL$2,'Tsalin uzuulelt'!L$4,negtgel!U57:BL57)+SUMIF(negtgel!U$2:BL$2,'Tsalin uzuulelt'!L$5,negtgel!U57:BL57)</f>
      </c>
      <c r="L57">
        <f>SUMIF(negtgel!U$2:BL$2,'Tsalin uzuulelt'!N$1,negtgel!U57:BL57) + SUMIF(negtgel!U$2:BL$2,'Tsalin uzuulelt'!N$2,negtgel!U57:BL57)+SUMIF(negtgel!U$2:BL$2,'Tsalin uzuulelt'!N$3,negtgel!U57:BL57)+SUMIF(negtgel!U$2:BL$2,'Tsalin uzuulelt'!N$4,negtgel!U57:BL57)+SUMIF(negtgel!U$2:BL$2,'Tsalin uzuulelt'!N$5,negtgel!U57:BL57)</f>
      </c>
      <c r="M57">
        <f>SUMIF(negtgel!U$2:BL$2,'Tsalin uzuulelt'!P$1,negtgel!U57:BL57) + SUMIF(negtgel!U$2:BL$2,'Tsalin uzuulelt'!P$2,negtgel!U57:BL57)+ SUMIF(negtgel!U$2:BL$2,'Tsalin uzuulelt'!P$3,negtgel!U57:BL57)+ SUMIF(negtgel!U$2:BL$2,'Tsalin uzuulelt'!P$4,negtgel!U57:BL57)+ SUMIF(negtgel!U$2:BL$2,'Tsalin uzuulelt'!P$5,negtgel!U57:BL57)</f>
      </c>
      <c r="N57">
        <f>IF(ISNUMBER(U57*1)=CF57,0,K57-H57-G57)</f>
      </c>
      <c r="O57">
        <f>IF(ISNUMBER(U57*1)=CF57,0,L57)</f>
      </c>
      <c r="P57">
        <f>IF(ISNUMBER(U57*1)=CF57,0,M57)</f>
      </c>
      <c r="Q57">
        <f>IF(N57&gt;2400000,N57,0)</f>
      </c>
      <c r="R57">
        <f><![CDATA[IF(N57<561797,13333.33,IF(N57<1123595,11666.67,IF(N57<1685393,10000,IF(N57<2247191,8333.33,IF(N57<2664000,6666.6,IF(N57<2764000,5000,IF(N57<3264000,0,0)))))))]]></f>
      </c>
      <c r="S57">
        <f>IF(B57&gt;10,11,IF(B57&gt;8.7,8.8,IF(B57&gt;3,B57,IF(B57&gt;1.5,2))))</f>
      </c>
      <c r="T57">
        <f>IF(Q57=0,S57,R57)</f>
      </c>
      <c r="U57" t="n">
        <v>2.0</v>
      </c>
      <c r="V57" t="s">
        <v>2650</v>
      </c>
      <c r="W57" t="n">
        <v>21.0</v>
      </c>
      <c r="X57" t="n">
        <v>0.0</v>
      </c>
      <c r="Y57" t="n">
        <v>560865.0</v>
      </c>
      <c r="Z57" t="n">
        <v>0.0</v>
      </c>
      <c r="AA57" t="n">
        <v>0.0</v>
      </c>
      <c r="AB57" t="s">
        <v>2651</v>
      </c>
      <c r="AC57" t="n">
        <v>0.0</v>
      </c>
      <c r="AD57" t="n">
        <v>140217.0</v>
      </c>
      <c r="AE57" t="n">
        <v>0.0</v>
      </c>
      <c r="AF57" t="n">
        <v>16800.0</v>
      </c>
      <c r="AG57" t="n">
        <v>0.0</v>
      </c>
      <c r="AH57" t="n">
        <v>717882.0</v>
      </c>
      <c r="AI57" t="n">
        <v>71788.0</v>
      </c>
      <c r="AJ57" t="n">
        <v>57777.0</v>
      </c>
      <c r="AK57" t="s">
        <v>2652</v>
      </c>
      <c r="CH57">
        <f>IFERROR(U57*1,0)</f>
      </c>
    </row>
    <row r="58">
      <c r="A58" t="n">
        <v>9.0</v>
      </c>
      <c r="B58">
        <f>IF((K58-G58-H58&gt;2400000),11,(L58/(K58-G58-H58)*100))</f>
      </c>
      <c r="C58">
        <f>IF(N58&gt;2400000,240000,(N58*S58)/100)</f>
      </c>
      <c r="D58">
        <f>IF((ISNUMBER(U58*1)=CH58),0,(K58-L58)*0.1-R58+(I58+J58)*0.011)</f>
      </c>
      <c r="E58">
        <f>IF((ISNUMBER(U58*1)=CH58),0,C58-L58)</f>
      </c>
      <c r="F58">
        <f>D58-P58</f>
      </c>
      <c r="G58">
        <f>SUMIF(negtgel!U$2:BL$2,'Tsalin uzuulelt'!B$1,negtgel!U58:BL58) + SUMIF(negtgel!U$2:BL$2,'Tsalin uzuulelt'!B$2,negtgel!U58:BL58)+SUMIF(negtgel!U$2:BL$2,'Tsalin uzuulelt'!B$3,negtgel!U58:BL58)+SUMIF(negtgel!U$2:BL$2,'Tsalin uzuulelt'!B$4,negtgel!U58:BL58)+SUMIF(negtgel!U$2:BL$2,'Tsalin uzuulelt'!B$5,negtgel!U58:BL58)</f>
      </c>
      <c r="H58">
        <f>SUMIF(negtgel!U$2:BL$2,'Tsalin uzuulelt'!F$1,negtgel!U58:BL58) + SUMIF(negtgel!U$2:BL$2,'Tsalin uzuulelt'!F$2,negtgel!U58:BL58)+SUMIF(negtgel!U$2:BL$2,'Tsalin uzuulelt'!F$3,negtgel!U58:BL58)+SUMIF(negtgel!U$2:BL$2,'Tsalin uzuulelt'!F$4,negtgel!U58:BL58)+SUMIF(negtgel!U$2:BL$2,'Tsalin uzuulelt'!F$5,negtgel!U58:BL58)</f>
      </c>
      <c r="I58">
        <f>SUMIF(negtgel!U$2:BL$2,'Tsalin uzuulelt'!H$1,negtgel!U58:BL58) + SUMIF(negtgel!U$2:BL$2,'Tsalin uzuulelt'!H$2,negtgel!U58:BL58)+SUMIF(negtgel!U$2:BL$2,'Tsalin uzuulelt'!H$3,negtgel!U58:BL58)+SUMIF(negtgel!U$2:BL$2,'Tsalin uzuulelt'!H$4,negtgel!U58:BL58)+SUMIF(negtgel!U$2:BL$2,'Tsalin uzuulelt'!H$5,negtgel!U58:BL58)</f>
      </c>
      <c r="J58">
        <f>SUMIF(negtgel!U$2:BL$2,'Tsalin uzuulelt'!J$1,negtgel!U58:BL58) + SUMIF(negtgel!U$2:BL$2,'Tsalin uzuulelt'!J$2,negtgel!U58:BL58)+SUMIF(negtgel!U$2:BL$2,'Tsalin uzuulelt'!J$3,negtgel!U58:BL58)+SUMIF(negtgel!U$2:BL$2,'Tsalin uzuulelt'!J$4,negtgel!U58:BL58)+SUMIF(negtgel!U$2:BL$2,'Tsalin uzuulelt'!J$5,negtgel!U58:BL58)</f>
      </c>
      <c r="K58">
        <f>SUMIF(negtgel!U$2:BL$2,'Tsalin uzuulelt'!L$1,negtgel!U58:BL58) + SUMIF(negtgel!U$2:BL$2,'Tsalin uzuulelt'!L$2,negtgel!U58:BL58)+SUMIF(negtgel!U$2:BL$2,'Tsalin uzuulelt'!L$3,negtgel!U58:BL58)+SUMIF(negtgel!U$2:BL$2,'Tsalin uzuulelt'!L$4,negtgel!U58:BL58)+SUMIF(negtgel!U$2:BL$2,'Tsalin uzuulelt'!L$5,negtgel!U58:BL58)</f>
      </c>
      <c r="L58">
        <f>SUMIF(negtgel!U$2:BL$2,'Tsalin uzuulelt'!N$1,negtgel!U58:BL58) + SUMIF(negtgel!U$2:BL$2,'Tsalin uzuulelt'!N$2,negtgel!U58:BL58)+SUMIF(negtgel!U$2:BL$2,'Tsalin uzuulelt'!N$3,negtgel!U58:BL58)+SUMIF(negtgel!U$2:BL$2,'Tsalin uzuulelt'!N$4,negtgel!U58:BL58)+SUMIF(negtgel!U$2:BL$2,'Tsalin uzuulelt'!N$5,negtgel!U58:BL58)</f>
      </c>
      <c r="M58">
        <f>SUMIF(negtgel!U$2:BL$2,'Tsalin uzuulelt'!P$1,negtgel!U58:BL58) + SUMIF(negtgel!U$2:BL$2,'Tsalin uzuulelt'!P$2,negtgel!U58:BL58)+ SUMIF(negtgel!U$2:BL$2,'Tsalin uzuulelt'!P$3,negtgel!U58:BL58)+ SUMIF(negtgel!U$2:BL$2,'Tsalin uzuulelt'!P$4,negtgel!U58:BL58)+ SUMIF(negtgel!U$2:BL$2,'Tsalin uzuulelt'!P$5,negtgel!U58:BL58)</f>
      </c>
      <c r="N58">
        <f>IF(ISNUMBER(U58*1)=CF58,0,K58-H58-G58)</f>
      </c>
      <c r="O58">
        <f>IF(ISNUMBER(U58*1)=CF58,0,L58)</f>
      </c>
      <c r="P58">
        <f>IF(ISNUMBER(U58*1)=CF58,0,M58)</f>
      </c>
      <c r="Q58">
        <f>IF(N58&gt;2400000,N58,0)</f>
      </c>
      <c r="R58">
        <f><![CDATA[IF(N58<561797,13333.33,IF(N58<1123595,11666.67,IF(N58<1685393,10000,IF(N58<2247191,8333.33,IF(N58<2664000,6666.6,IF(N58<2764000,5000,IF(N58<3264000,0,0)))))))]]></f>
      </c>
      <c r="S58">
        <f>IF(B58&gt;10,11,IF(B58&gt;8.7,8.8,IF(B58&gt;3,B58,IF(B58&gt;1.5,2))))</f>
      </c>
      <c r="T58">
        <f>IF(Q58=0,S58,R58)</f>
      </c>
      <c r="U58" t="n">
        <v>6.0</v>
      </c>
      <c r="V58" t="s">
        <v>2653</v>
      </c>
      <c r="W58" t="n">
        <v>21.0</v>
      </c>
      <c r="X58" t="n">
        <v>0.0</v>
      </c>
      <c r="Y58" t="n">
        <v>447091.0</v>
      </c>
      <c r="Z58" t="n">
        <v>0.0</v>
      </c>
      <c r="AA58" t="n">
        <v>0.0</v>
      </c>
      <c r="AB58" t="s">
        <v>2651</v>
      </c>
      <c r="AC58" t="n">
        <v>0.0</v>
      </c>
      <c r="AD58" t="n">
        <v>0.0</v>
      </c>
      <c r="AE58" t="n">
        <v>0.0</v>
      </c>
      <c r="AF58" t="n">
        <v>10500.0</v>
      </c>
      <c r="AG58" t="n">
        <v>0.0</v>
      </c>
      <c r="AH58" t="n">
        <v>457591.0</v>
      </c>
      <c r="AI58" t="n">
        <v>45759.0</v>
      </c>
      <c r="AJ58" t="n">
        <v>34288.0</v>
      </c>
      <c r="AK58" t="s">
        <v>2652</v>
      </c>
      <c r="CH58">
        <f>IFERROR(U58*1,0)</f>
      </c>
    </row>
    <row r="59">
      <c r="A59" t="n">
        <v>9.0</v>
      </c>
      <c r="B59">
        <f>IF((K59-G59-H59&gt;2400000),11,(L59/(K59-G59-H59)*100))</f>
      </c>
      <c r="C59">
        <f>IF(N59&gt;2400000,240000,(N59*S59)/100)</f>
      </c>
      <c r="D59">
        <f>IF((ISNUMBER(U59*1)=CH59),0,(K59-L59)*0.1-R59+(I59+J59)*0.011)</f>
      </c>
      <c r="E59">
        <f>IF((ISNUMBER(U59*1)=CH59),0,C59-L59)</f>
      </c>
      <c r="F59">
        <f>D59-P59</f>
      </c>
      <c r="G59">
        <f>SUMIF(negtgel!U$2:BL$2,'Tsalin uzuulelt'!B$1,negtgel!U59:BL59) + SUMIF(negtgel!U$2:BL$2,'Tsalin uzuulelt'!B$2,negtgel!U59:BL59)+SUMIF(negtgel!U$2:BL$2,'Tsalin uzuulelt'!B$3,negtgel!U59:BL59)+SUMIF(negtgel!U$2:BL$2,'Tsalin uzuulelt'!B$4,negtgel!U59:BL59)+SUMIF(negtgel!U$2:BL$2,'Tsalin uzuulelt'!B$5,negtgel!U59:BL59)</f>
      </c>
      <c r="H59">
        <f>SUMIF(negtgel!U$2:BL$2,'Tsalin uzuulelt'!F$1,negtgel!U59:BL59) + SUMIF(negtgel!U$2:BL$2,'Tsalin uzuulelt'!F$2,negtgel!U59:BL59)+SUMIF(negtgel!U$2:BL$2,'Tsalin uzuulelt'!F$3,negtgel!U59:BL59)+SUMIF(negtgel!U$2:BL$2,'Tsalin uzuulelt'!F$4,negtgel!U59:BL59)+SUMIF(negtgel!U$2:BL$2,'Tsalin uzuulelt'!F$5,negtgel!U59:BL59)</f>
      </c>
      <c r="I59">
        <f>SUMIF(negtgel!U$2:BL$2,'Tsalin uzuulelt'!H$1,negtgel!U59:BL59) + SUMIF(negtgel!U$2:BL$2,'Tsalin uzuulelt'!H$2,negtgel!U59:BL59)+SUMIF(negtgel!U$2:BL$2,'Tsalin uzuulelt'!H$3,negtgel!U59:BL59)+SUMIF(negtgel!U$2:BL$2,'Tsalin uzuulelt'!H$4,negtgel!U59:BL59)+SUMIF(negtgel!U$2:BL$2,'Tsalin uzuulelt'!H$5,negtgel!U59:BL59)</f>
      </c>
      <c r="J59">
        <f>SUMIF(negtgel!U$2:BL$2,'Tsalin uzuulelt'!J$1,negtgel!U59:BL59) + SUMIF(negtgel!U$2:BL$2,'Tsalin uzuulelt'!J$2,negtgel!U59:BL59)+SUMIF(negtgel!U$2:BL$2,'Tsalin uzuulelt'!J$3,negtgel!U59:BL59)+SUMIF(negtgel!U$2:BL$2,'Tsalin uzuulelt'!J$4,negtgel!U59:BL59)+SUMIF(negtgel!U$2:BL$2,'Tsalin uzuulelt'!J$5,negtgel!U59:BL59)</f>
      </c>
      <c r="K59">
        <f>SUMIF(negtgel!U$2:BL$2,'Tsalin uzuulelt'!L$1,negtgel!U59:BL59) + SUMIF(negtgel!U$2:BL$2,'Tsalin uzuulelt'!L$2,negtgel!U59:BL59)+SUMIF(negtgel!U$2:BL$2,'Tsalin uzuulelt'!L$3,negtgel!U59:BL59)+SUMIF(negtgel!U$2:BL$2,'Tsalin uzuulelt'!L$4,negtgel!U59:BL59)+SUMIF(negtgel!U$2:BL$2,'Tsalin uzuulelt'!L$5,negtgel!U59:BL59)</f>
      </c>
      <c r="L59">
        <f>SUMIF(negtgel!U$2:BL$2,'Tsalin uzuulelt'!N$1,negtgel!U59:BL59) + SUMIF(negtgel!U$2:BL$2,'Tsalin uzuulelt'!N$2,negtgel!U59:BL59)+SUMIF(negtgel!U$2:BL$2,'Tsalin uzuulelt'!N$3,negtgel!U59:BL59)+SUMIF(negtgel!U$2:BL$2,'Tsalin uzuulelt'!N$4,negtgel!U59:BL59)+SUMIF(negtgel!U$2:BL$2,'Tsalin uzuulelt'!N$5,negtgel!U59:BL59)</f>
      </c>
      <c r="M59">
        <f>SUMIF(negtgel!U$2:BL$2,'Tsalin uzuulelt'!P$1,negtgel!U59:BL59) + SUMIF(negtgel!U$2:BL$2,'Tsalin uzuulelt'!P$2,negtgel!U59:BL59)+ SUMIF(negtgel!U$2:BL$2,'Tsalin uzuulelt'!P$3,negtgel!U59:BL59)+ SUMIF(negtgel!U$2:BL$2,'Tsalin uzuulelt'!P$4,negtgel!U59:BL59)+ SUMIF(negtgel!U$2:BL$2,'Tsalin uzuulelt'!P$5,negtgel!U59:BL59)</f>
      </c>
      <c r="N59">
        <f>IF(ISNUMBER(U59*1)=CF59,0,K59-H59-G59)</f>
      </c>
      <c r="O59">
        <f>IF(ISNUMBER(U59*1)=CF59,0,L59)</f>
      </c>
      <c r="P59">
        <f>IF(ISNUMBER(U59*1)=CF59,0,M59)</f>
      </c>
      <c r="Q59">
        <f>IF(N59&gt;2400000,N59,0)</f>
      </c>
      <c r="R59">
        <f><![CDATA[IF(N59<561797,13333.33,IF(N59<1123595,11666.67,IF(N59<1685393,10000,IF(N59<2247191,8333.33,IF(N59<2664000,6666.6,IF(N59<2764000,5000,IF(N59<3264000,0,0)))))))]]></f>
      </c>
      <c r="S59">
        <f>IF(B59&gt;10,11,IF(B59&gt;8.7,8.8,IF(B59&gt;3,B59,IF(B59&gt;1.5,2))))</f>
      </c>
      <c r="T59">
        <f>IF(Q59=0,S59,R59)</f>
      </c>
      <c r="U59" t="n">
        <v>8.0</v>
      </c>
      <c r="V59" t="s">
        <v>2654</v>
      </c>
      <c r="W59" t="n">
        <v>21.0</v>
      </c>
      <c r="X59" t="n">
        <v>0.0</v>
      </c>
      <c r="Y59" t="n">
        <v>446857.0</v>
      </c>
      <c r="Z59" t="n">
        <v>0.0</v>
      </c>
      <c r="AA59" t="n">
        <v>0.0</v>
      </c>
      <c r="AB59" t="s">
        <v>2651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n">
        <v>446857.0</v>
      </c>
      <c r="AI59" t="n">
        <v>34855.0</v>
      </c>
      <c r="AJ59" t="n">
        <v>34200.0</v>
      </c>
      <c r="AK59" t="s">
        <v>2652</v>
      </c>
      <c r="CH59">
        <f>IFERROR(U59*1,0)</f>
      </c>
    </row>
    <row r="60">
      <c r="A60" t="n">
        <v>9.0</v>
      </c>
      <c r="B60">
        <f>IF((K60-G60-H60&gt;2400000),11,(L60/(K60-G60-H60)*100))</f>
      </c>
      <c r="C60">
        <f>IF(N60&gt;2400000,240000,(N60*S60)/100)</f>
      </c>
      <c r="D60">
        <f>IF((ISNUMBER(U60*1)=CH60),0,(K60-L60)*0.1-R60+(I60+J60)*0.011)</f>
      </c>
      <c r="E60">
        <f>IF((ISNUMBER(U60*1)=CH60),0,C60-L60)</f>
      </c>
      <c r="F60">
        <f>D60-P60</f>
      </c>
      <c r="G60">
        <f>SUMIF(negtgel!U$2:BL$2,'Tsalin uzuulelt'!B$1,negtgel!U60:BL60) + SUMIF(negtgel!U$2:BL$2,'Tsalin uzuulelt'!B$2,negtgel!U60:BL60)+SUMIF(negtgel!U$2:BL$2,'Tsalin uzuulelt'!B$3,negtgel!U60:BL60)+SUMIF(negtgel!U$2:BL$2,'Tsalin uzuulelt'!B$4,negtgel!U60:BL60)+SUMIF(negtgel!U$2:BL$2,'Tsalin uzuulelt'!B$5,negtgel!U60:BL60)</f>
      </c>
      <c r="H60">
        <f>SUMIF(negtgel!U$2:BL$2,'Tsalin uzuulelt'!F$1,negtgel!U60:BL60) + SUMIF(negtgel!U$2:BL$2,'Tsalin uzuulelt'!F$2,negtgel!U60:BL60)+SUMIF(negtgel!U$2:BL$2,'Tsalin uzuulelt'!F$3,negtgel!U60:BL60)+SUMIF(negtgel!U$2:BL$2,'Tsalin uzuulelt'!F$4,negtgel!U60:BL60)+SUMIF(negtgel!U$2:BL$2,'Tsalin uzuulelt'!F$5,negtgel!U60:BL60)</f>
      </c>
      <c r="I60">
        <f>SUMIF(negtgel!U$2:BL$2,'Tsalin uzuulelt'!H$1,negtgel!U60:BL60) + SUMIF(negtgel!U$2:BL$2,'Tsalin uzuulelt'!H$2,negtgel!U60:BL60)+SUMIF(negtgel!U$2:BL$2,'Tsalin uzuulelt'!H$3,negtgel!U60:BL60)+SUMIF(negtgel!U$2:BL$2,'Tsalin uzuulelt'!H$4,negtgel!U60:BL60)+SUMIF(negtgel!U$2:BL$2,'Tsalin uzuulelt'!H$5,negtgel!U60:BL60)</f>
      </c>
      <c r="J60">
        <f>SUMIF(negtgel!U$2:BL$2,'Tsalin uzuulelt'!J$1,negtgel!U60:BL60) + SUMIF(negtgel!U$2:BL$2,'Tsalin uzuulelt'!J$2,negtgel!U60:BL60)+SUMIF(negtgel!U$2:BL$2,'Tsalin uzuulelt'!J$3,negtgel!U60:BL60)+SUMIF(negtgel!U$2:BL$2,'Tsalin uzuulelt'!J$4,negtgel!U60:BL60)+SUMIF(negtgel!U$2:BL$2,'Tsalin uzuulelt'!J$5,negtgel!U60:BL60)</f>
      </c>
      <c r="K60">
        <f>SUMIF(negtgel!U$2:BL$2,'Tsalin uzuulelt'!L$1,negtgel!U60:BL60) + SUMIF(negtgel!U$2:BL$2,'Tsalin uzuulelt'!L$2,negtgel!U60:BL60)+SUMIF(negtgel!U$2:BL$2,'Tsalin uzuulelt'!L$3,negtgel!U60:BL60)+SUMIF(negtgel!U$2:BL$2,'Tsalin uzuulelt'!L$4,negtgel!U60:BL60)+SUMIF(negtgel!U$2:BL$2,'Tsalin uzuulelt'!L$5,negtgel!U60:BL60)</f>
      </c>
      <c r="L60">
        <f>SUMIF(negtgel!U$2:BL$2,'Tsalin uzuulelt'!N$1,negtgel!U60:BL60) + SUMIF(negtgel!U$2:BL$2,'Tsalin uzuulelt'!N$2,negtgel!U60:BL60)+SUMIF(negtgel!U$2:BL$2,'Tsalin uzuulelt'!N$3,negtgel!U60:BL60)+SUMIF(negtgel!U$2:BL$2,'Tsalin uzuulelt'!N$4,negtgel!U60:BL60)+SUMIF(negtgel!U$2:BL$2,'Tsalin uzuulelt'!N$5,negtgel!U60:BL60)</f>
      </c>
      <c r="M60">
        <f>SUMIF(negtgel!U$2:BL$2,'Tsalin uzuulelt'!P$1,negtgel!U60:BL60) + SUMIF(negtgel!U$2:BL$2,'Tsalin uzuulelt'!P$2,negtgel!U60:BL60)+ SUMIF(negtgel!U$2:BL$2,'Tsalin uzuulelt'!P$3,negtgel!U60:BL60)+ SUMIF(negtgel!U$2:BL$2,'Tsalin uzuulelt'!P$4,negtgel!U60:BL60)+ SUMIF(negtgel!U$2:BL$2,'Tsalin uzuulelt'!P$5,negtgel!U60:BL60)</f>
      </c>
      <c r="N60">
        <f>IF(ISNUMBER(U60*1)=CF60,0,K60-H60-G60)</f>
      </c>
      <c r="O60">
        <f>IF(ISNUMBER(U60*1)=CF60,0,L60)</f>
      </c>
      <c r="P60">
        <f>IF(ISNUMBER(U60*1)=CF60,0,M60)</f>
      </c>
      <c r="Q60">
        <f>IF(N60&gt;2400000,N60,0)</f>
      </c>
      <c r="R60">
        <f><![CDATA[IF(N60<561797,13333.33,IF(N60<1123595,11666.67,IF(N60<1685393,10000,IF(N60<2247191,8333.33,IF(N60<2664000,6666.6,IF(N60<2764000,5000,IF(N60<3264000,0,0)))))))]]></f>
      </c>
      <c r="S60">
        <f>IF(B60&gt;10,11,IF(B60&gt;8.7,8.8,IF(B60&gt;3,B60,IF(B60&gt;1.5,2))))</f>
      </c>
      <c r="T60">
        <f>IF(Q60=0,S60,R60)</f>
      </c>
      <c r="U60" t="n">
        <v>6.0</v>
      </c>
      <c r="V60" t="s">
        <v>2653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s">
        <v>2651</v>
      </c>
      <c r="AC60" t="n">
        <v>0.0</v>
      </c>
      <c r="AD60" t="n">
        <v>0.0</v>
      </c>
      <c r="AE60" t="n">
        <v>0.0</v>
      </c>
      <c r="AF60" t="n">
        <v>0.0</v>
      </c>
      <c r="AG60" t="n">
        <v>62937.0</v>
      </c>
      <c r="AH60" t="n">
        <v>62937.0</v>
      </c>
      <c r="AI60" t="n">
        <v>6294.0</v>
      </c>
      <c r="AJ60" t="n">
        <v>0.0</v>
      </c>
      <c r="AK60" t="s">
        <v>2651</v>
      </c>
      <c r="CH60">
        <f>IFERROR(U60*1,0)</f>
      </c>
    </row>
    <row r="61">
      <c r="A61" t="n">
        <v>9.0</v>
      </c>
      <c r="B61">
        <f>IF((K61-G61-H61&gt;2400000),11,(L61/(K61-G61-H61)*100))</f>
      </c>
      <c r="C61">
        <f>IF(N61&gt;2400000,240000,(N61*S61)/100)</f>
      </c>
      <c r="D61">
        <f>IF((ISNUMBER(U61*1)=CH61),0,(K61-L61)*0.1-R61+(I61+J61)*0.011)</f>
      </c>
      <c r="E61">
        <f>IF((ISNUMBER(U61*1)=CH61),0,C61-L61)</f>
      </c>
      <c r="F61">
        <f>D61-P61</f>
      </c>
      <c r="G61">
        <f>SUMIF(negtgel!U$2:BL$2,'Tsalin uzuulelt'!B$1,negtgel!U61:BL61) + SUMIF(negtgel!U$2:BL$2,'Tsalin uzuulelt'!B$2,negtgel!U61:BL61)+SUMIF(negtgel!U$2:BL$2,'Tsalin uzuulelt'!B$3,negtgel!U61:BL61)+SUMIF(negtgel!U$2:BL$2,'Tsalin uzuulelt'!B$4,negtgel!U61:BL61)+SUMIF(negtgel!U$2:BL$2,'Tsalin uzuulelt'!B$5,negtgel!U61:BL61)</f>
      </c>
      <c r="H61">
        <f>SUMIF(negtgel!U$2:BL$2,'Tsalin uzuulelt'!F$1,negtgel!U61:BL61) + SUMIF(negtgel!U$2:BL$2,'Tsalin uzuulelt'!F$2,negtgel!U61:BL61)+SUMIF(negtgel!U$2:BL$2,'Tsalin uzuulelt'!F$3,negtgel!U61:BL61)+SUMIF(negtgel!U$2:BL$2,'Tsalin uzuulelt'!F$4,negtgel!U61:BL61)+SUMIF(negtgel!U$2:BL$2,'Tsalin uzuulelt'!F$5,negtgel!U61:BL61)</f>
      </c>
      <c r="I61">
        <f>SUMIF(negtgel!U$2:BL$2,'Tsalin uzuulelt'!H$1,negtgel!U61:BL61) + SUMIF(negtgel!U$2:BL$2,'Tsalin uzuulelt'!H$2,negtgel!U61:BL61)+SUMIF(negtgel!U$2:BL$2,'Tsalin uzuulelt'!H$3,negtgel!U61:BL61)+SUMIF(negtgel!U$2:BL$2,'Tsalin uzuulelt'!H$4,negtgel!U61:BL61)+SUMIF(negtgel!U$2:BL$2,'Tsalin uzuulelt'!H$5,negtgel!U61:BL61)</f>
      </c>
      <c r="J61">
        <f>SUMIF(negtgel!U$2:BL$2,'Tsalin uzuulelt'!J$1,negtgel!U61:BL61) + SUMIF(negtgel!U$2:BL$2,'Tsalin uzuulelt'!J$2,negtgel!U61:BL61)+SUMIF(negtgel!U$2:BL$2,'Tsalin uzuulelt'!J$3,negtgel!U61:BL61)+SUMIF(negtgel!U$2:BL$2,'Tsalin uzuulelt'!J$4,negtgel!U61:BL61)+SUMIF(negtgel!U$2:BL$2,'Tsalin uzuulelt'!J$5,negtgel!U61:BL61)</f>
      </c>
      <c r="K61">
        <f>SUMIF(negtgel!U$2:BL$2,'Tsalin uzuulelt'!L$1,negtgel!U61:BL61) + SUMIF(negtgel!U$2:BL$2,'Tsalin uzuulelt'!L$2,negtgel!U61:BL61)+SUMIF(negtgel!U$2:BL$2,'Tsalin uzuulelt'!L$3,negtgel!U61:BL61)+SUMIF(negtgel!U$2:BL$2,'Tsalin uzuulelt'!L$4,negtgel!U61:BL61)+SUMIF(negtgel!U$2:BL$2,'Tsalin uzuulelt'!L$5,negtgel!U61:BL61)</f>
      </c>
      <c r="L61">
        <f>SUMIF(negtgel!U$2:BL$2,'Tsalin uzuulelt'!N$1,negtgel!U61:BL61) + SUMIF(negtgel!U$2:BL$2,'Tsalin uzuulelt'!N$2,negtgel!U61:BL61)+SUMIF(negtgel!U$2:BL$2,'Tsalin uzuulelt'!N$3,negtgel!U61:BL61)+SUMIF(negtgel!U$2:BL$2,'Tsalin uzuulelt'!N$4,negtgel!U61:BL61)+SUMIF(negtgel!U$2:BL$2,'Tsalin uzuulelt'!N$5,negtgel!U61:BL61)</f>
      </c>
      <c r="M61">
        <f>SUMIF(negtgel!U$2:BL$2,'Tsalin uzuulelt'!P$1,negtgel!U61:BL61) + SUMIF(negtgel!U$2:BL$2,'Tsalin uzuulelt'!P$2,negtgel!U61:BL61)+ SUMIF(negtgel!U$2:BL$2,'Tsalin uzuulelt'!P$3,negtgel!U61:BL61)+ SUMIF(negtgel!U$2:BL$2,'Tsalin uzuulelt'!P$4,negtgel!U61:BL61)+ SUMIF(negtgel!U$2:BL$2,'Tsalin uzuulelt'!P$5,negtgel!U61:BL61)</f>
      </c>
      <c r="N61">
        <f>IF(ISNUMBER(U61*1)=CF61,0,K61-H61-G61)</f>
      </c>
      <c r="O61">
        <f>IF(ISNUMBER(U61*1)=CF61,0,L61)</f>
      </c>
      <c r="P61">
        <f>IF(ISNUMBER(U61*1)=CF61,0,M61)</f>
      </c>
      <c r="Q61">
        <f>IF(N61&gt;2400000,N61,0)</f>
      </c>
      <c r="R61">
        <f><![CDATA[IF(N61<561797,13333.33,IF(N61<1123595,11666.67,IF(N61<1685393,10000,IF(N61<2247191,8333.33,IF(N61<2664000,6666.6,IF(N61<2764000,5000,IF(N61<3264000,0,0)))))))]]></f>
      </c>
      <c r="S61">
        <f>IF(B61&gt;10,11,IF(B61&gt;8.7,8.8,IF(B61&gt;3,B61,IF(B61&gt;1.5,2))))</f>
      </c>
      <c r="T61">
        <f>IF(Q61=0,S61,R61)</f>
      </c>
      <c r="U61" t="n">
        <v>8.0</v>
      </c>
      <c r="V61" t="s">
        <v>2654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s">
        <v>2651</v>
      </c>
      <c r="AC61" t="n">
        <v>0.0</v>
      </c>
      <c r="AD61" t="n">
        <v>0.0</v>
      </c>
      <c r="AE61" t="n">
        <v>0.0</v>
      </c>
      <c r="AF61" t="n">
        <v>0.0</v>
      </c>
      <c r="AG61" t="n">
        <v>67029.0</v>
      </c>
      <c r="AH61" t="n">
        <v>67029.0</v>
      </c>
      <c r="AI61" t="n">
        <v>5228.0</v>
      </c>
      <c r="AJ61" t="n">
        <v>0.0</v>
      </c>
      <c r="AK61" t="s">
        <v>2651</v>
      </c>
      <c r="CH61">
        <f>IFERROR(U61*1,0)</f>
      </c>
    </row>
    <row r="62">
      <c r="A62" t="n">
        <v>9.0</v>
      </c>
      <c r="B62">
        <f>IF((K62-G62-H62&gt;2400000),11,(L62/(K62-G62-H62)*100))</f>
      </c>
      <c r="C62">
        <f>IF(N62&gt;2400000,240000,(N62*S62)/100)</f>
      </c>
      <c r="D62">
        <f>IF((ISNUMBER(U62*1)=CH62),0,(K62-L62)*0.1-R62+(I62+J62)*0.011)</f>
      </c>
      <c r="E62">
        <f>IF((ISNUMBER(U62*1)=CH62),0,C62-L62)</f>
      </c>
      <c r="F62">
        <f>D62-P62</f>
      </c>
      <c r="G62">
        <f>SUMIF(negtgel!U$2:BL$2,'Tsalin uzuulelt'!B$1,negtgel!U62:BL62) + SUMIF(negtgel!U$2:BL$2,'Tsalin uzuulelt'!B$2,negtgel!U62:BL62)+SUMIF(negtgel!U$2:BL$2,'Tsalin uzuulelt'!B$3,negtgel!U62:BL62)+SUMIF(negtgel!U$2:BL$2,'Tsalin uzuulelt'!B$4,negtgel!U62:BL62)+SUMIF(negtgel!U$2:BL$2,'Tsalin uzuulelt'!B$5,negtgel!U62:BL62)</f>
      </c>
      <c r="H62">
        <f>SUMIF(negtgel!U$2:BL$2,'Tsalin uzuulelt'!F$1,negtgel!U62:BL62) + SUMIF(negtgel!U$2:BL$2,'Tsalin uzuulelt'!F$2,negtgel!U62:BL62)+SUMIF(negtgel!U$2:BL$2,'Tsalin uzuulelt'!F$3,negtgel!U62:BL62)+SUMIF(negtgel!U$2:BL$2,'Tsalin uzuulelt'!F$4,negtgel!U62:BL62)+SUMIF(negtgel!U$2:BL$2,'Tsalin uzuulelt'!F$5,negtgel!U62:BL62)</f>
      </c>
      <c r="I62">
        <f>SUMIF(negtgel!U$2:BL$2,'Tsalin uzuulelt'!H$1,negtgel!U62:BL62) + SUMIF(negtgel!U$2:BL$2,'Tsalin uzuulelt'!H$2,negtgel!U62:BL62)+SUMIF(negtgel!U$2:BL$2,'Tsalin uzuulelt'!H$3,negtgel!U62:BL62)+SUMIF(negtgel!U$2:BL$2,'Tsalin uzuulelt'!H$4,negtgel!U62:BL62)+SUMIF(negtgel!U$2:BL$2,'Tsalin uzuulelt'!H$5,negtgel!U62:BL62)</f>
      </c>
      <c r="J62">
        <f>SUMIF(negtgel!U$2:BL$2,'Tsalin uzuulelt'!J$1,negtgel!U62:BL62) + SUMIF(negtgel!U$2:BL$2,'Tsalin uzuulelt'!J$2,negtgel!U62:BL62)+SUMIF(negtgel!U$2:BL$2,'Tsalin uzuulelt'!J$3,negtgel!U62:BL62)+SUMIF(negtgel!U$2:BL$2,'Tsalin uzuulelt'!J$4,negtgel!U62:BL62)+SUMIF(negtgel!U$2:BL$2,'Tsalin uzuulelt'!J$5,negtgel!U62:BL62)</f>
      </c>
      <c r="K62">
        <f>SUMIF(negtgel!U$2:BL$2,'Tsalin uzuulelt'!L$1,negtgel!U62:BL62) + SUMIF(negtgel!U$2:BL$2,'Tsalin uzuulelt'!L$2,negtgel!U62:BL62)+SUMIF(negtgel!U$2:BL$2,'Tsalin uzuulelt'!L$3,negtgel!U62:BL62)+SUMIF(negtgel!U$2:BL$2,'Tsalin uzuulelt'!L$4,negtgel!U62:BL62)+SUMIF(negtgel!U$2:BL$2,'Tsalin uzuulelt'!L$5,negtgel!U62:BL62)</f>
      </c>
      <c r="L62">
        <f>SUMIF(negtgel!U$2:BL$2,'Tsalin uzuulelt'!N$1,negtgel!U62:BL62) + SUMIF(negtgel!U$2:BL$2,'Tsalin uzuulelt'!N$2,negtgel!U62:BL62)+SUMIF(negtgel!U$2:BL$2,'Tsalin uzuulelt'!N$3,negtgel!U62:BL62)+SUMIF(negtgel!U$2:BL$2,'Tsalin uzuulelt'!N$4,negtgel!U62:BL62)+SUMIF(negtgel!U$2:BL$2,'Tsalin uzuulelt'!N$5,negtgel!U62:BL62)</f>
      </c>
      <c r="M62">
        <f>SUMIF(negtgel!U$2:BL$2,'Tsalin uzuulelt'!P$1,negtgel!U62:BL62) + SUMIF(negtgel!U$2:BL$2,'Tsalin uzuulelt'!P$2,negtgel!U62:BL62)+ SUMIF(negtgel!U$2:BL$2,'Tsalin uzuulelt'!P$3,negtgel!U62:BL62)+ SUMIF(negtgel!U$2:BL$2,'Tsalin uzuulelt'!P$4,negtgel!U62:BL62)+ SUMIF(negtgel!U$2:BL$2,'Tsalin uzuulelt'!P$5,negtgel!U62:BL62)</f>
      </c>
      <c r="N62">
        <f>IF(ISNUMBER(U62*1)=CF62,0,K62-H62-G62)</f>
      </c>
      <c r="O62">
        <f>IF(ISNUMBER(U62*1)=CF62,0,L62)</f>
      </c>
      <c r="P62">
        <f>IF(ISNUMBER(U62*1)=CF62,0,M62)</f>
      </c>
      <c r="Q62">
        <f>IF(N62&gt;2400000,N62,0)</f>
      </c>
      <c r="R62">
        <f><![CDATA[IF(N62<561797,13333.33,IF(N62<1123595,11666.67,IF(N62<1685393,10000,IF(N62<2247191,8333.33,IF(N62<2664000,6666.6,IF(N62<2764000,5000,IF(N62<3264000,0,0)))))))]]></f>
      </c>
      <c r="S62">
        <f>IF(B62&gt;10,11,IF(B62&gt;8.7,8.8,IF(B62&gt;3,B62,IF(B62&gt;1.5,2))))</f>
      </c>
      <c r="T62">
        <f>IF(Q62=0,S62,R62)</f>
      </c>
      <c r="U62" t="n">
        <v>10.0</v>
      </c>
      <c r="V62" t="s">
        <v>2666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s">
        <v>2651</v>
      </c>
      <c r="AC62" t="n">
        <v>0.0</v>
      </c>
      <c r="AD62" t="n">
        <v>0.0</v>
      </c>
      <c r="AE62" t="n">
        <v>0.0</v>
      </c>
      <c r="AF62" t="n">
        <v>0.0</v>
      </c>
      <c r="AG62" t="n">
        <v>91269.0</v>
      </c>
      <c r="AH62" t="n">
        <v>91269.0</v>
      </c>
      <c r="AI62" t="n">
        <v>9127.0</v>
      </c>
      <c r="AJ62" t="n">
        <v>1214.0</v>
      </c>
      <c r="AK62" t="s">
        <v>2651</v>
      </c>
      <c r="CH62">
        <f>IFERROR(U62*1,0)</f>
      </c>
    </row>
    <row r="63">
      <c r="A63" t="n">
        <v>9.0</v>
      </c>
      <c r="B63">
        <f>IF((K63-G63-H63&gt;2400000),11,(L63/(K63-G63-H63)*100))</f>
      </c>
      <c r="C63">
        <f>IF(N63&gt;2400000,240000,(N63*S63)/100)</f>
      </c>
      <c r="D63">
        <f>IF((ISNUMBER(U63*1)=CH63),0,(K63-L63)*0.1-R63+(I63+J63)*0.011)</f>
      </c>
      <c r="E63">
        <f>IF((ISNUMBER(U63*1)=CH63),0,C63-L63)</f>
      </c>
      <c r="F63">
        <f>D63-P63</f>
      </c>
      <c r="G63">
        <f>SUMIF(negtgel!U$2:BL$2,'Tsalin uzuulelt'!B$1,negtgel!U63:BL63) + SUMIF(negtgel!U$2:BL$2,'Tsalin uzuulelt'!B$2,negtgel!U63:BL63)+SUMIF(negtgel!U$2:BL$2,'Tsalin uzuulelt'!B$3,negtgel!U63:BL63)+SUMIF(negtgel!U$2:BL$2,'Tsalin uzuulelt'!B$4,negtgel!U63:BL63)+SUMIF(negtgel!U$2:BL$2,'Tsalin uzuulelt'!B$5,negtgel!U63:BL63)</f>
      </c>
      <c r="H63">
        <f>SUMIF(negtgel!U$2:BL$2,'Tsalin uzuulelt'!F$1,negtgel!U63:BL63) + SUMIF(negtgel!U$2:BL$2,'Tsalin uzuulelt'!F$2,negtgel!U63:BL63)+SUMIF(negtgel!U$2:BL$2,'Tsalin uzuulelt'!F$3,negtgel!U63:BL63)+SUMIF(negtgel!U$2:BL$2,'Tsalin uzuulelt'!F$4,negtgel!U63:BL63)+SUMIF(negtgel!U$2:BL$2,'Tsalin uzuulelt'!F$5,negtgel!U63:BL63)</f>
      </c>
      <c r="I63">
        <f>SUMIF(negtgel!U$2:BL$2,'Tsalin uzuulelt'!H$1,negtgel!U63:BL63) + SUMIF(negtgel!U$2:BL$2,'Tsalin uzuulelt'!H$2,negtgel!U63:BL63)+SUMIF(negtgel!U$2:BL$2,'Tsalin uzuulelt'!H$3,negtgel!U63:BL63)+SUMIF(negtgel!U$2:BL$2,'Tsalin uzuulelt'!H$4,negtgel!U63:BL63)+SUMIF(negtgel!U$2:BL$2,'Tsalin uzuulelt'!H$5,negtgel!U63:BL63)</f>
      </c>
      <c r="J63">
        <f>SUMIF(negtgel!U$2:BL$2,'Tsalin uzuulelt'!J$1,negtgel!U63:BL63) + SUMIF(negtgel!U$2:BL$2,'Tsalin uzuulelt'!J$2,negtgel!U63:BL63)+SUMIF(negtgel!U$2:BL$2,'Tsalin uzuulelt'!J$3,negtgel!U63:BL63)+SUMIF(negtgel!U$2:BL$2,'Tsalin uzuulelt'!J$4,negtgel!U63:BL63)+SUMIF(negtgel!U$2:BL$2,'Tsalin uzuulelt'!J$5,negtgel!U63:BL63)</f>
      </c>
      <c r="K63">
        <f>SUMIF(negtgel!U$2:BL$2,'Tsalin uzuulelt'!L$1,negtgel!U63:BL63) + SUMIF(negtgel!U$2:BL$2,'Tsalin uzuulelt'!L$2,negtgel!U63:BL63)+SUMIF(negtgel!U$2:BL$2,'Tsalin uzuulelt'!L$3,negtgel!U63:BL63)+SUMIF(negtgel!U$2:BL$2,'Tsalin uzuulelt'!L$4,negtgel!U63:BL63)+SUMIF(negtgel!U$2:BL$2,'Tsalin uzuulelt'!L$5,negtgel!U63:BL63)</f>
      </c>
      <c r="L63">
        <f>SUMIF(negtgel!U$2:BL$2,'Tsalin uzuulelt'!N$1,negtgel!U63:BL63) + SUMIF(negtgel!U$2:BL$2,'Tsalin uzuulelt'!N$2,negtgel!U63:BL63)+SUMIF(negtgel!U$2:BL$2,'Tsalin uzuulelt'!N$3,negtgel!U63:BL63)+SUMIF(negtgel!U$2:BL$2,'Tsalin uzuulelt'!N$4,negtgel!U63:BL63)+SUMIF(negtgel!U$2:BL$2,'Tsalin uzuulelt'!N$5,negtgel!U63:BL63)</f>
      </c>
      <c r="M63">
        <f>SUMIF(negtgel!U$2:BL$2,'Tsalin uzuulelt'!P$1,negtgel!U63:BL63) + SUMIF(negtgel!U$2:BL$2,'Tsalin uzuulelt'!P$2,negtgel!U63:BL63)+ SUMIF(negtgel!U$2:BL$2,'Tsalin uzuulelt'!P$3,negtgel!U63:BL63)+ SUMIF(negtgel!U$2:BL$2,'Tsalin uzuulelt'!P$4,negtgel!U63:BL63)+ SUMIF(negtgel!U$2:BL$2,'Tsalin uzuulelt'!P$5,negtgel!U63:BL63)</f>
      </c>
      <c r="N63">
        <f>IF(ISNUMBER(U63*1)=CF63,0,K63-H63-G63)</f>
      </c>
      <c r="O63">
        <f>IF(ISNUMBER(U63*1)=CF63,0,L63)</f>
      </c>
      <c r="P63">
        <f>IF(ISNUMBER(U63*1)=CF63,0,M63)</f>
      </c>
      <c r="Q63">
        <f>IF(N63&gt;2400000,N63,0)</f>
      </c>
      <c r="R63">
        <f><![CDATA[IF(N63<561797,13333.33,IF(N63<1123595,11666.67,IF(N63<1685393,10000,IF(N63<2247191,8333.33,IF(N63<2664000,6666.6,IF(N63<2764000,5000,IF(N63<3264000,0,0)))))))]]></f>
      </c>
      <c r="S63">
        <f>IF(B63&gt;10,11,IF(B63&gt;8.7,8.8,IF(B63&gt;3,B63,IF(B63&gt;1.5,2))))</f>
      </c>
      <c r="T63">
        <f>IF(Q63=0,S63,R63)</f>
      </c>
      <c r="U63" t="n">
        <v>68.0</v>
      </c>
      <c r="V63" t="s">
        <v>2667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  <c r="AB63" t="s">
        <v>2651</v>
      </c>
      <c r="AC63" t="n">
        <v>0.0</v>
      </c>
      <c r="AD63" t="n">
        <v>0.0</v>
      </c>
      <c r="AE63" t="n">
        <v>0.0</v>
      </c>
      <c r="AF63" t="n">
        <v>0.0</v>
      </c>
      <c r="AG63" t="n">
        <v>62478.0</v>
      </c>
      <c r="AH63" t="n">
        <v>62478.0</v>
      </c>
      <c r="AI63" t="n">
        <v>6248.0</v>
      </c>
      <c r="AJ63" t="n">
        <v>0.0</v>
      </c>
      <c r="AK63" t="s">
        <v>2651</v>
      </c>
      <c r="CH63">
        <f>IFERROR(U63*1,0)</f>
      </c>
    </row>
    <row r="64">
      <c r="A64" t="n">
        <v>9.0</v>
      </c>
      <c r="B64">
        <f>IF((K64-G64-H64&gt;2400000),11,(L64/(K64-G64-H64)*100))</f>
      </c>
      <c r="C64">
        <f>IF(N64&gt;2400000,240000,(N64*S64)/100)</f>
      </c>
      <c r="D64">
        <f>IF((ISNUMBER(U64*1)=CH64),0,(K64-L64)*0.1-R64+(I64+J64)*0.011)</f>
      </c>
      <c r="E64">
        <f>IF((ISNUMBER(U64*1)=CH64),0,C64-L64)</f>
      </c>
      <c r="F64">
        <f>D64-P64</f>
      </c>
      <c r="G64">
        <f>SUMIF(negtgel!U$2:BL$2,'Tsalin uzuulelt'!B$1,negtgel!U64:BL64) + SUMIF(negtgel!U$2:BL$2,'Tsalin uzuulelt'!B$2,negtgel!U64:BL64)+SUMIF(negtgel!U$2:BL$2,'Tsalin uzuulelt'!B$3,negtgel!U64:BL64)+SUMIF(negtgel!U$2:BL$2,'Tsalin uzuulelt'!B$4,negtgel!U64:BL64)+SUMIF(negtgel!U$2:BL$2,'Tsalin uzuulelt'!B$5,negtgel!U64:BL64)</f>
      </c>
      <c r="H64">
        <f>SUMIF(negtgel!U$2:BL$2,'Tsalin uzuulelt'!F$1,negtgel!U64:BL64) + SUMIF(negtgel!U$2:BL$2,'Tsalin uzuulelt'!F$2,negtgel!U64:BL64)+SUMIF(negtgel!U$2:BL$2,'Tsalin uzuulelt'!F$3,negtgel!U64:BL64)+SUMIF(negtgel!U$2:BL$2,'Tsalin uzuulelt'!F$4,negtgel!U64:BL64)+SUMIF(negtgel!U$2:BL$2,'Tsalin uzuulelt'!F$5,negtgel!U64:BL64)</f>
      </c>
      <c r="I64">
        <f>SUMIF(negtgel!U$2:BL$2,'Tsalin uzuulelt'!H$1,negtgel!U64:BL64) + SUMIF(negtgel!U$2:BL$2,'Tsalin uzuulelt'!H$2,negtgel!U64:BL64)+SUMIF(negtgel!U$2:BL$2,'Tsalin uzuulelt'!H$3,negtgel!U64:BL64)+SUMIF(negtgel!U$2:BL$2,'Tsalin uzuulelt'!H$4,negtgel!U64:BL64)+SUMIF(negtgel!U$2:BL$2,'Tsalin uzuulelt'!H$5,negtgel!U64:BL64)</f>
      </c>
      <c r="J64">
        <f>SUMIF(negtgel!U$2:BL$2,'Tsalin uzuulelt'!J$1,negtgel!U64:BL64) + SUMIF(negtgel!U$2:BL$2,'Tsalin uzuulelt'!J$2,negtgel!U64:BL64)+SUMIF(negtgel!U$2:BL$2,'Tsalin uzuulelt'!J$3,negtgel!U64:BL64)+SUMIF(negtgel!U$2:BL$2,'Tsalin uzuulelt'!J$4,negtgel!U64:BL64)+SUMIF(negtgel!U$2:BL$2,'Tsalin uzuulelt'!J$5,negtgel!U64:BL64)</f>
      </c>
      <c r="K64">
        <f>SUMIF(negtgel!U$2:BL$2,'Tsalin uzuulelt'!L$1,negtgel!U64:BL64) + SUMIF(negtgel!U$2:BL$2,'Tsalin uzuulelt'!L$2,negtgel!U64:BL64)+SUMIF(negtgel!U$2:BL$2,'Tsalin uzuulelt'!L$3,negtgel!U64:BL64)+SUMIF(negtgel!U$2:BL$2,'Tsalin uzuulelt'!L$4,negtgel!U64:BL64)+SUMIF(negtgel!U$2:BL$2,'Tsalin uzuulelt'!L$5,negtgel!U64:BL64)</f>
      </c>
      <c r="L64">
        <f>SUMIF(negtgel!U$2:BL$2,'Tsalin uzuulelt'!N$1,negtgel!U64:BL64) + SUMIF(negtgel!U$2:BL$2,'Tsalin uzuulelt'!N$2,negtgel!U64:BL64)+SUMIF(negtgel!U$2:BL$2,'Tsalin uzuulelt'!N$3,negtgel!U64:BL64)+SUMIF(negtgel!U$2:BL$2,'Tsalin uzuulelt'!N$4,negtgel!U64:BL64)+SUMIF(negtgel!U$2:BL$2,'Tsalin uzuulelt'!N$5,negtgel!U64:BL64)</f>
      </c>
      <c r="M64">
        <f>SUMIF(negtgel!U$2:BL$2,'Tsalin uzuulelt'!P$1,negtgel!U64:BL64) + SUMIF(negtgel!U$2:BL$2,'Tsalin uzuulelt'!P$2,negtgel!U64:BL64)+ SUMIF(negtgel!U$2:BL$2,'Tsalin uzuulelt'!P$3,negtgel!U64:BL64)+ SUMIF(negtgel!U$2:BL$2,'Tsalin uzuulelt'!P$4,negtgel!U64:BL64)+ SUMIF(negtgel!U$2:BL$2,'Tsalin uzuulelt'!P$5,negtgel!U64:BL64)</f>
      </c>
      <c r="N64">
        <f>IF(ISNUMBER(U64*1)=CF64,0,K64-H64-G64)</f>
      </c>
      <c r="O64">
        <f>IF(ISNUMBER(U64*1)=CF64,0,L64)</f>
      </c>
      <c r="P64">
        <f>IF(ISNUMBER(U64*1)=CF64,0,M64)</f>
      </c>
      <c r="Q64">
        <f>IF(N64&gt;2400000,N64,0)</f>
      </c>
      <c r="R64">
        <f><![CDATA[IF(N64<561797,13333.33,IF(N64<1123595,11666.67,IF(N64<1685393,10000,IF(N64<2247191,8333.33,IF(N64<2664000,6666.6,IF(N64<2764000,5000,IF(N64<3264000,0,0)))))))]]></f>
      </c>
      <c r="S64">
        <f>IF(B64&gt;10,11,IF(B64&gt;8.7,8.8,IF(B64&gt;3,B64,IF(B64&gt;1.5,2))))</f>
      </c>
      <c r="T64">
        <f>IF(Q64=0,S64,R64)</f>
      </c>
      <c r="U64" t="n">
        <v>72.0</v>
      </c>
      <c r="V64" t="s">
        <v>2662</v>
      </c>
      <c r="W64" t="n">
        <v>0.0</v>
      </c>
      <c r="X64" t="n">
        <v>0.0</v>
      </c>
      <c r="Y64" t="n">
        <v>0.0</v>
      </c>
      <c r="Z64" t="n">
        <v>0.0</v>
      </c>
      <c r="AA64" t="n">
        <v>0.0</v>
      </c>
      <c r="AB64" t="s">
        <v>2651</v>
      </c>
      <c r="AC64" t="n">
        <v>0.0</v>
      </c>
      <c r="AD64" t="n">
        <v>0.0</v>
      </c>
      <c r="AE64" t="n">
        <v>0.0</v>
      </c>
      <c r="AF64" t="n">
        <v>0.0</v>
      </c>
      <c r="AG64" t="n">
        <v>320054.0</v>
      </c>
      <c r="AH64" t="n">
        <v>320054.0</v>
      </c>
      <c r="AI64" t="n">
        <v>32005.0</v>
      </c>
      <c r="AJ64" t="n">
        <v>21805.0</v>
      </c>
      <c r="AK64" t="s">
        <v>2651</v>
      </c>
      <c r="CH64">
        <f>IFERROR(U64*1,0)</f>
      </c>
    </row>
    <row r="65">
      <c r="A65" t="n">
        <v>9.0</v>
      </c>
      <c r="B65">
        <f>IF((K65-G65-H65&gt;2400000),11,(L65/(K65-G65-H65)*100))</f>
      </c>
      <c r="C65">
        <f>IF(N65&gt;2400000,240000,(N65*S65)/100)</f>
      </c>
      <c r="D65">
        <f>IF((ISNUMBER(U65*1)=CH65),0,(K65-L65)*0.1-R65+(I65+J65)*0.011)</f>
      </c>
      <c r="E65">
        <f>IF((ISNUMBER(U65*1)=CH65),0,C65-L65)</f>
      </c>
      <c r="F65">
        <f>D65-P65</f>
      </c>
      <c r="G65">
        <f>SUMIF(negtgel!U$2:BL$2,'Tsalin uzuulelt'!B$1,negtgel!U65:BL65) + SUMIF(negtgel!U$2:BL$2,'Tsalin uzuulelt'!B$2,negtgel!U65:BL65)+SUMIF(negtgel!U$2:BL$2,'Tsalin uzuulelt'!B$3,negtgel!U65:BL65)+SUMIF(negtgel!U$2:BL$2,'Tsalin uzuulelt'!B$4,negtgel!U65:BL65)+SUMIF(negtgel!U$2:BL$2,'Tsalin uzuulelt'!B$5,negtgel!U65:BL65)</f>
      </c>
      <c r="H65">
        <f>SUMIF(negtgel!U$2:BL$2,'Tsalin uzuulelt'!F$1,negtgel!U65:BL65) + SUMIF(negtgel!U$2:BL$2,'Tsalin uzuulelt'!F$2,negtgel!U65:BL65)+SUMIF(negtgel!U$2:BL$2,'Tsalin uzuulelt'!F$3,negtgel!U65:BL65)+SUMIF(negtgel!U$2:BL$2,'Tsalin uzuulelt'!F$4,negtgel!U65:BL65)+SUMIF(negtgel!U$2:BL$2,'Tsalin uzuulelt'!F$5,negtgel!U65:BL65)</f>
      </c>
      <c r="I65">
        <f>SUMIF(negtgel!U$2:BL$2,'Tsalin uzuulelt'!H$1,negtgel!U65:BL65) + SUMIF(negtgel!U$2:BL$2,'Tsalin uzuulelt'!H$2,negtgel!U65:BL65)+SUMIF(negtgel!U$2:BL$2,'Tsalin uzuulelt'!H$3,negtgel!U65:BL65)+SUMIF(negtgel!U$2:BL$2,'Tsalin uzuulelt'!H$4,negtgel!U65:BL65)+SUMIF(negtgel!U$2:BL$2,'Tsalin uzuulelt'!H$5,negtgel!U65:BL65)</f>
      </c>
      <c r="J65">
        <f>SUMIF(negtgel!U$2:BL$2,'Tsalin uzuulelt'!J$1,negtgel!U65:BL65) + SUMIF(negtgel!U$2:BL$2,'Tsalin uzuulelt'!J$2,negtgel!U65:BL65)+SUMIF(negtgel!U$2:BL$2,'Tsalin uzuulelt'!J$3,negtgel!U65:BL65)+SUMIF(negtgel!U$2:BL$2,'Tsalin uzuulelt'!J$4,negtgel!U65:BL65)+SUMIF(negtgel!U$2:BL$2,'Tsalin uzuulelt'!J$5,negtgel!U65:BL65)</f>
      </c>
      <c r="K65">
        <f>SUMIF(negtgel!U$2:BL$2,'Tsalin uzuulelt'!L$1,negtgel!U65:BL65) + SUMIF(negtgel!U$2:BL$2,'Tsalin uzuulelt'!L$2,negtgel!U65:BL65)+SUMIF(negtgel!U$2:BL$2,'Tsalin uzuulelt'!L$3,negtgel!U65:BL65)+SUMIF(negtgel!U$2:BL$2,'Tsalin uzuulelt'!L$4,negtgel!U65:BL65)+SUMIF(negtgel!U$2:BL$2,'Tsalin uzuulelt'!L$5,negtgel!U65:BL65)</f>
      </c>
      <c r="L65">
        <f>SUMIF(negtgel!U$2:BL$2,'Tsalin uzuulelt'!N$1,negtgel!U65:BL65) + SUMIF(negtgel!U$2:BL$2,'Tsalin uzuulelt'!N$2,negtgel!U65:BL65)+SUMIF(negtgel!U$2:BL$2,'Tsalin uzuulelt'!N$3,negtgel!U65:BL65)+SUMIF(negtgel!U$2:BL$2,'Tsalin uzuulelt'!N$4,negtgel!U65:BL65)+SUMIF(negtgel!U$2:BL$2,'Tsalin uzuulelt'!N$5,negtgel!U65:BL65)</f>
      </c>
      <c r="M65">
        <f>SUMIF(negtgel!U$2:BL$2,'Tsalin uzuulelt'!P$1,negtgel!U65:BL65) + SUMIF(negtgel!U$2:BL$2,'Tsalin uzuulelt'!P$2,negtgel!U65:BL65)+ SUMIF(negtgel!U$2:BL$2,'Tsalin uzuulelt'!P$3,negtgel!U65:BL65)+ SUMIF(negtgel!U$2:BL$2,'Tsalin uzuulelt'!P$4,negtgel!U65:BL65)+ SUMIF(negtgel!U$2:BL$2,'Tsalin uzuulelt'!P$5,negtgel!U65:BL65)</f>
      </c>
      <c r="N65">
        <f>IF(ISNUMBER(U65*1)=CF65,0,K65-H65-G65)</f>
      </c>
      <c r="O65">
        <f>IF(ISNUMBER(U65*1)=CF65,0,L65)</f>
      </c>
      <c r="P65">
        <f>IF(ISNUMBER(U65*1)=CF65,0,M65)</f>
      </c>
      <c r="Q65">
        <f>IF(N65&gt;2400000,N65,0)</f>
      </c>
      <c r="R65">
        <f><![CDATA[IF(N65<561797,13333.33,IF(N65<1123595,11666.67,IF(N65<1685393,10000,IF(N65<2247191,8333.33,IF(N65<2664000,6666.6,IF(N65<2764000,5000,IF(N65<3264000,0,0)))))))]]></f>
      </c>
      <c r="S65">
        <f>IF(B65&gt;10,11,IF(B65&gt;8.7,8.8,IF(B65&gt;3,B65,IF(B65&gt;1.5,2))))</f>
      </c>
      <c r="T65">
        <f>IF(Q65=0,S65,R65)</f>
      </c>
      <c r="U65" t="n">
        <v>75.0</v>
      </c>
      <c r="V65" t="s">
        <v>2668</v>
      </c>
      <c r="W65" t="n">
        <v>0.0</v>
      </c>
      <c r="X65" t="n">
        <v>0.0</v>
      </c>
      <c r="Y65" t="n">
        <v>0.0</v>
      </c>
      <c r="Z65" t="n">
        <v>0.0</v>
      </c>
      <c r="AA65" t="n">
        <v>0.0</v>
      </c>
      <c r="AB65" t="s">
        <v>2651</v>
      </c>
      <c r="AC65" t="n">
        <v>0.0</v>
      </c>
      <c r="AD65" t="n">
        <v>0.0</v>
      </c>
      <c r="AE65" t="n">
        <v>0.0</v>
      </c>
      <c r="AF65" t="n">
        <v>0.0</v>
      </c>
      <c r="AG65" t="n">
        <v>57006.0</v>
      </c>
      <c r="AH65" t="n">
        <v>57006.0</v>
      </c>
      <c r="AI65" t="n">
        <v>5701.0</v>
      </c>
      <c r="AJ65" t="n">
        <v>0.0</v>
      </c>
      <c r="AK65" t="s">
        <v>2651</v>
      </c>
      <c r="CH65">
        <f>IFERROR(U65*1,0)</f>
      </c>
    </row>
    <row r="66">
      <c r="A66" t="n">
        <v>9.0</v>
      </c>
      <c r="B66">
        <f>IF((K66-G66-H66&gt;2400000),11,(L66/(K66-G66-H66)*100))</f>
      </c>
      <c r="C66">
        <f>IF(N66&gt;2400000,240000,(N66*S66)/100)</f>
      </c>
      <c r="D66">
        <f>IF((ISNUMBER(U66*1)=CH66),0,(K66-L66)*0.1-R66+(I66+J66)*0.011)</f>
      </c>
      <c r="E66">
        <f>IF((ISNUMBER(U66*1)=CH66),0,C66-L66)</f>
      </c>
      <c r="F66">
        <f>D66-P66</f>
      </c>
      <c r="G66">
        <f>SUMIF(negtgel!U$2:BL$2,'Tsalin uzuulelt'!B$1,negtgel!U66:BL66) + SUMIF(negtgel!U$2:BL$2,'Tsalin uzuulelt'!B$2,negtgel!U66:BL66)+SUMIF(negtgel!U$2:BL$2,'Tsalin uzuulelt'!B$3,negtgel!U66:BL66)+SUMIF(negtgel!U$2:BL$2,'Tsalin uzuulelt'!B$4,negtgel!U66:BL66)+SUMIF(negtgel!U$2:BL$2,'Tsalin uzuulelt'!B$5,negtgel!U66:BL66)</f>
      </c>
      <c r="H66">
        <f>SUMIF(negtgel!U$2:BL$2,'Tsalin uzuulelt'!F$1,negtgel!U66:BL66) + SUMIF(negtgel!U$2:BL$2,'Tsalin uzuulelt'!F$2,negtgel!U66:BL66)+SUMIF(negtgel!U$2:BL$2,'Tsalin uzuulelt'!F$3,negtgel!U66:BL66)+SUMIF(negtgel!U$2:BL$2,'Tsalin uzuulelt'!F$4,negtgel!U66:BL66)+SUMIF(negtgel!U$2:BL$2,'Tsalin uzuulelt'!F$5,negtgel!U66:BL66)</f>
      </c>
      <c r="I66">
        <f>SUMIF(negtgel!U$2:BL$2,'Tsalin uzuulelt'!H$1,negtgel!U66:BL66) + SUMIF(negtgel!U$2:BL$2,'Tsalin uzuulelt'!H$2,negtgel!U66:BL66)+SUMIF(negtgel!U$2:BL$2,'Tsalin uzuulelt'!H$3,negtgel!U66:BL66)+SUMIF(negtgel!U$2:BL$2,'Tsalin uzuulelt'!H$4,negtgel!U66:BL66)+SUMIF(negtgel!U$2:BL$2,'Tsalin uzuulelt'!H$5,negtgel!U66:BL66)</f>
      </c>
      <c r="J66">
        <f>SUMIF(negtgel!U$2:BL$2,'Tsalin uzuulelt'!J$1,negtgel!U66:BL66) + SUMIF(negtgel!U$2:BL$2,'Tsalin uzuulelt'!J$2,negtgel!U66:BL66)+SUMIF(negtgel!U$2:BL$2,'Tsalin uzuulelt'!J$3,negtgel!U66:BL66)+SUMIF(negtgel!U$2:BL$2,'Tsalin uzuulelt'!J$4,negtgel!U66:BL66)+SUMIF(negtgel!U$2:BL$2,'Tsalin uzuulelt'!J$5,negtgel!U66:BL66)</f>
      </c>
      <c r="K66">
        <f>SUMIF(negtgel!U$2:BL$2,'Tsalin uzuulelt'!L$1,negtgel!U66:BL66) + SUMIF(negtgel!U$2:BL$2,'Tsalin uzuulelt'!L$2,negtgel!U66:BL66)+SUMIF(negtgel!U$2:BL$2,'Tsalin uzuulelt'!L$3,negtgel!U66:BL66)+SUMIF(negtgel!U$2:BL$2,'Tsalin uzuulelt'!L$4,negtgel!U66:BL66)+SUMIF(negtgel!U$2:BL$2,'Tsalin uzuulelt'!L$5,negtgel!U66:BL66)</f>
      </c>
      <c r="L66">
        <f>SUMIF(negtgel!U$2:BL$2,'Tsalin uzuulelt'!N$1,negtgel!U66:BL66) + SUMIF(negtgel!U$2:BL$2,'Tsalin uzuulelt'!N$2,negtgel!U66:BL66)+SUMIF(negtgel!U$2:BL$2,'Tsalin uzuulelt'!N$3,negtgel!U66:BL66)+SUMIF(negtgel!U$2:BL$2,'Tsalin uzuulelt'!N$4,negtgel!U66:BL66)+SUMIF(negtgel!U$2:BL$2,'Tsalin uzuulelt'!N$5,negtgel!U66:BL66)</f>
      </c>
      <c r="M66">
        <f>SUMIF(negtgel!U$2:BL$2,'Tsalin uzuulelt'!P$1,negtgel!U66:BL66) + SUMIF(negtgel!U$2:BL$2,'Tsalin uzuulelt'!P$2,negtgel!U66:BL66)+ SUMIF(negtgel!U$2:BL$2,'Tsalin uzuulelt'!P$3,negtgel!U66:BL66)+ SUMIF(negtgel!U$2:BL$2,'Tsalin uzuulelt'!P$4,negtgel!U66:BL66)+ SUMIF(negtgel!U$2:BL$2,'Tsalin uzuulelt'!P$5,negtgel!U66:BL66)</f>
      </c>
      <c r="N66">
        <f>IF(ISNUMBER(U66*1)=CF66,0,K66-H66-G66)</f>
      </c>
      <c r="O66">
        <f>IF(ISNUMBER(U66*1)=CF66,0,L66)</f>
      </c>
      <c r="P66">
        <f>IF(ISNUMBER(U66*1)=CF66,0,M66)</f>
      </c>
      <c r="Q66">
        <f>IF(N66&gt;2400000,N66,0)</f>
      </c>
      <c r="R66">
        <f><![CDATA[IF(N66<561797,13333.33,IF(N66<1123595,11666.67,IF(N66<1685393,10000,IF(N66<2247191,8333.33,IF(N66<2664000,6666.6,IF(N66<2764000,5000,IF(N66<3264000,0,0)))))))]]></f>
      </c>
      <c r="S66">
        <f>IF(B66&gt;10,11,IF(B66&gt;8.7,8.8,IF(B66&gt;3,B66,IF(B66&gt;1.5,2))))</f>
      </c>
      <c r="T66">
        <f>IF(Q66=0,S66,R66)</f>
      </c>
      <c r="U66" t="n">
        <v>81.0</v>
      </c>
      <c r="V66" t="s">
        <v>2669</v>
      </c>
      <c r="W66" t="n">
        <v>0.0</v>
      </c>
      <c r="X66" t="n">
        <v>0.0</v>
      </c>
      <c r="Y66" t="n">
        <v>0.0</v>
      </c>
      <c r="Z66" t="n">
        <v>0.0</v>
      </c>
      <c r="AA66" t="n">
        <v>0.0</v>
      </c>
      <c r="AB66" t="s">
        <v>2651</v>
      </c>
      <c r="AC66" t="n">
        <v>0.0</v>
      </c>
      <c r="AD66" t="n">
        <v>0.0</v>
      </c>
      <c r="AE66" t="n">
        <v>0.0</v>
      </c>
      <c r="AF66" t="n">
        <v>0.0</v>
      </c>
      <c r="AG66" t="n">
        <v>55652.0</v>
      </c>
      <c r="AH66" t="n">
        <v>55652.0</v>
      </c>
      <c r="AI66" t="n">
        <v>5565.0</v>
      </c>
      <c r="AJ66" t="n">
        <v>0.0</v>
      </c>
      <c r="AK66" t="s">
        <v>2651</v>
      </c>
      <c r="CH66">
        <f>IFERROR(U66*1,0)</f>
      </c>
    </row>
    <row r="67">
      <c r="A67" t="n">
        <v>9.0</v>
      </c>
      <c r="B67">
        <f>IF((K67-G67-H67&gt;2400000),11,(L67/(K67-G67-H67)*100))</f>
      </c>
      <c r="C67">
        <f>IF(N67&gt;2400000,240000,(N67*S67)/100)</f>
      </c>
      <c r="D67">
        <f>IF((ISNUMBER(U67*1)=CH67),0,(K67-L67)*0.1-R67+(I67+J67)*0.011)</f>
      </c>
      <c r="E67">
        <f>IF((ISNUMBER(U67*1)=CH67),0,C67-L67)</f>
      </c>
      <c r="F67">
        <f>D67-P67</f>
      </c>
      <c r="G67">
        <f>SUMIF(negtgel!U$2:BL$2,'Tsalin uzuulelt'!B$1,negtgel!U67:BL67) + SUMIF(negtgel!U$2:BL$2,'Tsalin uzuulelt'!B$2,negtgel!U67:BL67)+SUMIF(negtgel!U$2:BL$2,'Tsalin uzuulelt'!B$3,negtgel!U67:BL67)+SUMIF(negtgel!U$2:BL$2,'Tsalin uzuulelt'!B$4,negtgel!U67:BL67)+SUMIF(negtgel!U$2:BL$2,'Tsalin uzuulelt'!B$5,negtgel!U67:BL67)</f>
      </c>
      <c r="H67">
        <f>SUMIF(negtgel!U$2:BL$2,'Tsalin uzuulelt'!F$1,negtgel!U67:BL67) + SUMIF(negtgel!U$2:BL$2,'Tsalin uzuulelt'!F$2,negtgel!U67:BL67)+SUMIF(negtgel!U$2:BL$2,'Tsalin uzuulelt'!F$3,negtgel!U67:BL67)+SUMIF(negtgel!U$2:BL$2,'Tsalin uzuulelt'!F$4,negtgel!U67:BL67)+SUMIF(negtgel!U$2:BL$2,'Tsalin uzuulelt'!F$5,negtgel!U67:BL67)</f>
      </c>
      <c r="I67">
        <f>SUMIF(negtgel!U$2:BL$2,'Tsalin uzuulelt'!H$1,negtgel!U67:BL67) + SUMIF(negtgel!U$2:BL$2,'Tsalin uzuulelt'!H$2,negtgel!U67:BL67)+SUMIF(negtgel!U$2:BL$2,'Tsalin uzuulelt'!H$3,negtgel!U67:BL67)+SUMIF(negtgel!U$2:BL$2,'Tsalin uzuulelt'!H$4,negtgel!U67:BL67)+SUMIF(negtgel!U$2:BL$2,'Tsalin uzuulelt'!H$5,negtgel!U67:BL67)</f>
      </c>
      <c r="J67">
        <f>SUMIF(negtgel!U$2:BL$2,'Tsalin uzuulelt'!J$1,negtgel!U67:BL67) + SUMIF(negtgel!U$2:BL$2,'Tsalin uzuulelt'!J$2,negtgel!U67:BL67)+SUMIF(negtgel!U$2:BL$2,'Tsalin uzuulelt'!J$3,negtgel!U67:BL67)+SUMIF(negtgel!U$2:BL$2,'Tsalin uzuulelt'!J$4,negtgel!U67:BL67)+SUMIF(negtgel!U$2:BL$2,'Tsalin uzuulelt'!J$5,negtgel!U67:BL67)</f>
      </c>
      <c r="K67">
        <f>SUMIF(negtgel!U$2:BL$2,'Tsalin uzuulelt'!L$1,negtgel!U67:BL67) + SUMIF(negtgel!U$2:BL$2,'Tsalin uzuulelt'!L$2,negtgel!U67:BL67)+SUMIF(negtgel!U$2:BL$2,'Tsalin uzuulelt'!L$3,negtgel!U67:BL67)+SUMIF(negtgel!U$2:BL$2,'Tsalin uzuulelt'!L$4,negtgel!U67:BL67)+SUMIF(negtgel!U$2:BL$2,'Tsalin uzuulelt'!L$5,negtgel!U67:BL67)</f>
      </c>
      <c r="L67">
        <f>SUMIF(negtgel!U$2:BL$2,'Tsalin uzuulelt'!N$1,negtgel!U67:BL67) + SUMIF(negtgel!U$2:BL$2,'Tsalin uzuulelt'!N$2,negtgel!U67:BL67)+SUMIF(negtgel!U$2:BL$2,'Tsalin uzuulelt'!N$3,negtgel!U67:BL67)+SUMIF(negtgel!U$2:BL$2,'Tsalin uzuulelt'!N$4,negtgel!U67:BL67)+SUMIF(negtgel!U$2:BL$2,'Tsalin uzuulelt'!N$5,negtgel!U67:BL67)</f>
      </c>
      <c r="M67">
        <f>SUMIF(negtgel!U$2:BL$2,'Tsalin uzuulelt'!P$1,negtgel!U67:BL67) + SUMIF(negtgel!U$2:BL$2,'Tsalin uzuulelt'!P$2,negtgel!U67:BL67)+ SUMIF(negtgel!U$2:BL$2,'Tsalin uzuulelt'!P$3,negtgel!U67:BL67)+ SUMIF(negtgel!U$2:BL$2,'Tsalin uzuulelt'!P$4,negtgel!U67:BL67)+ SUMIF(negtgel!U$2:BL$2,'Tsalin uzuulelt'!P$5,negtgel!U67:BL67)</f>
      </c>
      <c r="N67">
        <f>IF(ISNUMBER(U67*1)=CF67,0,K67-H67-G67)</f>
      </c>
      <c r="O67">
        <f>IF(ISNUMBER(U67*1)=CF67,0,L67)</f>
      </c>
      <c r="P67">
        <f>IF(ISNUMBER(U67*1)=CF67,0,M67)</f>
      </c>
      <c r="Q67">
        <f>IF(N67&gt;2400000,N67,0)</f>
      </c>
      <c r="R67">
        <f><![CDATA[IF(N67<561797,13333.33,IF(N67<1123595,11666.67,IF(N67<1685393,10000,IF(N67<2247191,8333.33,IF(N67<2664000,6666.6,IF(N67<2764000,5000,IF(N67<3264000,0,0)))))))]]></f>
      </c>
      <c r="S67">
        <f>IF(B67&gt;10,11,IF(B67&gt;8.7,8.8,IF(B67&gt;3,B67,IF(B67&gt;1.5,2))))</f>
      </c>
      <c r="T67">
        <f>IF(Q67=0,S67,R67)</f>
      </c>
      <c r="U67" t="n">
        <v>125.0</v>
      </c>
      <c r="V67" t="s">
        <v>2657</v>
      </c>
      <c r="W67" t="n">
        <v>0.0</v>
      </c>
      <c r="X67" t="n">
        <v>0.0</v>
      </c>
      <c r="Y67" t="n">
        <v>0.0</v>
      </c>
      <c r="Z67" t="n">
        <v>0.0</v>
      </c>
      <c r="AA67" t="n">
        <v>0.0</v>
      </c>
      <c r="AB67" t="s">
        <v>2651</v>
      </c>
      <c r="AC67" t="n">
        <v>0.0</v>
      </c>
      <c r="AD67" t="n">
        <v>0.0</v>
      </c>
      <c r="AE67" t="n">
        <v>0.0</v>
      </c>
      <c r="AF67" t="n">
        <v>0.0</v>
      </c>
      <c r="AG67" t="n">
        <v>55652.0</v>
      </c>
      <c r="AH67" t="n">
        <v>55652.0</v>
      </c>
      <c r="AI67" t="n">
        <v>5565.0</v>
      </c>
      <c r="AJ67" t="n">
        <v>0.0</v>
      </c>
      <c r="AK67" t="s">
        <v>2651</v>
      </c>
      <c r="CH67">
        <f>IFERROR(U67*1,0)</f>
      </c>
    </row>
    <row r="68">
      <c r="A68" t="n">
        <v>9.0</v>
      </c>
      <c r="B68">
        <f>IF((K68-G68-H68&gt;2400000),11,(L68/(K68-G68-H68)*100))</f>
      </c>
      <c r="C68">
        <f>IF(N68&gt;2400000,240000,(N68*S68)/100)</f>
      </c>
      <c r="D68">
        <f>IF((ISNUMBER(U68*1)=CH68),0,(K68-L68)*0.1-R68+(I68+J68)*0.011)</f>
      </c>
      <c r="E68">
        <f>IF((ISNUMBER(U68*1)=CH68),0,C68-L68)</f>
      </c>
      <c r="F68">
        <f>D68-P68</f>
      </c>
      <c r="G68">
        <f>SUMIF(negtgel!U$2:BL$2,'Tsalin uzuulelt'!B$1,negtgel!U68:BL68) + SUMIF(negtgel!U$2:BL$2,'Tsalin uzuulelt'!B$2,negtgel!U68:BL68)+SUMIF(negtgel!U$2:BL$2,'Tsalin uzuulelt'!B$3,negtgel!U68:BL68)+SUMIF(negtgel!U$2:BL$2,'Tsalin uzuulelt'!B$4,negtgel!U68:BL68)+SUMIF(negtgel!U$2:BL$2,'Tsalin uzuulelt'!B$5,negtgel!U68:BL68)</f>
      </c>
      <c r="H68">
        <f>SUMIF(negtgel!U$2:BL$2,'Tsalin uzuulelt'!F$1,negtgel!U68:BL68) + SUMIF(negtgel!U$2:BL$2,'Tsalin uzuulelt'!F$2,negtgel!U68:BL68)+SUMIF(negtgel!U$2:BL$2,'Tsalin uzuulelt'!F$3,negtgel!U68:BL68)+SUMIF(negtgel!U$2:BL$2,'Tsalin uzuulelt'!F$4,negtgel!U68:BL68)+SUMIF(negtgel!U$2:BL$2,'Tsalin uzuulelt'!F$5,negtgel!U68:BL68)</f>
      </c>
      <c r="I68">
        <f>SUMIF(negtgel!U$2:BL$2,'Tsalin uzuulelt'!H$1,negtgel!U68:BL68) + SUMIF(negtgel!U$2:BL$2,'Tsalin uzuulelt'!H$2,negtgel!U68:BL68)+SUMIF(negtgel!U$2:BL$2,'Tsalin uzuulelt'!H$3,negtgel!U68:BL68)+SUMIF(negtgel!U$2:BL$2,'Tsalin uzuulelt'!H$4,negtgel!U68:BL68)+SUMIF(negtgel!U$2:BL$2,'Tsalin uzuulelt'!H$5,negtgel!U68:BL68)</f>
      </c>
      <c r="J68">
        <f>SUMIF(negtgel!U$2:BL$2,'Tsalin uzuulelt'!J$1,negtgel!U68:BL68) + SUMIF(negtgel!U$2:BL$2,'Tsalin uzuulelt'!J$2,negtgel!U68:BL68)+SUMIF(negtgel!U$2:BL$2,'Tsalin uzuulelt'!J$3,negtgel!U68:BL68)+SUMIF(negtgel!U$2:BL$2,'Tsalin uzuulelt'!J$4,negtgel!U68:BL68)+SUMIF(negtgel!U$2:BL$2,'Tsalin uzuulelt'!J$5,negtgel!U68:BL68)</f>
      </c>
      <c r="K68">
        <f>SUMIF(negtgel!U$2:BL$2,'Tsalin uzuulelt'!L$1,negtgel!U68:BL68) + SUMIF(negtgel!U$2:BL$2,'Tsalin uzuulelt'!L$2,negtgel!U68:BL68)+SUMIF(negtgel!U$2:BL$2,'Tsalin uzuulelt'!L$3,negtgel!U68:BL68)+SUMIF(negtgel!U$2:BL$2,'Tsalin uzuulelt'!L$4,negtgel!U68:BL68)+SUMIF(negtgel!U$2:BL$2,'Tsalin uzuulelt'!L$5,negtgel!U68:BL68)</f>
      </c>
      <c r="L68">
        <f>SUMIF(negtgel!U$2:BL$2,'Tsalin uzuulelt'!N$1,negtgel!U68:BL68) + SUMIF(negtgel!U$2:BL$2,'Tsalin uzuulelt'!N$2,negtgel!U68:BL68)+SUMIF(negtgel!U$2:BL$2,'Tsalin uzuulelt'!N$3,negtgel!U68:BL68)+SUMIF(negtgel!U$2:BL$2,'Tsalin uzuulelt'!N$4,negtgel!U68:BL68)+SUMIF(negtgel!U$2:BL$2,'Tsalin uzuulelt'!N$5,negtgel!U68:BL68)</f>
      </c>
      <c r="M68">
        <f>SUMIF(negtgel!U$2:BL$2,'Tsalin uzuulelt'!P$1,negtgel!U68:BL68) + SUMIF(negtgel!U$2:BL$2,'Tsalin uzuulelt'!P$2,negtgel!U68:BL68)+ SUMIF(negtgel!U$2:BL$2,'Tsalin uzuulelt'!P$3,negtgel!U68:BL68)+ SUMIF(negtgel!U$2:BL$2,'Tsalin uzuulelt'!P$4,negtgel!U68:BL68)+ SUMIF(negtgel!U$2:BL$2,'Tsalin uzuulelt'!P$5,negtgel!U68:BL68)</f>
      </c>
      <c r="N68">
        <f>IF(ISNUMBER(U68*1)=CF68,0,K68-H68-G68)</f>
      </c>
      <c r="O68">
        <f>IF(ISNUMBER(U68*1)=CF68,0,L68)</f>
      </c>
      <c r="P68">
        <f>IF(ISNUMBER(U68*1)=CF68,0,M68)</f>
      </c>
      <c r="Q68">
        <f>IF(N68&gt;2400000,N68,0)</f>
      </c>
      <c r="R68">
        <f><![CDATA[IF(N68<561797,13333.33,IF(N68<1123595,11666.67,IF(N68<1685393,10000,IF(N68<2247191,8333.33,IF(N68<2664000,6666.6,IF(N68<2764000,5000,IF(N68<3264000,0,0)))))))]]></f>
      </c>
      <c r="S68">
        <f>IF(B68&gt;10,11,IF(B68&gt;8.7,8.8,IF(B68&gt;3,B68,IF(B68&gt;1.5,2))))</f>
      </c>
      <c r="T68">
        <f>IF(Q68=0,S68,R68)</f>
      </c>
      <c r="U68" t="n">
        <v>126.0</v>
      </c>
      <c r="V68" t="s">
        <v>2658</v>
      </c>
      <c r="W68" t="n">
        <v>0.0</v>
      </c>
      <c r="X68" t="n">
        <v>0.0</v>
      </c>
      <c r="Y68" t="n">
        <v>0.0</v>
      </c>
      <c r="Z68" t="n">
        <v>0.0</v>
      </c>
      <c r="AA68" t="n">
        <v>0.0</v>
      </c>
      <c r="AB68" t="s">
        <v>2651</v>
      </c>
      <c r="AC68" t="n">
        <v>0.0</v>
      </c>
      <c r="AD68" t="n">
        <v>0.0</v>
      </c>
      <c r="AE68" t="n">
        <v>0.0</v>
      </c>
      <c r="AF68" t="n">
        <v>0.0</v>
      </c>
      <c r="AG68" t="n">
        <v>55652.0</v>
      </c>
      <c r="AH68" t="n">
        <v>55652.0</v>
      </c>
      <c r="AI68" t="n">
        <v>5565.0</v>
      </c>
      <c r="AJ68" t="n">
        <v>0.0</v>
      </c>
      <c r="AK68" t="s">
        <v>2651</v>
      </c>
      <c r="CH68">
        <f>IFERROR(U68*1,0)</f>
      </c>
    </row>
    <row r="69">
      <c r="A69" t="n">
        <v>9.0</v>
      </c>
      <c r="B69">
        <f>IF((K69-G69-H69&gt;2400000),11,(L69/(K69-G69-H69)*100))</f>
      </c>
      <c r="C69">
        <f>IF(N69&gt;2400000,240000,(N69*S69)/100)</f>
      </c>
      <c r="D69">
        <f>IF((ISNUMBER(U69*1)=CH69),0,(K69-L69)*0.1-R69+(I69+J69)*0.011)</f>
      </c>
      <c r="E69">
        <f>IF((ISNUMBER(U69*1)=CH69),0,C69-L69)</f>
      </c>
      <c r="F69">
        <f>D69-P69</f>
      </c>
      <c r="G69">
        <f>SUMIF(negtgel!U$2:BL$2,'Tsalin uzuulelt'!B$1,negtgel!U69:BL69) + SUMIF(negtgel!U$2:BL$2,'Tsalin uzuulelt'!B$2,negtgel!U69:BL69)+SUMIF(negtgel!U$2:BL$2,'Tsalin uzuulelt'!B$3,negtgel!U69:BL69)+SUMIF(negtgel!U$2:BL$2,'Tsalin uzuulelt'!B$4,negtgel!U69:BL69)+SUMIF(negtgel!U$2:BL$2,'Tsalin uzuulelt'!B$5,negtgel!U69:BL69)</f>
      </c>
      <c r="H69">
        <f>SUMIF(negtgel!U$2:BL$2,'Tsalin uzuulelt'!F$1,negtgel!U69:BL69) + SUMIF(negtgel!U$2:BL$2,'Tsalin uzuulelt'!F$2,negtgel!U69:BL69)+SUMIF(negtgel!U$2:BL$2,'Tsalin uzuulelt'!F$3,negtgel!U69:BL69)+SUMIF(negtgel!U$2:BL$2,'Tsalin uzuulelt'!F$4,negtgel!U69:BL69)+SUMIF(negtgel!U$2:BL$2,'Tsalin uzuulelt'!F$5,negtgel!U69:BL69)</f>
      </c>
      <c r="I69">
        <f>SUMIF(negtgel!U$2:BL$2,'Tsalin uzuulelt'!H$1,negtgel!U69:BL69) + SUMIF(negtgel!U$2:BL$2,'Tsalin uzuulelt'!H$2,negtgel!U69:BL69)+SUMIF(negtgel!U$2:BL$2,'Tsalin uzuulelt'!H$3,negtgel!U69:BL69)+SUMIF(negtgel!U$2:BL$2,'Tsalin uzuulelt'!H$4,negtgel!U69:BL69)+SUMIF(negtgel!U$2:BL$2,'Tsalin uzuulelt'!H$5,negtgel!U69:BL69)</f>
      </c>
      <c r="J69">
        <f>SUMIF(negtgel!U$2:BL$2,'Tsalin uzuulelt'!J$1,negtgel!U69:BL69) + SUMIF(negtgel!U$2:BL$2,'Tsalin uzuulelt'!J$2,negtgel!U69:BL69)+SUMIF(negtgel!U$2:BL$2,'Tsalin uzuulelt'!J$3,negtgel!U69:BL69)+SUMIF(negtgel!U$2:BL$2,'Tsalin uzuulelt'!J$4,negtgel!U69:BL69)+SUMIF(negtgel!U$2:BL$2,'Tsalin uzuulelt'!J$5,negtgel!U69:BL69)</f>
      </c>
      <c r="K69">
        <f>SUMIF(negtgel!U$2:BL$2,'Tsalin uzuulelt'!L$1,negtgel!U69:BL69) + SUMIF(negtgel!U$2:BL$2,'Tsalin uzuulelt'!L$2,negtgel!U69:BL69)+SUMIF(negtgel!U$2:BL$2,'Tsalin uzuulelt'!L$3,negtgel!U69:BL69)+SUMIF(negtgel!U$2:BL$2,'Tsalin uzuulelt'!L$4,negtgel!U69:BL69)+SUMIF(negtgel!U$2:BL$2,'Tsalin uzuulelt'!L$5,negtgel!U69:BL69)</f>
      </c>
      <c r="L69">
        <f>SUMIF(negtgel!U$2:BL$2,'Tsalin uzuulelt'!N$1,negtgel!U69:BL69) + SUMIF(negtgel!U$2:BL$2,'Tsalin uzuulelt'!N$2,negtgel!U69:BL69)+SUMIF(negtgel!U$2:BL$2,'Tsalin uzuulelt'!N$3,negtgel!U69:BL69)+SUMIF(negtgel!U$2:BL$2,'Tsalin uzuulelt'!N$4,negtgel!U69:BL69)+SUMIF(negtgel!U$2:BL$2,'Tsalin uzuulelt'!N$5,negtgel!U69:BL69)</f>
      </c>
      <c r="M69">
        <f>SUMIF(negtgel!U$2:BL$2,'Tsalin uzuulelt'!P$1,negtgel!U69:BL69) + SUMIF(negtgel!U$2:BL$2,'Tsalin uzuulelt'!P$2,negtgel!U69:BL69)+ SUMIF(negtgel!U$2:BL$2,'Tsalin uzuulelt'!P$3,negtgel!U69:BL69)+ SUMIF(negtgel!U$2:BL$2,'Tsalin uzuulelt'!P$4,negtgel!U69:BL69)+ SUMIF(negtgel!U$2:BL$2,'Tsalin uzuulelt'!P$5,negtgel!U69:BL69)</f>
      </c>
      <c r="N69">
        <f>IF(ISNUMBER(U69*1)=CF69,0,K69-H69-G69)</f>
      </c>
      <c r="O69">
        <f>IF(ISNUMBER(U69*1)=CF69,0,L69)</f>
      </c>
      <c r="P69">
        <f>IF(ISNUMBER(U69*1)=CF69,0,M69)</f>
      </c>
      <c r="Q69">
        <f>IF(N69&gt;2400000,N69,0)</f>
      </c>
      <c r="R69">
        <f><![CDATA[IF(N69<561797,13333.33,IF(N69<1123595,11666.67,IF(N69<1685393,10000,IF(N69<2247191,8333.33,IF(N69<2664000,6666.6,IF(N69<2764000,5000,IF(N69<3264000,0,0)))))))]]></f>
      </c>
      <c r="S69">
        <f>IF(B69&gt;10,11,IF(B69&gt;8.7,8.8,IF(B69&gt;3,B69,IF(B69&gt;1.5,2))))</f>
      </c>
      <c r="T69">
        <f>IF(Q69=0,S69,R69)</f>
      </c>
      <c r="U69" t="n">
        <v>127.0</v>
      </c>
      <c r="V69" t="s">
        <v>2670</v>
      </c>
      <c r="W69" t="n">
        <v>0.0</v>
      </c>
      <c r="X69" t="n">
        <v>0.0</v>
      </c>
      <c r="Y69" t="n">
        <v>0.0</v>
      </c>
      <c r="Z69" t="n">
        <v>0.0</v>
      </c>
      <c r="AA69" t="n">
        <v>0.0</v>
      </c>
      <c r="AB69" t="s">
        <v>2651</v>
      </c>
      <c r="AC69" t="n">
        <v>0.0</v>
      </c>
      <c r="AD69" t="n">
        <v>0.0</v>
      </c>
      <c r="AE69" t="n">
        <v>0.0</v>
      </c>
      <c r="AF69" t="n">
        <v>0.0</v>
      </c>
      <c r="AG69" t="n">
        <v>62478.0</v>
      </c>
      <c r="AH69" t="n">
        <v>62478.0</v>
      </c>
      <c r="AI69" t="n">
        <v>6248.0</v>
      </c>
      <c r="AJ69" t="n">
        <v>0.0</v>
      </c>
      <c r="AK69" t="s">
        <v>2651</v>
      </c>
      <c r="CH69">
        <f>IFERROR(U69*1,0)</f>
      </c>
    </row>
    <row r="70">
      <c r="A70" t="n">
        <v>9.0</v>
      </c>
      <c r="B70">
        <f>IF((K70-G70-H70&gt;2400000),11,(L70/(K70-G70-H70)*100))</f>
      </c>
      <c r="C70">
        <f>IF(N70&gt;2400000,240000,(N70*S70)/100)</f>
      </c>
      <c r="D70">
        <f>IF((ISNUMBER(U70*1)=CH70),0,(K70-L70)*0.1-R70+(I70+J70)*0.011)</f>
      </c>
      <c r="E70">
        <f>IF((ISNUMBER(U70*1)=CH70),0,C70-L70)</f>
      </c>
      <c r="F70">
        <f>D70-P70</f>
      </c>
      <c r="G70">
        <f>SUMIF(negtgel!U$2:BL$2,'Tsalin uzuulelt'!B$1,negtgel!U70:BL70) + SUMIF(negtgel!U$2:BL$2,'Tsalin uzuulelt'!B$2,negtgel!U70:BL70)+SUMIF(negtgel!U$2:BL$2,'Tsalin uzuulelt'!B$3,negtgel!U70:BL70)+SUMIF(negtgel!U$2:BL$2,'Tsalin uzuulelt'!B$4,negtgel!U70:BL70)+SUMIF(negtgel!U$2:BL$2,'Tsalin uzuulelt'!B$5,negtgel!U70:BL70)</f>
      </c>
      <c r="H70">
        <f>SUMIF(negtgel!U$2:BL$2,'Tsalin uzuulelt'!F$1,negtgel!U70:BL70) + SUMIF(negtgel!U$2:BL$2,'Tsalin uzuulelt'!F$2,negtgel!U70:BL70)+SUMIF(negtgel!U$2:BL$2,'Tsalin uzuulelt'!F$3,negtgel!U70:BL70)+SUMIF(negtgel!U$2:BL$2,'Tsalin uzuulelt'!F$4,negtgel!U70:BL70)+SUMIF(negtgel!U$2:BL$2,'Tsalin uzuulelt'!F$5,negtgel!U70:BL70)</f>
      </c>
      <c r="I70">
        <f>SUMIF(negtgel!U$2:BL$2,'Tsalin uzuulelt'!H$1,negtgel!U70:BL70) + SUMIF(negtgel!U$2:BL$2,'Tsalin uzuulelt'!H$2,negtgel!U70:BL70)+SUMIF(negtgel!U$2:BL$2,'Tsalin uzuulelt'!H$3,negtgel!U70:BL70)+SUMIF(negtgel!U$2:BL$2,'Tsalin uzuulelt'!H$4,negtgel!U70:BL70)+SUMIF(negtgel!U$2:BL$2,'Tsalin uzuulelt'!H$5,negtgel!U70:BL70)</f>
      </c>
      <c r="J70">
        <f>SUMIF(negtgel!U$2:BL$2,'Tsalin uzuulelt'!J$1,negtgel!U70:BL70) + SUMIF(negtgel!U$2:BL$2,'Tsalin uzuulelt'!J$2,negtgel!U70:BL70)+SUMIF(negtgel!U$2:BL$2,'Tsalin uzuulelt'!J$3,negtgel!U70:BL70)+SUMIF(negtgel!U$2:BL$2,'Tsalin uzuulelt'!J$4,negtgel!U70:BL70)+SUMIF(negtgel!U$2:BL$2,'Tsalin uzuulelt'!J$5,negtgel!U70:BL70)</f>
      </c>
      <c r="K70">
        <f>SUMIF(negtgel!U$2:BL$2,'Tsalin uzuulelt'!L$1,negtgel!U70:BL70) + SUMIF(negtgel!U$2:BL$2,'Tsalin uzuulelt'!L$2,negtgel!U70:BL70)+SUMIF(negtgel!U$2:BL$2,'Tsalin uzuulelt'!L$3,negtgel!U70:BL70)+SUMIF(negtgel!U$2:BL$2,'Tsalin uzuulelt'!L$4,negtgel!U70:BL70)+SUMIF(negtgel!U$2:BL$2,'Tsalin uzuulelt'!L$5,negtgel!U70:BL70)</f>
      </c>
      <c r="L70">
        <f>SUMIF(negtgel!U$2:BL$2,'Tsalin uzuulelt'!N$1,negtgel!U70:BL70) + SUMIF(negtgel!U$2:BL$2,'Tsalin uzuulelt'!N$2,negtgel!U70:BL70)+SUMIF(negtgel!U$2:BL$2,'Tsalin uzuulelt'!N$3,negtgel!U70:BL70)+SUMIF(negtgel!U$2:BL$2,'Tsalin uzuulelt'!N$4,negtgel!U70:BL70)+SUMIF(negtgel!U$2:BL$2,'Tsalin uzuulelt'!N$5,negtgel!U70:BL70)</f>
      </c>
      <c r="M70">
        <f>SUMIF(negtgel!U$2:BL$2,'Tsalin uzuulelt'!P$1,negtgel!U70:BL70) + SUMIF(negtgel!U$2:BL$2,'Tsalin uzuulelt'!P$2,negtgel!U70:BL70)+ SUMIF(negtgel!U$2:BL$2,'Tsalin uzuulelt'!P$3,negtgel!U70:BL70)+ SUMIF(negtgel!U$2:BL$2,'Tsalin uzuulelt'!P$4,negtgel!U70:BL70)+ SUMIF(negtgel!U$2:BL$2,'Tsalin uzuulelt'!P$5,negtgel!U70:BL70)</f>
      </c>
      <c r="N70">
        <f>IF(ISNUMBER(U70*1)=CF70,0,K70-H70-G70)</f>
      </c>
      <c r="O70">
        <f>IF(ISNUMBER(U70*1)=CF70,0,L70)</f>
      </c>
      <c r="P70">
        <f>IF(ISNUMBER(U70*1)=CF70,0,M70)</f>
      </c>
      <c r="Q70">
        <f>IF(N70&gt;2400000,N70,0)</f>
      </c>
      <c r="R70">
        <f><![CDATA[IF(N70<561797,13333.33,IF(N70<1123595,11666.67,IF(N70<1685393,10000,IF(N70<2247191,8333.33,IF(N70<2664000,6666.6,IF(N70<2764000,5000,IF(N70<3264000,0,0)))))))]]></f>
      </c>
      <c r="S70">
        <f>IF(B70&gt;10,11,IF(B70&gt;8.7,8.8,IF(B70&gt;3,B70,IF(B70&gt;1.5,2))))</f>
      </c>
      <c r="T70">
        <f>IF(Q70=0,S70,R70)</f>
      </c>
      <c r="U70" t="n">
        <v>129.0</v>
      </c>
      <c r="V70" t="s">
        <v>2660</v>
      </c>
      <c r="W70" t="n">
        <v>0.0</v>
      </c>
      <c r="X70" t="n">
        <v>0.0</v>
      </c>
      <c r="Y70" t="n">
        <v>0.0</v>
      </c>
      <c r="Z70" t="n">
        <v>0.0</v>
      </c>
      <c r="AA70" t="n">
        <v>0.0</v>
      </c>
      <c r="AB70" t="s">
        <v>2651</v>
      </c>
      <c r="AC70" t="n">
        <v>0.0</v>
      </c>
      <c r="AD70" t="n">
        <v>0.0</v>
      </c>
      <c r="AE70" t="n">
        <v>0.0</v>
      </c>
      <c r="AF70" t="n">
        <v>0.0</v>
      </c>
      <c r="AG70" t="n">
        <v>187434.0</v>
      </c>
      <c r="AH70" t="n">
        <v>187434.0</v>
      </c>
      <c r="AI70" t="n">
        <v>18743.0</v>
      </c>
      <c r="AJ70" t="n">
        <v>9869.0</v>
      </c>
      <c r="AK70" t="s">
        <v>2651</v>
      </c>
      <c r="CH70">
        <f>IFERROR(U70*1,0)</f>
      </c>
    </row>
    <row r="73">
      <c r="A73" t="n">
        <v>10.0</v>
      </c>
      <c r="B73">
        <f>IF((K73-G73-H73&gt;2400000),11,(L73/(K73-G73-H73)*100))</f>
      </c>
      <c r="C73">
        <f>IF(N73&gt;2400000,240000,(N73*S73)/100)</f>
      </c>
      <c r="D73">
        <f>IF((ISNUMBER(U73*1)=CH73),0,(K73-L73)*0.1-R73+(I73+J73)*0.011)</f>
      </c>
      <c r="E73">
        <f>IF((ISNUMBER(U73*1)=CH73),0,C73-L73)</f>
      </c>
      <c r="F73">
        <f>D73-P73</f>
      </c>
      <c r="G73">
        <f>SUMIF(negtgel!U$2:BL$2,'Tsalin uzuulelt'!B$1,negtgel!U73:BL73) + SUMIF(negtgel!U$2:BL$2,'Tsalin uzuulelt'!B$2,negtgel!U73:BL73)+SUMIF(negtgel!U$2:BL$2,'Tsalin uzuulelt'!B$3,negtgel!U73:BL73)+SUMIF(negtgel!U$2:BL$2,'Tsalin uzuulelt'!B$4,negtgel!U73:BL73)+SUMIF(negtgel!U$2:BL$2,'Tsalin uzuulelt'!B$5,negtgel!U73:BL73)</f>
      </c>
      <c r="H73">
        <f>SUMIF(negtgel!U$2:BL$2,'Tsalin uzuulelt'!F$1,negtgel!U73:BL73) + SUMIF(negtgel!U$2:BL$2,'Tsalin uzuulelt'!F$2,negtgel!U73:BL73)+SUMIF(negtgel!U$2:BL$2,'Tsalin uzuulelt'!F$3,negtgel!U73:BL73)+SUMIF(negtgel!U$2:BL$2,'Tsalin uzuulelt'!F$4,negtgel!U73:BL73)+SUMIF(negtgel!U$2:BL$2,'Tsalin uzuulelt'!F$5,negtgel!U73:BL73)</f>
      </c>
      <c r="I73">
        <f>SUMIF(negtgel!U$2:BL$2,'Tsalin uzuulelt'!H$1,negtgel!U73:BL73) + SUMIF(negtgel!U$2:BL$2,'Tsalin uzuulelt'!H$2,negtgel!U73:BL73)+SUMIF(negtgel!U$2:BL$2,'Tsalin uzuulelt'!H$3,negtgel!U73:BL73)+SUMIF(negtgel!U$2:BL$2,'Tsalin uzuulelt'!H$4,negtgel!U73:BL73)+SUMIF(negtgel!U$2:BL$2,'Tsalin uzuulelt'!H$5,negtgel!U73:BL73)</f>
      </c>
      <c r="J73">
        <f>SUMIF(negtgel!U$2:BL$2,'Tsalin uzuulelt'!J$1,negtgel!U73:BL73) + SUMIF(negtgel!U$2:BL$2,'Tsalin uzuulelt'!J$2,negtgel!U73:BL73)+SUMIF(negtgel!U$2:BL$2,'Tsalin uzuulelt'!J$3,negtgel!U73:BL73)+SUMIF(negtgel!U$2:BL$2,'Tsalin uzuulelt'!J$4,negtgel!U73:BL73)+SUMIF(negtgel!U$2:BL$2,'Tsalin uzuulelt'!J$5,negtgel!U73:BL73)</f>
      </c>
      <c r="K73">
        <f>SUMIF(negtgel!U$2:BL$2,'Tsalin uzuulelt'!L$1,negtgel!U73:BL73) + SUMIF(negtgel!U$2:BL$2,'Tsalin uzuulelt'!L$2,negtgel!U73:BL73)+SUMIF(negtgel!U$2:BL$2,'Tsalin uzuulelt'!L$3,negtgel!U73:BL73)+SUMIF(negtgel!U$2:BL$2,'Tsalin uzuulelt'!L$4,negtgel!U73:BL73)+SUMIF(negtgel!U$2:BL$2,'Tsalin uzuulelt'!L$5,negtgel!U73:BL73)</f>
      </c>
      <c r="L73">
        <f>SUMIF(negtgel!U$2:BL$2,'Tsalin uzuulelt'!N$1,negtgel!U73:BL73) + SUMIF(negtgel!U$2:BL$2,'Tsalin uzuulelt'!N$2,negtgel!U73:BL73)+SUMIF(negtgel!U$2:BL$2,'Tsalin uzuulelt'!N$3,negtgel!U73:BL73)+SUMIF(negtgel!U$2:BL$2,'Tsalin uzuulelt'!N$4,negtgel!U73:BL73)+SUMIF(negtgel!U$2:BL$2,'Tsalin uzuulelt'!N$5,negtgel!U73:BL73)</f>
      </c>
      <c r="M73">
        <f>SUMIF(negtgel!U$2:BL$2,'Tsalin uzuulelt'!P$1,negtgel!U73:BL73) + SUMIF(negtgel!U$2:BL$2,'Tsalin uzuulelt'!P$2,negtgel!U73:BL73)+ SUMIF(negtgel!U$2:BL$2,'Tsalin uzuulelt'!P$3,negtgel!U73:BL73)+ SUMIF(negtgel!U$2:BL$2,'Tsalin uzuulelt'!P$4,negtgel!U73:BL73)+ SUMIF(negtgel!U$2:BL$2,'Tsalin uzuulelt'!P$5,negtgel!U73:BL73)</f>
      </c>
      <c r="N73">
        <f>IF(ISNUMBER(U73*1)=CF73,0,K73-H73-G73)</f>
      </c>
      <c r="O73">
        <f>IF(ISNUMBER(U73*1)=CF73,0,L73)</f>
      </c>
      <c r="P73">
        <f>IF(ISNUMBER(U73*1)=CF73,0,M73)</f>
      </c>
      <c r="Q73">
        <f>IF(N73&gt;2400000,N73,0)</f>
      </c>
      <c r="R73">
        <f><![CDATA[IF(N73<561797,13333.33,IF(N73<1123595,11666.67,IF(N73<1685393,10000,IF(N73<2247191,8333.33,IF(N73<2664000,6666.6,IF(N73<2764000,5000,IF(N73<3264000,0,0)))))))]]></f>
      </c>
      <c r="S73">
        <f>IF(B73&gt;10,11,IF(B73&gt;8.7,8.8,IF(B73&gt;3,B73,IF(B73&gt;1.5,2))))</f>
      </c>
      <c r="T73">
        <f>IF(Q73=0,S73,R73)</f>
      </c>
      <c r="U73" t="n">
        <v>2.0</v>
      </c>
      <c r="V73" t="s">
        <v>2650</v>
      </c>
      <c r="W73" t="n">
        <v>22.0</v>
      </c>
      <c r="X73" t="n">
        <v>0.0</v>
      </c>
      <c r="Y73" t="n">
        <v>560865.0</v>
      </c>
      <c r="Z73" t="n">
        <v>0.0</v>
      </c>
      <c r="AA73" t="n">
        <v>0.0</v>
      </c>
      <c r="AB73" t="s">
        <v>2651</v>
      </c>
      <c r="AC73" t="n">
        <v>0.0</v>
      </c>
      <c r="AD73" t="n">
        <v>140216.0</v>
      </c>
      <c r="AE73" t="n">
        <v>0.0</v>
      </c>
      <c r="AF73" t="n">
        <v>17600.0</v>
      </c>
      <c r="AG73" t="n">
        <v>0.0</v>
      </c>
      <c r="AH73" t="n">
        <v>718681.0</v>
      </c>
      <c r="AI73" t="n">
        <v>71868.0</v>
      </c>
      <c r="AJ73" t="n">
        <v>57857.0</v>
      </c>
      <c r="AK73" t="s">
        <v>2652</v>
      </c>
      <c r="CH73">
        <f>IFERROR(U73*1,0)</f>
      </c>
    </row>
    <row r="74">
      <c r="A74" t="n">
        <v>10.0</v>
      </c>
      <c r="B74">
        <f>IF((K74-G74-H74&gt;2400000),11,(L74/(K74-G74-H74)*100))</f>
      </c>
      <c r="C74">
        <f>IF(N74&gt;2400000,240000,(N74*S74)/100)</f>
      </c>
      <c r="D74">
        <f>IF((ISNUMBER(U74*1)=CH74),0,(K74-L74)*0.1-R74+(I74+J74)*0.011)</f>
      </c>
      <c r="E74">
        <f>IF((ISNUMBER(U74*1)=CH74),0,C74-L74)</f>
      </c>
      <c r="F74">
        <f>D74-P74</f>
      </c>
      <c r="G74">
        <f>SUMIF(negtgel!U$2:BL$2,'Tsalin uzuulelt'!B$1,negtgel!U74:BL74) + SUMIF(negtgel!U$2:BL$2,'Tsalin uzuulelt'!B$2,negtgel!U74:BL74)+SUMIF(negtgel!U$2:BL$2,'Tsalin uzuulelt'!B$3,negtgel!U74:BL74)+SUMIF(negtgel!U$2:BL$2,'Tsalin uzuulelt'!B$4,negtgel!U74:BL74)+SUMIF(negtgel!U$2:BL$2,'Tsalin uzuulelt'!B$5,negtgel!U74:BL74)</f>
      </c>
      <c r="H74">
        <f>SUMIF(negtgel!U$2:BL$2,'Tsalin uzuulelt'!F$1,negtgel!U74:BL74) + SUMIF(negtgel!U$2:BL$2,'Tsalin uzuulelt'!F$2,negtgel!U74:BL74)+SUMIF(negtgel!U$2:BL$2,'Tsalin uzuulelt'!F$3,negtgel!U74:BL74)+SUMIF(negtgel!U$2:BL$2,'Tsalin uzuulelt'!F$4,negtgel!U74:BL74)+SUMIF(negtgel!U$2:BL$2,'Tsalin uzuulelt'!F$5,negtgel!U74:BL74)</f>
      </c>
      <c r="I74">
        <f>SUMIF(negtgel!U$2:BL$2,'Tsalin uzuulelt'!H$1,negtgel!U74:BL74) + SUMIF(negtgel!U$2:BL$2,'Tsalin uzuulelt'!H$2,negtgel!U74:BL74)+SUMIF(negtgel!U$2:BL$2,'Tsalin uzuulelt'!H$3,negtgel!U74:BL74)+SUMIF(negtgel!U$2:BL$2,'Tsalin uzuulelt'!H$4,negtgel!U74:BL74)+SUMIF(negtgel!U$2:BL$2,'Tsalin uzuulelt'!H$5,negtgel!U74:BL74)</f>
      </c>
      <c r="J74">
        <f>SUMIF(negtgel!U$2:BL$2,'Tsalin uzuulelt'!J$1,negtgel!U74:BL74) + SUMIF(negtgel!U$2:BL$2,'Tsalin uzuulelt'!J$2,negtgel!U74:BL74)+SUMIF(negtgel!U$2:BL$2,'Tsalin uzuulelt'!J$3,negtgel!U74:BL74)+SUMIF(negtgel!U$2:BL$2,'Tsalin uzuulelt'!J$4,negtgel!U74:BL74)+SUMIF(negtgel!U$2:BL$2,'Tsalin uzuulelt'!J$5,negtgel!U74:BL74)</f>
      </c>
      <c r="K74">
        <f>SUMIF(negtgel!U$2:BL$2,'Tsalin uzuulelt'!L$1,negtgel!U74:BL74) + SUMIF(negtgel!U$2:BL$2,'Tsalin uzuulelt'!L$2,negtgel!U74:BL74)+SUMIF(negtgel!U$2:BL$2,'Tsalin uzuulelt'!L$3,negtgel!U74:BL74)+SUMIF(negtgel!U$2:BL$2,'Tsalin uzuulelt'!L$4,negtgel!U74:BL74)+SUMIF(negtgel!U$2:BL$2,'Tsalin uzuulelt'!L$5,negtgel!U74:BL74)</f>
      </c>
      <c r="L74">
        <f>SUMIF(negtgel!U$2:BL$2,'Tsalin uzuulelt'!N$1,negtgel!U74:BL74) + SUMIF(negtgel!U$2:BL$2,'Tsalin uzuulelt'!N$2,negtgel!U74:BL74)+SUMIF(negtgel!U$2:BL$2,'Tsalin uzuulelt'!N$3,negtgel!U74:BL74)+SUMIF(negtgel!U$2:BL$2,'Tsalin uzuulelt'!N$4,negtgel!U74:BL74)+SUMIF(negtgel!U$2:BL$2,'Tsalin uzuulelt'!N$5,negtgel!U74:BL74)</f>
      </c>
      <c r="M74">
        <f>SUMIF(negtgel!U$2:BL$2,'Tsalin uzuulelt'!P$1,negtgel!U74:BL74) + SUMIF(negtgel!U$2:BL$2,'Tsalin uzuulelt'!P$2,negtgel!U74:BL74)+ SUMIF(negtgel!U$2:BL$2,'Tsalin uzuulelt'!P$3,negtgel!U74:BL74)+ SUMIF(negtgel!U$2:BL$2,'Tsalin uzuulelt'!P$4,negtgel!U74:BL74)+ SUMIF(negtgel!U$2:BL$2,'Tsalin uzuulelt'!P$5,negtgel!U74:BL74)</f>
      </c>
      <c r="N74">
        <f>IF(ISNUMBER(U74*1)=CF74,0,K74-H74-G74)</f>
      </c>
      <c r="O74">
        <f>IF(ISNUMBER(U74*1)=CF74,0,L74)</f>
      </c>
      <c r="P74">
        <f>IF(ISNUMBER(U74*1)=CF74,0,M74)</f>
      </c>
      <c r="Q74">
        <f>IF(N74&gt;2400000,N74,0)</f>
      </c>
      <c r="R74">
        <f><![CDATA[IF(N74<561797,13333.33,IF(N74<1123595,11666.67,IF(N74<1685393,10000,IF(N74<2247191,8333.33,IF(N74<2664000,6666.6,IF(N74<2764000,5000,IF(N74<3264000,0,0)))))))]]></f>
      </c>
      <c r="S74">
        <f>IF(B74&gt;10,11,IF(B74&gt;8.7,8.8,IF(B74&gt;3,B74,IF(B74&gt;1.5,2))))</f>
      </c>
      <c r="T74">
        <f>IF(Q74=0,S74,R74)</f>
      </c>
      <c r="U74" t="n">
        <v>6.0</v>
      </c>
      <c r="V74" t="s">
        <v>2653</v>
      </c>
      <c r="W74" t="n">
        <v>22.0</v>
      </c>
      <c r="X74" t="n">
        <v>0.0</v>
      </c>
      <c r="Y74" t="n">
        <v>447091.0</v>
      </c>
      <c r="Z74" t="n">
        <v>0.0</v>
      </c>
      <c r="AA74" t="n">
        <v>0.0</v>
      </c>
      <c r="AB74" t="s">
        <v>2651</v>
      </c>
      <c r="AC74" t="n">
        <v>0.0</v>
      </c>
      <c r="AD74" t="n">
        <v>0.0</v>
      </c>
      <c r="AE74" t="n">
        <v>0.0</v>
      </c>
      <c r="AF74" t="n">
        <v>11000.0</v>
      </c>
      <c r="AG74" t="n">
        <v>0.0</v>
      </c>
      <c r="AH74" t="n">
        <v>458091.0</v>
      </c>
      <c r="AI74" t="n">
        <v>45809.0</v>
      </c>
      <c r="AJ74" t="n">
        <v>34338.0</v>
      </c>
      <c r="AK74" t="s">
        <v>2652</v>
      </c>
      <c r="CH74">
        <f>IFERROR(U74*1,0)</f>
      </c>
    </row>
    <row r="75">
      <c r="A75" t="n">
        <v>10.0</v>
      </c>
      <c r="B75">
        <f>IF((K75-G75-H75&gt;2400000),11,(L75/(K75-G75-H75)*100))</f>
      </c>
      <c r="C75">
        <f>IF(N75&gt;2400000,240000,(N75*S75)/100)</f>
      </c>
      <c r="D75">
        <f>IF((ISNUMBER(U75*1)=CH75),0,(K75-L75)*0.1-R75+(I75+J75)*0.011)</f>
      </c>
      <c r="E75">
        <f>IF((ISNUMBER(U75*1)=CH75),0,C75-L75)</f>
      </c>
      <c r="F75">
        <f>D75-P75</f>
      </c>
      <c r="G75">
        <f>SUMIF(negtgel!U$2:BL$2,'Tsalin uzuulelt'!B$1,negtgel!U75:BL75) + SUMIF(negtgel!U$2:BL$2,'Tsalin uzuulelt'!B$2,negtgel!U75:BL75)+SUMIF(negtgel!U$2:BL$2,'Tsalin uzuulelt'!B$3,negtgel!U75:BL75)+SUMIF(negtgel!U$2:BL$2,'Tsalin uzuulelt'!B$4,negtgel!U75:BL75)+SUMIF(negtgel!U$2:BL$2,'Tsalin uzuulelt'!B$5,negtgel!U75:BL75)</f>
      </c>
      <c r="H75">
        <f>SUMIF(negtgel!U$2:BL$2,'Tsalin uzuulelt'!F$1,negtgel!U75:BL75) + SUMIF(negtgel!U$2:BL$2,'Tsalin uzuulelt'!F$2,negtgel!U75:BL75)+SUMIF(negtgel!U$2:BL$2,'Tsalin uzuulelt'!F$3,negtgel!U75:BL75)+SUMIF(negtgel!U$2:BL$2,'Tsalin uzuulelt'!F$4,negtgel!U75:BL75)+SUMIF(negtgel!U$2:BL$2,'Tsalin uzuulelt'!F$5,negtgel!U75:BL75)</f>
      </c>
      <c r="I75">
        <f>SUMIF(negtgel!U$2:BL$2,'Tsalin uzuulelt'!H$1,negtgel!U75:BL75) + SUMIF(negtgel!U$2:BL$2,'Tsalin uzuulelt'!H$2,negtgel!U75:BL75)+SUMIF(negtgel!U$2:BL$2,'Tsalin uzuulelt'!H$3,negtgel!U75:BL75)+SUMIF(negtgel!U$2:BL$2,'Tsalin uzuulelt'!H$4,negtgel!U75:BL75)+SUMIF(negtgel!U$2:BL$2,'Tsalin uzuulelt'!H$5,negtgel!U75:BL75)</f>
      </c>
      <c r="J75">
        <f>SUMIF(negtgel!U$2:BL$2,'Tsalin uzuulelt'!J$1,negtgel!U75:BL75) + SUMIF(negtgel!U$2:BL$2,'Tsalin uzuulelt'!J$2,negtgel!U75:BL75)+SUMIF(negtgel!U$2:BL$2,'Tsalin uzuulelt'!J$3,negtgel!U75:BL75)+SUMIF(negtgel!U$2:BL$2,'Tsalin uzuulelt'!J$4,negtgel!U75:BL75)+SUMIF(negtgel!U$2:BL$2,'Tsalin uzuulelt'!J$5,negtgel!U75:BL75)</f>
      </c>
      <c r="K75">
        <f>SUMIF(negtgel!U$2:BL$2,'Tsalin uzuulelt'!L$1,negtgel!U75:BL75) + SUMIF(negtgel!U$2:BL$2,'Tsalin uzuulelt'!L$2,negtgel!U75:BL75)+SUMIF(negtgel!U$2:BL$2,'Tsalin uzuulelt'!L$3,negtgel!U75:BL75)+SUMIF(negtgel!U$2:BL$2,'Tsalin uzuulelt'!L$4,negtgel!U75:BL75)+SUMIF(negtgel!U$2:BL$2,'Tsalin uzuulelt'!L$5,negtgel!U75:BL75)</f>
      </c>
      <c r="L75">
        <f>SUMIF(negtgel!U$2:BL$2,'Tsalin uzuulelt'!N$1,negtgel!U75:BL75) + SUMIF(negtgel!U$2:BL$2,'Tsalin uzuulelt'!N$2,negtgel!U75:BL75)+SUMIF(negtgel!U$2:BL$2,'Tsalin uzuulelt'!N$3,negtgel!U75:BL75)+SUMIF(negtgel!U$2:BL$2,'Tsalin uzuulelt'!N$4,negtgel!U75:BL75)+SUMIF(negtgel!U$2:BL$2,'Tsalin uzuulelt'!N$5,negtgel!U75:BL75)</f>
      </c>
      <c r="M75">
        <f>SUMIF(negtgel!U$2:BL$2,'Tsalin uzuulelt'!P$1,negtgel!U75:BL75) + SUMIF(negtgel!U$2:BL$2,'Tsalin uzuulelt'!P$2,negtgel!U75:BL75)+ SUMIF(negtgel!U$2:BL$2,'Tsalin uzuulelt'!P$3,negtgel!U75:BL75)+ SUMIF(negtgel!U$2:BL$2,'Tsalin uzuulelt'!P$4,negtgel!U75:BL75)+ SUMIF(negtgel!U$2:BL$2,'Tsalin uzuulelt'!P$5,negtgel!U75:BL75)</f>
      </c>
      <c r="N75">
        <f>IF(ISNUMBER(U75*1)=CF75,0,K75-H75-G75)</f>
      </c>
      <c r="O75">
        <f>IF(ISNUMBER(U75*1)=CF75,0,L75)</f>
      </c>
      <c r="P75">
        <f>IF(ISNUMBER(U75*1)=CF75,0,M75)</f>
      </c>
      <c r="Q75">
        <f>IF(N75&gt;2400000,N75,0)</f>
      </c>
      <c r="R75">
        <f><![CDATA[IF(N75<561797,13333.33,IF(N75<1123595,11666.67,IF(N75<1685393,10000,IF(N75<2247191,8333.33,IF(N75<2664000,6666.6,IF(N75<2764000,5000,IF(N75<3264000,0,0)))))))]]></f>
      </c>
      <c r="S75">
        <f>IF(B75&gt;10,11,IF(B75&gt;8.7,8.8,IF(B75&gt;3,B75,IF(B75&gt;1.5,2))))</f>
      </c>
      <c r="T75">
        <f>IF(Q75=0,S75,R75)</f>
      </c>
      <c r="U75" t="n">
        <v>8.0</v>
      </c>
      <c r="V75" t="s">
        <v>2654</v>
      </c>
      <c r="W75" t="n">
        <v>22.0</v>
      </c>
      <c r="X75" t="n">
        <v>0.0</v>
      </c>
      <c r="Y75" t="n">
        <v>446857.0</v>
      </c>
      <c r="Z75" t="n">
        <v>0.0</v>
      </c>
      <c r="AA75" t="n">
        <v>0.0</v>
      </c>
      <c r="AB75" t="s">
        <v>2651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446857.0</v>
      </c>
      <c r="AI75" t="n">
        <v>34855.0</v>
      </c>
      <c r="AJ75" t="n">
        <v>34200.0</v>
      </c>
      <c r="AK75" t="s">
        <v>2652</v>
      </c>
      <c r="CH75">
        <f>IFERROR(U75*1,0)</f>
      </c>
    </row>
    <row r="77">
      <c r="A77" t="n">
        <v>10.0</v>
      </c>
      <c r="B77">
        <f>IF((K77-G77-H77&gt;2400000),11,(L77/(K77-G77-H77)*100))</f>
      </c>
      <c r="C77">
        <f>IF(N77&gt;2400000,240000,(N77*S77)/100)</f>
      </c>
      <c r="D77">
        <f>IF((ISNUMBER(U77*1)=CH77),0,(K77-L77)*0.1-R77+(I77+J77)*0.011)</f>
      </c>
      <c r="E77">
        <f>IF((ISNUMBER(U77*1)=CH77),0,C77-L77)</f>
      </c>
      <c r="F77">
        <f>D77-P77</f>
      </c>
      <c r="G77">
        <f>SUMIF(negtgel!U$2:BL$2,'Tsalin uzuulelt'!B$1,negtgel!U77:BL77) + SUMIF(negtgel!U$2:BL$2,'Tsalin uzuulelt'!B$2,negtgel!U77:BL77)+SUMIF(negtgel!U$2:BL$2,'Tsalin uzuulelt'!B$3,negtgel!U77:BL77)+SUMIF(negtgel!U$2:BL$2,'Tsalin uzuulelt'!B$4,negtgel!U77:BL77)+SUMIF(negtgel!U$2:BL$2,'Tsalin uzuulelt'!B$5,negtgel!U77:BL77)</f>
      </c>
      <c r="H77">
        <f>SUMIF(negtgel!U$2:BL$2,'Tsalin uzuulelt'!F$1,negtgel!U77:BL77) + SUMIF(negtgel!U$2:BL$2,'Tsalin uzuulelt'!F$2,negtgel!U77:BL77)+SUMIF(negtgel!U$2:BL$2,'Tsalin uzuulelt'!F$3,negtgel!U77:BL77)+SUMIF(negtgel!U$2:BL$2,'Tsalin uzuulelt'!F$4,negtgel!U77:BL77)+SUMIF(negtgel!U$2:BL$2,'Tsalin uzuulelt'!F$5,negtgel!U77:BL77)</f>
      </c>
      <c r="I77">
        <f>SUMIF(negtgel!U$2:BL$2,'Tsalin uzuulelt'!H$1,negtgel!U77:BL77) + SUMIF(negtgel!U$2:BL$2,'Tsalin uzuulelt'!H$2,negtgel!U77:BL77)+SUMIF(negtgel!U$2:BL$2,'Tsalin uzuulelt'!H$3,negtgel!U77:BL77)+SUMIF(negtgel!U$2:BL$2,'Tsalin uzuulelt'!H$4,negtgel!U77:BL77)+SUMIF(negtgel!U$2:BL$2,'Tsalin uzuulelt'!H$5,negtgel!U77:BL77)</f>
      </c>
      <c r="J77">
        <f>SUMIF(negtgel!U$2:BL$2,'Tsalin uzuulelt'!J$1,negtgel!U77:BL77) + SUMIF(negtgel!U$2:BL$2,'Tsalin uzuulelt'!J$2,negtgel!U77:BL77)+SUMIF(negtgel!U$2:BL$2,'Tsalin uzuulelt'!J$3,negtgel!U77:BL77)+SUMIF(negtgel!U$2:BL$2,'Tsalin uzuulelt'!J$4,negtgel!U77:BL77)+SUMIF(negtgel!U$2:BL$2,'Tsalin uzuulelt'!J$5,negtgel!U77:BL77)</f>
      </c>
      <c r="K77">
        <f>SUMIF(negtgel!U$2:BL$2,'Tsalin uzuulelt'!L$1,negtgel!U77:BL77) + SUMIF(negtgel!U$2:BL$2,'Tsalin uzuulelt'!L$2,negtgel!U77:BL77)+SUMIF(negtgel!U$2:BL$2,'Tsalin uzuulelt'!L$3,negtgel!U77:BL77)+SUMIF(negtgel!U$2:BL$2,'Tsalin uzuulelt'!L$4,negtgel!U77:BL77)+SUMIF(negtgel!U$2:BL$2,'Tsalin uzuulelt'!L$5,negtgel!U77:BL77)</f>
      </c>
      <c r="L77">
        <f>SUMIF(negtgel!U$2:BL$2,'Tsalin uzuulelt'!N$1,negtgel!U77:BL77) + SUMIF(negtgel!U$2:BL$2,'Tsalin uzuulelt'!N$2,negtgel!U77:BL77)+SUMIF(negtgel!U$2:BL$2,'Tsalin uzuulelt'!N$3,negtgel!U77:BL77)+SUMIF(negtgel!U$2:BL$2,'Tsalin uzuulelt'!N$4,negtgel!U77:BL77)+SUMIF(negtgel!U$2:BL$2,'Tsalin uzuulelt'!N$5,negtgel!U77:BL77)</f>
      </c>
      <c r="M77">
        <f>SUMIF(negtgel!U$2:BL$2,'Tsalin uzuulelt'!P$1,negtgel!U77:BL77) + SUMIF(negtgel!U$2:BL$2,'Tsalin uzuulelt'!P$2,negtgel!U77:BL77)+ SUMIF(negtgel!U$2:BL$2,'Tsalin uzuulelt'!P$3,negtgel!U77:BL77)+ SUMIF(negtgel!U$2:BL$2,'Tsalin uzuulelt'!P$4,negtgel!U77:BL77)+ SUMIF(negtgel!U$2:BL$2,'Tsalin uzuulelt'!P$5,negtgel!U77:BL77)</f>
      </c>
      <c r="N77">
        <f>IF(ISNUMBER(U77*1)=CF77,0,K77-H77-G77)</f>
      </c>
      <c r="O77">
        <f>IF(ISNUMBER(U77*1)=CF77,0,L77)</f>
      </c>
      <c r="P77">
        <f>IF(ISNUMBER(U77*1)=CF77,0,M77)</f>
      </c>
      <c r="Q77">
        <f>IF(N77&gt;2400000,N77,0)</f>
      </c>
      <c r="R77">
        <f><![CDATA[IF(N77<561797,13333.33,IF(N77<1123595,11666.67,IF(N77<1685393,10000,IF(N77<2247191,8333.33,IF(N77<2664000,6666.6,IF(N77<2764000,5000,IF(N77<3264000,0,0)))))))]]></f>
      </c>
      <c r="S77">
        <f>IF(B77&gt;10,11,IF(B77&gt;8.7,8.8,IF(B77&gt;3,B77,IF(B77&gt;1.5,2))))</f>
      </c>
      <c r="T77">
        <f>IF(Q77=0,S77,R77)</f>
      </c>
      <c r="U77"/>
      <c r="V77"/>
      <c r="W77"/>
      <c r="X77" t="s">
        <v>2671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CH77">
        <f>IFERROR(U77*1,0)</f>
      </c>
    </row>
    <row r="80">
      <c r="A80" t="n">
        <v>11.0</v>
      </c>
      <c r="B80">
        <f>IF((K80-G80-H80&gt;2400000),11,(L80/(K80-G80-H80)*100))</f>
      </c>
      <c r="C80">
        <f>IF(N80&gt;2400000,240000,(N80*S80)/100)</f>
      </c>
      <c r="D80">
        <f>IF((ISNUMBER(U80*1)=CH80),0,(K80-L80)*0.1-R80+(I80+J80)*0.011)</f>
      </c>
      <c r="E80">
        <f>IF((ISNUMBER(U80*1)=CH80),0,C80-L80)</f>
      </c>
      <c r="F80">
        <f>D80-P80</f>
      </c>
      <c r="G80">
        <f>SUMIF(negtgel!U$2:BL$2,'Tsalin uzuulelt'!B$1,negtgel!U80:BL80) + SUMIF(negtgel!U$2:BL$2,'Tsalin uzuulelt'!B$2,negtgel!U80:BL80)+SUMIF(negtgel!U$2:BL$2,'Tsalin uzuulelt'!B$3,negtgel!U80:BL80)+SUMIF(negtgel!U$2:BL$2,'Tsalin uzuulelt'!B$4,negtgel!U80:BL80)+SUMIF(negtgel!U$2:BL$2,'Tsalin uzuulelt'!B$5,negtgel!U80:BL80)</f>
      </c>
      <c r="H80">
        <f>SUMIF(negtgel!U$2:BL$2,'Tsalin uzuulelt'!F$1,negtgel!U80:BL80) + SUMIF(negtgel!U$2:BL$2,'Tsalin uzuulelt'!F$2,negtgel!U80:BL80)+SUMIF(negtgel!U$2:BL$2,'Tsalin uzuulelt'!F$3,negtgel!U80:BL80)+SUMIF(negtgel!U$2:BL$2,'Tsalin uzuulelt'!F$4,negtgel!U80:BL80)+SUMIF(negtgel!U$2:BL$2,'Tsalin uzuulelt'!F$5,negtgel!U80:BL80)</f>
      </c>
      <c r="I80">
        <f>SUMIF(negtgel!U$2:BL$2,'Tsalin uzuulelt'!H$1,negtgel!U80:BL80) + SUMIF(negtgel!U$2:BL$2,'Tsalin uzuulelt'!H$2,negtgel!U80:BL80)+SUMIF(negtgel!U$2:BL$2,'Tsalin uzuulelt'!H$3,negtgel!U80:BL80)+SUMIF(negtgel!U$2:BL$2,'Tsalin uzuulelt'!H$4,negtgel!U80:BL80)+SUMIF(negtgel!U$2:BL$2,'Tsalin uzuulelt'!H$5,negtgel!U80:BL80)</f>
      </c>
      <c r="J80">
        <f>SUMIF(negtgel!U$2:BL$2,'Tsalin uzuulelt'!J$1,negtgel!U80:BL80) + SUMIF(negtgel!U$2:BL$2,'Tsalin uzuulelt'!J$2,negtgel!U80:BL80)+SUMIF(negtgel!U$2:BL$2,'Tsalin uzuulelt'!J$3,negtgel!U80:BL80)+SUMIF(negtgel!U$2:BL$2,'Tsalin uzuulelt'!J$4,negtgel!U80:BL80)+SUMIF(negtgel!U$2:BL$2,'Tsalin uzuulelt'!J$5,negtgel!U80:BL80)</f>
      </c>
      <c r="K80">
        <f>SUMIF(negtgel!U$2:BL$2,'Tsalin uzuulelt'!L$1,negtgel!U80:BL80) + SUMIF(negtgel!U$2:BL$2,'Tsalin uzuulelt'!L$2,negtgel!U80:BL80)+SUMIF(negtgel!U$2:BL$2,'Tsalin uzuulelt'!L$3,negtgel!U80:BL80)+SUMIF(negtgel!U$2:BL$2,'Tsalin uzuulelt'!L$4,negtgel!U80:BL80)+SUMIF(negtgel!U$2:BL$2,'Tsalin uzuulelt'!L$5,negtgel!U80:BL80)</f>
      </c>
      <c r="L80">
        <f>SUMIF(negtgel!U$2:BL$2,'Tsalin uzuulelt'!N$1,negtgel!U80:BL80) + SUMIF(negtgel!U$2:BL$2,'Tsalin uzuulelt'!N$2,negtgel!U80:BL80)+SUMIF(negtgel!U$2:BL$2,'Tsalin uzuulelt'!N$3,negtgel!U80:BL80)+SUMIF(negtgel!U$2:BL$2,'Tsalin uzuulelt'!N$4,negtgel!U80:BL80)+SUMIF(negtgel!U$2:BL$2,'Tsalin uzuulelt'!N$5,negtgel!U80:BL80)</f>
      </c>
      <c r="M80">
        <f>SUMIF(negtgel!U$2:BL$2,'Tsalin uzuulelt'!P$1,negtgel!U80:BL80) + SUMIF(negtgel!U$2:BL$2,'Tsalin uzuulelt'!P$2,negtgel!U80:BL80)+ SUMIF(negtgel!U$2:BL$2,'Tsalin uzuulelt'!P$3,negtgel!U80:BL80)+ SUMIF(negtgel!U$2:BL$2,'Tsalin uzuulelt'!P$4,negtgel!U80:BL80)+ SUMIF(negtgel!U$2:BL$2,'Tsalin uzuulelt'!P$5,negtgel!U80:BL80)</f>
      </c>
      <c r="N80">
        <f>IF(ISNUMBER(U80*1)=CF80,0,K80-H80-G80)</f>
      </c>
      <c r="O80">
        <f>IF(ISNUMBER(U80*1)=CF80,0,L80)</f>
      </c>
      <c r="P80">
        <f>IF(ISNUMBER(U80*1)=CF80,0,M80)</f>
      </c>
      <c r="Q80">
        <f>IF(N80&gt;2400000,N80,0)</f>
      </c>
      <c r="R80">
        <f><![CDATA[IF(N80<561797,13333.33,IF(N80<1123595,11666.67,IF(N80<1685393,10000,IF(N80<2247191,8333.33,IF(N80<2664000,6666.6,IF(N80<2764000,5000,IF(N80<3264000,0,0)))))))]]></f>
      </c>
      <c r="S80">
        <f>IF(B80&gt;10,11,IF(B80&gt;8.7,8.8,IF(B80&gt;3,B80,IF(B80&gt;1.5,2))))</f>
      </c>
      <c r="T80">
        <f>IF(Q80=0,S80,R80)</f>
      </c>
      <c r="U80" t="n">
        <v>2.0</v>
      </c>
      <c r="V80" t="s">
        <v>2650</v>
      </c>
      <c r="W80" t="n">
        <v>22.0</v>
      </c>
      <c r="X80" t="n">
        <v>0.0</v>
      </c>
      <c r="Y80" t="n">
        <v>560865.0</v>
      </c>
      <c r="Z80" t="n">
        <v>0.0</v>
      </c>
      <c r="AA80" t="n">
        <v>0.0</v>
      </c>
      <c r="AB80" t="s">
        <v>2651</v>
      </c>
      <c r="AC80" t="n">
        <v>0.0</v>
      </c>
      <c r="AD80" t="n">
        <v>112173.0</v>
      </c>
      <c r="AE80" t="n">
        <v>0.0</v>
      </c>
      <c r="AF80" t="n">
        <v>17600.0</v>
      </c>
      <c r="AG80" t="n">
        <v>560865.0</v>
      </c>
      <c r="AH80" t="n">
        <v>1251503.0</v>
      </c>
      <c r="AI80" t="n">
        <v>125150.0</v>
      </c>
      <c r="AJ80" t="n">
        <v>105811.0</v>
      </c>
      <c r="AK80" t="s">
        <v>2652</v>
      </c>
      <c r="CH80">
        <f>IFERROR(U80*1,0)</f>
      </c>
    </row>
    <row r="81">
      <c r="A81" t="n">
        <v>11.0</v>
      </c>
      <c r="B81">
        <f>IF((K81-G81-H81&gt;2400000),11,(L81/(K81-G81-H81)*100))</f>
      </c>
      <c r="C81">
        <f>IF(N81&gt;2400000,240000,(N81*S81)/100)</f>
      </c>
      <c r="D81">
        <f>IF((ISNUMBER(U81*1)=CH81),0,(K81-L81)*0.1-R81+(I81+J81)*0.011)</f>
      </c>
      <c r="E81">
        <f>IF((ISNUMBER(U81*1)=CH81),0,C81-L81)</f>
      </c>
      <c r="F81">
        <f>D81-P81</f>
      </c>
      <c r="G81">
        <f>SUMIF(negtgel!U$2:BL$2,'Tsalin uzuulelt'!B$1,negtgel!U81:BL81) + SUMIF(negtgel!U$2:BL$2,'Tsalin uzuulelt'!B$2,negtgel!U81:BL81)+SUMIF(negtgel!U$2:BL$2,'Tsalin uzuulelt'!B$3,negtgel!U81:BL81)+SUMIF(negtgel!U$2:BL$2,'Tsalin uzuulelt'!B$4,negtgel!U81:BL81)+SUMIF(negtgel!U$2:BL$2,'Tsalin uzuulelt'!B$5,negtgel!U81:BL81)</f>
      </c>
      <c r="H81">
        <f>SUMIF(negtgel!U$2:BL$2,'Tsalin uzuulelt'!F$1,negtgel!U81:BL81) + SUMIF(negtgel!U$2:BL$2,'Tsalin uzuulelt'!F$2,negtgel!U81:BL81)+SUMIF(negtgel!U$2:BL$2,'Tsalin uzuulelt'!F$3,negtgel!U81:BL81)+SUMIF(negtgel!U$2:BL$2,'Tsalin uzuulelt'!F$4,negtgel!U81:BL81)+SUMIF(negtgel!U$2:BL$2,'Tsalin uzuulelt'!F$5,negtgel!U81:BL81)</f>
      </c>
      <c r="I81">
        <f>SUMIF(negtgel!U$2:BL$2,'Tsalin uzuulelt'!H$1,negtgel!U81:BL81) + SUMIF(negtgel!U$2:BL$2,'Tsalin uzuulelt'!H$2,negtgel!U81:BL81)+SUMIF(negtgel!U$2:BL$2,'Tsalin uzuulelt'!H$3,negtgel!U81:BL81)+SUMIF(negtgel!U$2:BL$2,'Tsalin uzuulelt'!H$4,negtgel!U81:BL81)+SUMIF(negtgel!U$2:BL$2,'Tsalin uzuulelt'!H$5,negtgel!U81:BL81)</f>
      </c>
      <c r="J81">
        <f>SUMIF(negtgel!U$2:BL$2,'Tsalin uzuulelt'!J$1,negtgel!U81:BL81) + SUMIF(negtgel!U$2:BL$2,'Tsalin uzuulelt'!J$2,negtgel!U81:BL81)+SUMIF(negtgel!U$2:BL$2,'Tsalin uzuulelt'!J$3,negtgel!U81:BL81)+SUMIF(negtgel!U$2:BL$2,'Tsalin uzuulelt'!J$4,negtgel!U81:BL81)+SUMIF(negtgel!U$2:BL$2,'Tsalin uzuulelt'!J$5,negtgel!U81:BL81)</f>
      </c>
      <c r="K81">
        <f>SUMIF(negtgel!U$2:BL$2,'Tsalin uzuulelt'!L$1,negtgel!U81:BL81) + SUMIF(negtgel!U$2:BL$2,'Tsalin uzuulelt'!L$2,negtgel!U81:BL81)+SUMIF(negtgel!U$2:BL$2,'Tsalin uzuulelt'!L$3,negtgel!U81:BL81)+SUMIF(negtgel!U$2:BL$2,'Tsalin uzuulelt'!L$4,negtgel!U81:BL81)+SUMIF(negtgel!U$2:BL$2,'Tsalin uzuulelt'!L$5,negtgel!U81:BL81)</f>
      </c>
      <c r="L81">
        <f>SUMIF(negtgel!U$2:BL$2,'Tsalin uzuulelt'!N$1,negtgel!U81:BL81) + SUMIF(negtgel!U$2:BL$2,'Tsalin uzuulelt'!N$2,negtgel!U81:BL81)+SUMIF(negtgel!U$2:BL$2,'Tsalin uzuulelt'!N$3,negtgel!U81:BL81)+SUMIF(negtgel!U$2:BL$2,'Tsalin uzuulelt'!N$4,negtgel!U81:BL81)+SUMIF(negtgel!U$2:BL$2,'Tsalin uzuulelt'!N$5,negtgel!U81:BL81)</f>
      </c>
      <c r="M81">
        <f>SUMIF(negtgel!U$2:BL$2,'Tsalin uzuulelt'!P$1,negtgel!U81:BL81) + SUMIF(negtgel!U$2:BL$2,'Tsalin uzuulelt'!P$2,negtgel!U81:BL81)+ SUMIF(negtgel!U$2:BL$2,'Tsalin uzuulelt'!P$3,negtgel!U81:BL81)+ SUMIF(negtgel!U$2:BL$2,'Tsalin uzuulelt'!P$4,negtgel!U81:BL81)+ SUMIF(negtgel!U$2:BL$2,'Tsalin uzuulelt'!P$5,negtgel!U81:BL81)</f>
      </c>
      <c r="N81">
        <f>IF(ISNUMBER(U81*1)=CF81,0,K81-H81-G81)</f>
      </c>
      <c r="O81">
        <f>IF(ISNUMBER(U81*1)=CF81,0,L81)</f>
      </c>
      <c r="P81">
        <f>IF(ISNUMBER(U81*1)=CF81,0,M81)</f>
      </c>
      <c r="Q81">
        <f>IF(N81&gt;2400000,N81,0)</f>
      </c>
      <c r="R81">
        <f><![CDATA[IF(N81<561797,13333.33,IF(N81<1123595,11666.67,IF(N81<1685393,10000,IF(N81<2247191,8333.33,IF(N81<2664000,6666.6,IF(N81<2764000,5000,IF(N81<3264000,0,0)))))))]]></f>
      </c>
      <c r="S81">
        <f>IF(B81&gt;10,11,IF(B81&gt;8.7,8.8,IF(B81&gt;3,B81,IF(B81&gt;1.5,2))))</f>
      </c>
      <c r="T81">
        <f>IF(Q81=0,S81,R81)</f>
      </c>
      <c r="U81" t="n">
        <v>6.0</v>
      </c>
      <c r="V81" t="s">
        <v>2653</v>
      </c>
      <c r="W81" t="n">
        <v>22.0</v>
      </c>
      <c r="X81" t="n">
        <v>0.0</v>
      </c>
      <c r="Y81" t="n">
        <v>447091.0</v>
      </c>
      <c r="Z81" t="n">
        <v>0.0</v>
      </c>
      <c r="AA81" t="n">
        <v>0.0</v>
      </c>
      <c r="AB81" t="s">
        <v>2651</v>
      </c>
      <c r="AC81" t="n">
        <v>0.0</v>
      </c>
      <c r="AD81" t="n">
        <v>0.0</v>
      </c>
      <c r="AE81" t="n">
        <v>23951.0</v>
      </c>
      <c r="AF81" t="n">
        <v>11000.0</v>
      </c>
      <c r="AG81" t="n">
        <v>0.0</v>
      </c>
      <c r="AH81" t="n">
        <v>482042.0</v>
      </c>
      <c r="AI81" t="n">
        <v>48204.0</v>
      </c>
      <c r="AJ81" t="n">
        <v>36494.0</v>
      </c>
      <c r="AK81" t="s">
        <v>2652</v>
      </c>
      <c r="CH81">
        <f>IFERROR(U81*1,0)</f>
      </c>
    </row>
    <row r="82">
      <c r="A82" t="n">
        <v>11.0</v>
      </c>
      <c r="B82">
        <f>IF((K82-G82-H82&gt;2400000),11,(L82/(K82-G82-H82)*100))</f>
      </c>
      <c r="C82">
        <f>IF(N82&gt;2400000,240000,(N82*S82)/100)</f>
      </c>
      <c r="D82">
        <f>IF((ISNUMBER(U82*1)=CH82),0,(K82-L82)*0.1-R82+(I82+J82)*0.011)</f>
      </c>
      <c r="E82">
        <f>IF((ISNUMBER(U82*1)=CH82),0,C82-L82)</f>
      </c>
      <c r="F82">
        <f>D82-P82</f>
      </c>
      <c r="G82">
        <f>SUMIF(negtgel!U$2:BL$2,'Tsalin uzuulelt'!B$1,negtgel!U82:BL82) + SUMIF(negtgel!U$2:BL$2,'Tsalin uzuulelt'!B$2,negtgel!U82:BL82)+SUMIF(negtgel!U$2:BL$2,'Tsalin uzuulelt'!B$3,negtgel!U82:BL82)+SUMIF(negtgel!U$2:BL$2,'Tsalin uzuulelt'!B$4,negtgel!U82:BL82)+SUMIF(negtgel!U$2:BL$2,'Tsalin uzuulelt'!B$5,negtgel!U82:BL82)</f>
      </c>
      <c r="H82">
        <f>SUMIF(negtgel!U$2:BL$2,'Tsalin uzuulelt'!F$1,negtgel!U82:BL82) + SUMIF(negtgel!U$2:BL$2,'Tsalin uzuulelt'!F$2,negtgel!U82:BL82)+SUMIF(negtgel!U$2:BL$2,'Tsalin uzuulelt'!F$3,negtgel!U82:BL82)+SUMIF(negtgel!U$2:BL$2,'Tsalin uzuulelt'!F$4,negtgel!U82:BL82)+SUMIF(negtgel!U$2:BL$2,'Tsalin uzuulelt'!F$5,negtgel!U82:BL82)</f>
      </c>
      <c r="I82">
        <f>SUMIF(negtgel!U$2:BL$2,'Tsalin uzuulelt'!H$1,negtgel!U82:BL82) + SUMIF(negtgel!U$2:BL$2,'Tsalin uzuulelt'!H$2,negtgel!U82:BL82)+SUMIF(negtgel!U$2:BL$2,'Tsalin uzuulelt'!H$3,negtgel!U82:BL82)+SUMIF(negtgel!U$2:BL$2,'Tsalin uzuulelt'!H$4,negtgel!U82:BL82)+SUMIF(negtgel!U$2:BL$2,'Tsalin uzuulelt'!H$5,negtgel!U82:BL82)</f>
      </c>
      <c r="J82">
        <f>SUMIF(negtgel!U$2:BL$2,'Tsalin uzuulelt'!J$1,negtgel!U82:BL82) + SUMIF(negtgel!U$2:BL$2,'Tsalin uzuulelt'!J$2,negtgel!U82:BL82)+SUMIF(negtgel!U$2:BL$2,'Tsalin uzuulelt'!J$3,negtgel!U82:BL82)+SUMIF(negtgel!U$2:BL$2,'Tsalin uzuulelt'!J$4,negtgel!U82:BL82)+SUMIF(negtgel!U$2:BL$2,'Tsalin uzuulelt'!J$5,negtgel!U82:BL82)</f>
      </c>
      <c r="K82">
        <f>SUMIF(negtgel!U$2:BL$2,'Tsalin uzuulelt'!L$1,negtgel!U82:BL82) + SUMIF(negtgel!U$2:BL$2,'Tsalin uzuulelt'!L$2,negtgel!U82:BL82)+SUMIF(negtgel!U$2:BL$2,'Tsalin uzuulelt'!L$3,negtgel!U82:BL82)+SUMIF(negtgel!U$2:BL$2,'Tsalin uzuulelt'!L$4,negtgel!U82:BL82)+SUMIF(negtgel!U$2:BL$2,'Tsalin uzuulelt'!L$5,negtgel!U82:BL82)</f>
      </c>
      <c r="L82">
        <f>SUMIF(negtgel!U$2:BL$2,'Tsalin uzuulelt'!N$1,negtgel!U82:BL82) + SUMIF(negtgel!U$2:BL$2,'Tsalin uzuulelt'!N$2,negtgel!U82:BL82)+SUMIF(negtgel!U$2:BL$2,'Tsalin uzuulelt'!N$3,negtgel!U82:BL82)+SUMIF(negtgel!U$2:BL$2,'Tsalin uzuulelt'!N$4,negtgel!U82:BL82)+SUMIF(negtgel!U$2:BL$2,'Tsalin uzuulelt'!N$5,negtgel!U82:BL82)</f>
      </c>
      <c r="M82">
        <f>SUMIF(negtgel!U$2:BL$2,'Tsalin uzuulelt'!P$1,negtgel!U82:BL82) + SUMIF(negtgel!U$2:BL$2,'Tsalin uzuulelt'!P$2,negtgel!U82:BL82)+ SUMIF(negtgel!U$2:BL$2,'Tsalin uzuulelt'!P$3,negtgel!U82:BL82)+ SUMIF(negtgel!U$2:BL$2,'Tsalin uzuulelt'!P$4,negtgel!U82:BL82)+ SUMIF(negtgel!U$2:BL$2,'Tsalin uzuulelt'!P$5,negtgel!U82:BL82)</f>
      </c>
      <c r="N82">
        <f>IF(ISNUMBER(U82*1)=CF82,0,K82-H82-G82)</f>
      </c>
      <c r="O82">
        <f>IF(ISNUMBER(U82*1)=CF82,0,L82)</f>
      </c>
      <c r="P82">
        <f>IF(ISNUMBER(U82*1)=CF82,0,M82)</f>
      </c>
      <c r="Q82">
        <f>IF(N82&gt;2400000,N82,0)</f>
      </c>
      <c r="R82">
        <f><![CDATA[IF(N82<561797,13333.33,IF(N82<1123595,11666.67,IF(N82<1685393,10000,IF(N82<2247191,8333.33,IF(N82<2664000,6666.6,IF(N82<2764000,5000,IF(N82<3264000,0,0)))))))]]></f>
      </c>
      <c r="S82">
        <f>IF(B82&gt;10,11,IF(B82&gt;8.7,8.8,IF(B82&gt;3,B82,IF(B82&gt;1.5,2))))</f>
      </c>
      <c r="T82">
        <f>IF(Q82=0,S82,R82)</f>
      </c>
      <c r="U82" t="n">
        <v>8.0</v>
      </c>
      <c r="V82" t="s">
        <v>2654</v>
      </c>
      <c r="W82" t="n">
        <v>22.0</v>
      </c>
      <c r="X82" t="n">
        <v>0.0</v>
      </c>
      <c r="Y82" t="n">
        <v>446857.0</v>
      </c>
      <c r="Z82" t="n">
        <v>0.0</v>
      </c>
      <c r="AA82" t="n">
        <v>0.0</v>
      </c>
      <c r="AB82" t="s">
        <v>2651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n">
        <v>446857.0</v>
      </c>
      <c r="AI82" t="n">
        <v>34855.0</v>
      </c>
      <c r="AJ82" t="n">
        <v>34200.0</v>
      </c>
      <c r="AK82" t="s">
        <v>2652</v>
      </c>
      <c r="CH82">
        <f>IFERROR(U82*1,0)</f>
      </c>
    </row>
    <row r="84">
      <c r="A84" t="n">
        <v>11.0</v>
      </c>
      <c r="B84">
        <f>IF((K84-G84-H84&gt;2400000),11,(L84/(K84-G84-H84)*100))</f>
      </c>
      <c r="C84">
        <f>IF(N84&gt;2400000,240000,(N84*S84)/100)</f>
      </c>
      <c r="D84">
        <f>IF((ISNUMBER(U84*1)=CH84),0,(K84-L84)*0.1-R84+(I84+J84)*0.011)</f>
      </c>
      <c r="E84">
        <f>IF((ISNUMBER(U84*1)=CH84),0,C84-L84)</f>
      </c>
      <c r="F84">
        <f>D84-P84</f>
      </c>
      <c r="G84">
        <f>SUMIF(negtgel!U$2:BL$2,'Tsalin uzuulelt'!B$1,negtgel!U84:BL84) + SUMIF(negtgel!U$2:BL$2,'Tsalin uzuulelt'!B$2,negtgel!U84:BL84)+SUMIF(negtgel!U$2:BL$2,'Tsalin uzuulelt'!B$3,negtgel!U84:BL84)+SUMIF(negtgel!U$2:BL$2,'Tsalin uzuulelt'!B$4,negtgel!U84:BL84)+SUMIF(negtgel!U$2:BL$2,'Tsalin uzuulelt'!B$5,negtgel!U84:BL84)</f>
      </c>
      <c r="H84">
        <f>SUMIF(negtgel!U$2:BL$2,'Tsalin uzuulelt'!F$1,negtgel!U84:BL84) + SUMIF(negtgel!U$2:BL$2,'Tsalin uzuulelt'!F$2,negtgel!U84:BL84)+SUMIF(negtgel!U$2:BL$2,'Tsalin uzuulelt'!F$3,negtgel!U84:BL84)+SUMIF(negtgel!U$2:BL$2,'Tsalin uzuulelt'!F$4,negtgel!U84:BL84)+SUMIF(negtgel!U$2:BL$2,'Tsalin uzuulelt'!F$5,negtgel!U84:BL84)</f>
      </c>
      <c r="I84">
        <f>SUMIF(negtgel!U$2:BL$2,'Tsalin uzuulelt'!H$1,negtgel!U84:BL84) + SUMIF(negtgel!U$2:BL$2,'Tsalin uzuulelt'!H$2,negtgel!U84:BL84)+SUMIF(negtgel!U$2:BL$2,'Tsalin uzuulelt'!H$3,negtgel!U84:BL84)+SUMIF(negtgel!U$2:BL$2,'Tsalin uzuulelt'!H$4,negtgel!U84:BL84)+SUMIF(negtgel!U$2:BL$2,'Tsalin uzuulelt'!H$5,negtgel!U84:BL84)</f>
      </c>
      <c r="J84">
        <f>SUMIF(negtgel!U$2:BL$2,'Tsalin uzuulelt'!J$1,negtgel!U84:BL84) + SUMIF(negtgel!U$2:BL$2,'Tsalin uzuulelt'!J$2,negtgel!U84:BL84)+SUMIF(negtgel!U$2:BL$2,'Tsalin uzuulelt'!J$3,negtgel!U84:BL84)+SUMIF(negtgel!U$2:BL$2,'Tsalin uzuulelt'!J$4,negtgel!U84:BL84)+SUMIF(negtgel!U$2:BL$2,'Tsalin uzuulelt'!J$5,negtgel!U84:BL84)</f>
      </c>
      <c r="K84">
        <f>SUMIF(negtgel!U$2:BL$2,'Tsalin uzuulelt'!L$1,negtgel!U84:BL84) + SUMIF(negtgel!U$2:BL$2,'Tsalin uzuulelt'!L$2,negtgel!U84:BL84)+SUMIF(negtgel!U$2:BL$2,'Tsalin uzuulelt'!L$3,negtgel!U84:BL84)+SUMIF(negtgel!U$2:BL$2,'Tsalin uzuulelt'!L$4,negtgel!U84:BL84)+SUMIF(negtgel!U$2:BL$2,'Tsalin uzuulelt'!L$5,negtgel!U84:BL84)</f>
      </c>
      <c r="L84">
        <f>SUMIF(negtgel!U$2:BL$2,'Tsalin uzuulelt'!N$1,negtgel!U84:BL84) + SUMIF(negtgel!U$2:BL$2,'Tsalin uzuulelt'!N$2,negtgel!U84:BL84)+SUMIF(negtgel!U$2:BL$2,'Tsalin uzuulelt'!N$3,negtgel!U84:BL84)+SUMIF(negtgel!U$2:BL$2,'Tsalin uzuulelt'!N$4,negtgel!U84:BL84)+SUMIF(negtgel!U$2:BL$2,'Tsalin uzuulelt'!N$5,negtgel!U84:BL84)</f>
      </c>
      <c r="M84">
        <f>SUMIF(negtgel!U$2:BL$2,'Tsalin uzuulelt'!P$1,negtgel!U84:BL84) + SUMIF(negtgel!U$2:BL$2,'Tsalin uzuulelt'!P$2,negtgel!U84:BL84)+ SUMIF(negtgel!U$2:BL$2,'Tsalin uzuulelt'!P$3,negtgel!U84:BL84)+ SUMIF(negtgel!U$2:BL$2,'Tsalin uzuulelt'!P$4,negtgel!U84:BL84)+ SUMIF(negtgel!U$2:BL$2,'Tsalin uzuulelt'!P$5,negtgel!U84:BL84)</f>
      </c>
      <c r="N84">
        <f>IF(ISNUMBER(U84*1)=CF84,0,K84-H84-G84)</f>
      </c>
      <c r="O84">
        <f>IF(ISNUMBER(U84*1)=CF84,0,L84)</f>
      </c>
      <c r="P84">
        <f>IF(ISNUMBER(U84*1)=CF84,0,M84)</f>
      </c>
      <c r="Q84">
        <f>IF(N84&gt;2400000,N84,0)</f>
      </c>
      <c r="R84">
        <f><![CDATA[IF(N84<561797,13333.33,IF(N84<1123595,11666.67,IF(N84<1685393,10000,IF(N84<2247191,8333.33,IF(N84<2664000,6666.6,IF(N84<2764000,5000,IF(N84<3264000,0,0)))))))]]></f>
      </c>
      <c r="S84">
        <f>IF(B84&gt;10,11,IF(B84&gt;8.7,8.8,IF(B84&gt;3,B84,IF(B84&gt;1.5,2))))</f>
      </c>
      <c r="T84">
        <f>IF(Q84=0,S84,R84)</f>
      </c>
      <c r="U84"/>
      <c r="V84"/>
      <c r="W84"/>
      <c r="X84" t="s">
        <v>2671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CH84">
        <f>IFERROR(U84*1,0)</f>
      </c>
    </row>
    <row r="87">
      <c r="A87" t="n">
        <v>12.0</v>
      </c>
      <c r="B87">
        <f>IF((K87-G87-H87&gt;2400000),11,(L87/(K87-G87-H87)*100))</f>
      </c>
      <c r="C87">
        <f>IF(N87&gt;2400000,240000,(N87*S87)/100)</f>
      </c>
      <c r="D87">
        <f>IF((ISNUMBER(U87*1)=CH87),0,(K87-L87)*0.1-R87+(I87+J87)*0.011)</f>
      </c>
      <c r="E87">
        <f>IF((ISNUMBER(U87*1)=CH87),0,C87-L87)</f>
      </c>
      <c r="F87">
        <f>D87-P87</f>
      </c>
      <c r="G87">
        <f>SUMIF(negtgel!U$2:BL$2,'Tsalin uzuulelt'!B$1,negtgel!U87:BL87) + SUMIF(negtgel!U$2:BL$2,'Tsalin uzuulelt'!B$2,negtgel!U87:BL87)+SUMIF(negtgel!U$2:BL$2,'Tsalin uzuulelt'!B$3,negtgel!U87:BL87)+SUMIF(negtgel!U$2:BL$2,'Tsalin uzuulelt'!B$4,negtgel!U87:BL87)+SUMIF(negtgel!U$2:BL$2,'Tsalin uzuulelt'!B$5,negtgel!U87:BL87)</f>
      </c>
      <c r="H87">
        <f>SUMIF(negtgel!U$2:BL$2,'Tsalin uzuulelt'!F$1,negtgel!U87:BL87) + SUMIF(negtgel!U$2:BL$2,'Tsalin uzuulelt'!F$2,negtgel!U87:BL87)+SUMIF(negtgel!U$2:BL$2,'Tsalin uzuulelt'!F$3,negtgel!U87:BL87)+SUMIF(negtgel!U$2:BL$2,'Tsalin uzuulelt'!F$4,negtgel!U87:BL87)+SUMIF(negtgel!U$2:BL$2,'Tsalin uzuulelt'!F$5,negtgel!U87:BL87)</f>
      </c>
      <c r="I87">
        <f>SUMIF(negtgel!U$2:BL$2,'Tsalin uzuulelt'!H$1,negtgel!U87:BL87) + SUMIF(negtgel!U$2:BL$2,'Tsalin uzuulelt'!H$2,negtgel!U87:BL87)+SUMIF(negtgel!U$2:BL$2,'Tsalin uzuulelt'!H$3,negtgel!U87:BL87)+SUMIF(negtgel!U$2:BL$2,'Tsalin uzuulelt'!H$4,negtgel!U87:BL87)+SUMIF(negtgel!U$2:BL$2,'Tsalin uzuulelt'!H$5,negtgel!U87:BL87)</f>
      </c>
      <c r="J87">
        <f>SUMIF(negtgel!U$2:BL$2,'Tsalin uzuulelt'!J$1,negtgel!U87:BL87) + SUMIF(negtgel!U$2:BL$2,'Tsalin uzuulelt'!J$2,negtgel!U87:BL87)+SUMIF(negtgel!U$2:BL$2,'Tsalin uzuulelt'!J$3,negtgel!U87:BL87)+SUMIF(negtgel!U$2:BL$2,'Tsalin uzuulelt'!J$4,negtgel!U87:BL87)+SUMIF(negtgel!U$2:BL$2,'Tsalin uzuulelt'!J$5,negtgel!U87:BL87)</f>
      </c>
      <c r="K87">
        <f>SUMIF(negtgel!U$2:BL$2,'Tsalin uzuulelt'!L$1,negtgel!U87:BL87) + SUMIF(negtgel!U$2:BL$2,'Tsalin uzuulelt'!L$2,negtgel!U87:BL87)+SUMIF(negtgel!U$2:BL$2,'Tsalin uzuulelt'!L$3,negtgel!U87:BL87)+SUMIF(negtgel!U$2:BL$2,'Tsalin uzuulelt'!L$4,negtgel!U87:BL87)+SUMIF(negtgel!U$2:BL$2,'Tsalin uzuulelt'!L$5,negtgel!U87:BL87)</f>
      </c>
      <c r="L87">
        <f>SUMIF(negtgel!U$2:BL$2,'Tsalin uzuulelt'!N$1,negtgel!U87:BL87) + SUMIF(negtgel!U$2:BL$2,'Tsalin uzuulelt'!N$2,negtgel!U87:BL87)+SUMIF(negtgel!U$2:BL$2,'Tsalin uzuulelt'!N$3,negtgel!U87:BL87)+SUMIF(negtgel!U$2:BL$2,'Tsalin uzuulelt'!N$4,negtgel!U87:BL87)+SUMIF(negtgel!U$2:BL$2,'Tsalin uzuulelt'!N$5,negtgel!U87:BL87)</f>
      </c>
      <c r="M87">
        <f>SUMIF(negtgel!U$2:BL$2,'Tsalin uzuulelt'!P$1,negtgel!U87:BL87) + SUMIF(negtgel!U$2:BL$2,'Tsalin uzuulelt'!P$2,negtgel!U87:BL87)+ SUMIF(negtgel!U$2:BL$2,'Tsalin uzuulelt'!P$3,negtgel!U87:BL87)+ SUMIF(negtgel!U$2:BL$2,'Tsalin uzuulelt'!P$4,negtgel!U87:BL87)+ SUMIF(negtgel!U$2:BL$2,'Tsalin uzuulelt'!P$5,negtgel!U87:BL87)</f>
      </c>
      <c r="N87">
        <f>IF(ISNUMBER(U87*1)=CF87,0,K87-H87-G87)</f>
      </c>
      <c r="O87">
        <f>IF(ISNUMBER(U87*1)=CF87,0,L87)</f>
      </c>
      <c r="P87">
        <f>IF(ISNUMBER(U87*1)=CF87,0,M87)</f>
      </c>
      <c r="Q87">
        <f>IF(N87&gt;2400000,N87,0)</f>
      </c>
      <c r="R87">
        <f><![CDATA[IF(N87<561797,13333.33,IF(N87<1123595,11666.67,IF(N87<1685393,10000,IF(N87<2247191,8333.33,IF(N87<2664000,6666.6,IF(N87<2764000,5000,IF(N87<3264000,0,0)))))))]]></f>
      </c>
      <c r="S87">
        <f>IF(B87&gt;10,11,IF(B87&gt;8.7,8.8,IF(B87&gt;3,B87,IF(B87&gt;1.5,2))))</f>
      </c>
      <c r="T87">
        <f>IF(Q87=0,S87,R87)</f>
      </c>
      <c r="U87" t="n">
        <v>2.0</v>
      </c>
      <c r="V87" t="s">
        <v>2650</v>
      </c>
      <c r="W87" t="n">
        <v>20.0</v>
      </c>
      <c r="X87" t="n">
        <v>0.0</v>
      </c>
      <c r="Y87" t="n">
        <v>560865.0</v>
      </c>
      <c r="Z87" t="n">
        <v>0.0</v>
      </c>
      <c r="AA87" t="n">
        <v>0.0</v>
      </c>
      <c r="AB87" t="s">
        <v>2651</v>
      </c>
      <c r="AC87" t="n">
        <v>0.0</v>
      </c>
      <c r="AD87" t="n">
        <v>112173.0</v>
      </c>
      <c r="AE87" t="n">
        <v>0.0</v>
      </c>
      <c r="AF87" t="n">
        <v>16000.0</v>
      </c>
      <c r="AG87" t="n">
        <v>0.0</v>
      </c>
      <c r="AH87" t="n">
        <v>689038.0</v>
      </c>
      <c r="AI87" t="n">
        <v>68904.0</v>
      </c>
      <c r="AJ87" t="n">
        <v>55173.0</v>
      </c>
      <c r="AK87" t="s">
        <v>2652</v>
      </c>
      <c r="CH87">
        <f>IFERROR(U87*1,0)</f>
      </c>
    </row>
    <row r="88">
      <c r="A88" t="n">
        <v>12.0</v>
      </c>
      <c r="B88">
        <f>IF((K88-G88-H88&gt;2400000),11,(L88/(K88-G88-H88)*100))</f>
      </c>
      <c r="C88">
        <f>IF(N88&gt;2400000,240000,(N88*S88)/100)</f>
      </c>
      <c r="D88">
        <f>IF((ISNUMBER(U88*1)=CH88),0,(K88-L88)*0.1-R88+(I88+J88)*0.011)</f>
      </c>
      <c r="E88">
        <f>IF((ISNUMBER(U88*1)=CH88),0,C88-L88)</f>
      </c>
      <c r="F88">
        <f>D88-P88</f>
      </c>
      <c r="G88">
        <f>SUMIF(negtgel!U$2:BL$2,'Tsalin uzuulelt'!B$1,negtgel!U88:BL88) + SUMIF(negtgel!U$2:BL$2,'Tsalin uzuulelt'!B$2,negtgel!U88:BL88)+SUMIF(negtgel!U$2:BL$2,'Tsalin uzuulelt'!B$3,negtgel!U88:BL88)+SUMIF(negtgel!U$2:BL$2,'Tsalin uzuulelt'!B$4,negtgel!U88:BL88)+SUMIF(negtgel!U$2:BL$2,'Tsalin uzuulelt'!B$5,negtgel!U88:BL88)</f>
      </c>
      <c r="H88">
        <f>SUMIF(negtgel!U$2:BL$2,'Tsalin uzuulelt'!F$1,negtgel!U88:BL88) + SUMIF(negtgel!U$2:BL$2,'Tsalin uzuulelt'!F$2,negtgel!U88:BL88)+SUMIF(negtgel!U$2:BL$2,'Tsalin uzuulelt'!F$3,negtgel!U88:BL88)+SUMIF(negtgel!U$2:BL$2,'Tsalin uzuulelt'!F$4,negtgel!U88:BL88)+SUMIF(negtgel!U$2:BL$2,'Tsalin uzuulelt'!F$5,negtgel!U88:BL88)</f>
      </c>
      <c r="I88">
        <f>SUMIF(negtgel!U$2:BL$2,'Tsalin uzuulelt'!H$1,negtgel!U88:BL88) + SUMIF(negtgel!U$2:BL$2,'Tsalin uzuulelt'!H$2,negtgel!U88:BL88)+SUMIF(negtgel!U$2:BL$2,'Tsalin uzuulelt'!H$3,negtgel!U88:BL88)+SUMIF(negtgel!U$2:BL$2,'Tsalin uzuulelt'!H$4,negtgel!U88:BL88)+SUMIF(negtgel!U$2:BL$2,'Tsalin uzuulelt'!H$5,negtgel!U88:BL88)</f>
      </c>
      <c r="J88">
        <f>SUMIF(negtgel!U$2:BL$2,'Tsalin uzuulelt'!J$1,negtgel!U88:BL88) + SUMIF(negtgel!U$2:BL$2,'Tsalin uzuulelt'!J$2,negtgel!U88:BL88)+SUMIF(negtgel!U$2:BL$2,'Tsalin uzuulelt'!J$3,negtgel!U88:BL88)+SUMIF(negtgel!U$2:BL$2,'Tsalin uzuulelt'!J$4,negtgel!U88:BL88)+SUMIF(negtgel!U$2:BL$2,'Tsalin uzuulelt'!J$5,negtgel!U88:BL88)</f>
      </c>
      <c r="K88">
        <f>SUMIF(negtgel!U$2:BL$2,'Tsalin uzuulelt'!L$1,negtgel!U88:BL88) + SUMIF(negtgel!U$2:BL$2,'Tsalin uzuulelt'!L$2,negtgel!U88:BL88)+SUMIF(negtgel!U$2:BL$2,'Tsalin uzuulelt'!L$3,negtgel!U88:BL88)+SUMIF(negtgel!U$2:BL$2,'Tsalin uzuulelt'!L$4,negtgel!U88:BL88)+SUMIF(negtgel!U$2:BL$2,'Tsalin uzuulelt'!L$5,negtgel!U88:BL88)</f>
      </c>
      <c r="L88">
        <f>SUMIF(negtgel!U$2:BL$2,'Tsalin uzuulelt'!N$1,negtgel!U88:BL88) + SUMIF(negtgel!U$2:BL$2,'Tsalin uzuulelt'!N$2,negtgel!U88:BL88)+SUMIF(negtgel!U$2:BL$2,'Tsalin uzuulelt'!N$3,negtgel!U88:BL88)+SUMIF(negtgel!U$2:BL$2,'Tsalin uzuulelt'!N$4,negtgel!U88:BL88)+SUMIF(negtgel!U$2:BL$2,'Tsalin uzuulelt'!N$5,negtgel!U88:BL88)</f>
      </c>
      <c r="M88">
        <f>SUMIF(negtgel!U$2:BL$2,'Tsalin uzuulelt'!P$1,negtgel!U88:BL88) + SUMIF(negtgel!U$2:BL$2,'Tsalin uzuulelt'!P$2,negtgel!U88:BL88)+ SUMIF(negtgel!U$2:BL$2,'Tsalin uzuulelt'!P$3,negtgel!U88:BL88)+ SUMIF(negtgel!U$2:BL$2,'Tsalin uzuulelt'!P$4,negtgel!U88:BL88)+ SUMIF(negtgel!U$2:BL$2,'Tsalin uzuulelt'!P$5,negtgel!U88:BL88)</f>
      </c>
      <c r="N88">
        <f>IF(ISNUMBER(U88*1)=CF88,0,K88-H88-G88)</f>
      </c>
      <c r="O88">
        <f>IF(ISNUMBER(U88*1)=CF88,0,L88)</f>
      </c>
      <c r="P88">
        <f>IF(ISNUMBER(U88*1)=CF88,0,M88)</f>
      </c>
      <c r="Q88">
        <f>IF(N88&gt;2400000,N88,0)</f>
      </c>
      <c r="R88">
        <f><![CDATA[IF(N88<561797,13333.33,IF(N88<1123595,11666.67,IF(N88<1685393,10000,IF(N88<2247191,8333.33,IF(N88<2664000,6666.6,IF(N88<2764000,5000,IF(N88<3264000,0,0)))))))]]></f>
      </c>
      <c r="S88">
        <f>IF(B88&gt;10,11,IF(B88&gt;8.7,8.8,IF(B88&gt;3,B88,IF(B88&gt;1.5,2))))</f>
      </c>
      <c r="T88">
        <f>IF(Q88=0,S88,R88)</f>
      </c>
      <c r="U88" t="n">
        <v>6.0</v>
      </c>
      <c r="V88" t="s">
        <v>2653</v>
      </c>
      <c r="W88" t="n">
        <v>20.0</v>
      </c>
      <c r="X88" t="n">
        <v>0.0</v>
      </c>
      <c r="Y88" t="n">
        <v>447091.0</v>
      </c>
      <c r="Z88" t="n">
        <v>0.0</v>
      </c>
      <c r="AA88" t="n">
        <v>0.0</v>
      </c>
      <c r="AB88" t="s">
        <v>2651</v>
      </c>
      <c r="AC88" t="n">
        <v>0.0</v>
      </c>
      <c r="AD88" t="n">
        <v>0.0</v>
      </c>
      <c r="AE88" t="n">
        <v>0.0</v>
      </c>
      <c r="AF88" t="n">
        <v>10000.0</v>
      </c>
      <c r="AG88" t="n">
        <v>0.0</v>
      </c>
      <c r="AH88" t="n">
        <v>457091.0</v>
      </c>
      <c r="AI88" t="n">
        <v>45709.0</v>
      </c>
      <c r="AJ88" t="n">
        <v>34238.0</v>
      </c>
      <c r="AK88" t="s">
        <v>2652</v>
      </c>
      <c r="CH88">
        <f>IFERROR(U88*1,0)</f>
      </c>
    </row>
    <row r="89">
      <c r="A89" t="n">
        <v>12.0</v>
      </c>
      <c r="B89">
        <f>IF((K89-G89-H89&gt;2400000),11,(L89/(K89-G89-H89)*100))</f>
      </c>
      <c r="C89">
        <f>IF(N89&gt;2400000,240000,(N89*S89)/100)</f>
      </c>
      <c r="D89">
        <f>IF((ISNUMBER(U89*1)=CH89),0,(K89-L89)*0.1-R89+(I89+J89)*0.011)</f>
      </c>
      <c r="E89">
        <f>IF((ISNUMBER(U89*1)=CH89),0,C89-L89)</f>
      </c>
      <c r="F89">
        <f>D89-P89</f>
      </c>
      <c r="G89">
        <f>SUMIF(negtgel!U$2:BL$2,'Tsalin uzuulelt'!B$1,negtgel!U89:BL89) + SUMIF(negtgel!U$2:BL$2,'Tsalin uzuulelt'!B$2,negtgel!U89:BL89)+SUMIF(negtgel!U$2:BL$2,'Tsalin uzuulelt'!B$3,negtgel!U89:BL89)+SUMIF(negtgel!U$2:BL$2,'Tsalin uzuulelt'!B$4,negtgel!U89:BL89)+SUMIF(negtgel!U$2:BL$2,'Tsalin uzuulelt'!B$5,negtgel!U89:BL89)</f>
      </c>
      <c r="H89">
        <f>SUMIF(negtgel!U$2:BL$2,'Tsalin uzuulelt'!F$1,negtgel!U89:BL89) + SUMIF(negtgel!U$2:BL$2,'Tsalin uzuulelt'!F$2,negtgel!U89:BL89)+SUMIF(negtgel!U$2:BL$2,'Tsalin uzuulelt'!F$3,negtgel!U89:BL89)+SUMIF(negtgel!U$2:BL$2,'Tsalin uzuulelt'!F$4,negtgel!U89:BL89)+SUMIF(negtgel!U$2:BL$2,'Tsalin uzuulelt'!F$5,negtgel!U89:BL89)</f>
      </c>
      <c r="I89">
        <f>SUMIF(negtgel!U$2:BL$2,'Tsalin uzuulelt'!H$1,negtgel!U89:BL89) + SUMIF(negtgel!U$2:BL$2,'Tsalin uzuulelt'!H$2,negtgel!U89:BL89)+SUMIF(negtgel!U$2:BL$2,'Tsalin uzuulelt'!H$3,negtgel!U89:BL89)+SUMIF(negtgel!U$2:BL$2,'Tsalin uzuulelt'!H$4,negtgel!U89:BL89)+SUMIF(negtgel!U$2:BL$2,'Tsalin uzuulelt'!H$5,negtgel!U89:BL89)</f>
      </c>
      <c r="J89">
        <f>SUMIF(negtgel!U$2:BL$2,'Tsalin uzuulelt'!J$1,negtgel!U89:BL89) + SUMIF(negtgel!U$2:BL$2,'Tsalin uzuulelt'!J$2,negtgel!U89:BL89)+SUMIF(negtgel!U$2:BL$2,'Tsalin uzuulelt'!J$3,negtgel!U89:BL89)+SUMIF(negtgel!U$2:BL$2,'Tsalin uzuulelt'!J$4,negtgel!U89:BL89)+SUMIF(negtgel!U$2:BL$2,'Tsalin uzuulelt'!J$5,negtgel!U89:BL89)</f>
      </c>
      <c r="K89">
        <f>SUMIF(negtgel!U$2:BL$2,'Tsalin uzuulelt'!L$1,negtgel!U89:BL89) + SUMIF(negtgel!U$2:BL$2,'Tsalin uzuulelt'!L$2,negtgel!U89:BL89)+SUMIF(negtgel!U$2:BL$2,'Tsalin uzuulelt'!L$3,negtgel!U89:BL89)+SUMIF(negtgel!U$2:BL$2,'Tsalin uzuulelt'!L$4,negtgel!U89:BL89)+SUMIF(negtgel!U$2:BL$2,'Tsalin uzuulelt'!L$5,negtgel!U89:BL89)</f>
      </c>
      <c r="L89">
        <f>SUMIF(negtgel!U$2:BL$2,'Tsalin uzuulelt'!N$1,negtgel!U89:BL89) + SUMIF(negtgel!U$2:BL$2,'Tsalin uzuulelt'!N$2,negtgel!U89:BL89)+SUMIF(negtgel!U$2:BL$2,'Tsalin uzuulelt'!N$3,negtgel!U89:BL89)+SUMIF(negtgel!U$2:BL$2,'Tsalin uzuulelt'!N$4,negtgel!U89:BL89)+SUMIF(negtgel!U$2:BL$2,'Tsalin uzuulelt'!N$5,negtgel!U89:BL89)</f>
      </c>
      <c r="M89">
        <f>SUMIF(negtgel!U$2:BL$2,'Tsalin uzuulelt'!P$1,negtgel!U89:BL89) + SUMIF(negtgel!U$2:BL$2,'Tsalin uzuulelt'!P$2,negtgel!U89:BL89)+ SUMIF(negtgel!U$2:BL$2,'Tsalin uzuulelt'!P$3,negtgel!U89:BL89)+ SUMIF(negtgel!U$2:BL$2,'Tsalin uzuulelt'!P$4,negtgel!U89:BL89)+ SUMIF(negtgel!U$2:BL$2,'Tsalin uzuulelt'!P$5,negtgel!U89:BL89)</f>
      </c>
      <c r="N89">
        <f>IF(ISNUMBER(U89*1)=CF89,0,K89-H89-G89)</f>
      </c>
      <c r="O89">
        <f>IF(ISNUMBER(U89*1)=CF89,0,L89)</f>
      </c>
      <c r="P89">
        <f>IF(ISNUMBER(U89*1)=CF89,0,M89)</f>
      </c>
      <c r="Q89">
        <f>IF(N89&gt;2400000,N89,0)</f>
      </c>
      <c r="R89">
        <f><![CDATA[IF(N89<561797,13333.33,IF(N89<1123595,11666.67,IF(N89<1685393,10000,IF(N89<2247191,8333.33,IF(N89<2664000,6666.6,IF(N89<2764000,5000,IF(N89<3264000,0,0)))))))]]></f>
      </c>
      <c r="S89">
        <f>IF(B89&gt;10,11,IF(B89&gt;8.7,8.8,IF(B89&gt;3,B89,IF(B89&gt;1.5,2))))</f>
      </c>
      <c r="T89">
        <f>IF(Q89=0,S89,R89)</f>
      </c>
      <c r="U89" t="n">
        <v>8.0</v>
      </c>
      <c r="V89" t="s">
        <v>2654</v>
      </c>
      <c r="W89" t="n">
        <v>20.0</v>
      </c>
      <c r="X89" t="n">
        <v>0.0</v>
      </c>
      <c r="Y89" t="n">
        <v>446857.0</v>
      </c>
      <c r="Z89" t="n">
        <v>0.0</v>
      </c>
      <c r="AA89" t="n">
        <v>0.0</v>
      </c>
      <c r="AB89" t="s">
        <v>2651</v>
      </c>
      <c r="AC89" t="n">
        <v>0.0</v>
      </c>
      <c r="AD89" t="n">
        <v>111714.0</v>
      </c>
      <c r="AE89" t="n">
        <v>0.0</v>
      </c>
      <c r="AF89" t="n">
        <v>0.0</v>
      </c>
      <c r="AG89" t="n">
        <v>0.0</v>
      </c>
      <c r="AH89" t="n">
        <v>558571.0</v>
      </c>
      <c r="AI89" t="n">
        <v>43569.0</v>
      </c>
      <c r="AJ89" t="n">
        <v>44500.0</v>
      </c>
      <c r="AK89" t="s">
        <v>2652</v>
      </c>
      <c r="CH89">
        <f>IFERROR(U89*1,0)</f>
      </c>
    </row>
    <row r="90">
      <c r="A90" t="n">
        <v>12.0</v>
      </c>
      <c r="B90">
        <f>IF((K90-G90-H90&gt;2400000),11,(L90/(K90-G90-H90)*100))</f>
      </c>
      <c r="C90">
        <f>IF(N90&gt;2400000,240000,(N90*S90)/100)</f>
      </c>
      <c r="D90">
        <f>IF((ISNUMBER(U90*1)=CH90),0,(K90-L90)*0.1-R90+(I90+J90)*0.011)</f>
      </c>
      <c r="E90">
        <f>IF((ISNUMBER(U90*1)=CH90),0,C90-L90)</f>
      </c>
      <c r="F90">
        <f>D90-P90</f>
      </c>
      <c r="G90">
        <f>SUMIF(negtgel!U$2:BL$2,'Tsalin uzuulelt'!B$1,negtgel!U90:BL90) + SUMIF(negtgel!U$2:BL$2,'Tsalin uzuulelt'!B$2,negtgel!U90:BL90)+SUMIF(negtgel!U$2:BL$2,'Tsalin uzuulelt'!B$3,negtgel!U90:BL90)+SUMIF(negtgel!U$2:BL$2,'Tsalin uzuulelt'!B$4,negtgel!U90:BL90)+SUMIF(negtgel!U$2:BL$2,'Tsalin uzuulelt'!B$5,negtgel!U90:BL90)</f>
      </c>
      <c r="H90">
        <f>SUMIF(negtgel!U$2:BL$2,'Tsalin uzuulelt'!F$1,negtgel!U90:BL90) + SUMIF(negtgel!U$2:BL$2,'Tsalin uzuulelt'!F$2,negtgel!U90:BL90)+SUMIF(negtgel!U$2:BL$2,'Tsalin uzuulelt'!F$3,negtgel!U90:BL90)+SUMIF(negtgel!U$2:BL$2,'Tsalin uzuulelt'!F$4,negtgel!U90:BL90)+SUMIF(negtgel!U$2:BL$2,'Tsalin uzuulelt'!F$5,negtgel!U90:BL90)</f>
      </c>
      <c r="I90">
        <f>SUMIF(negtgel!U$2:BL$2,'Tsalin uzuulelt'!H$1,negtgel!U90:BL90) + SUMIF(negtgel!U$2:BL$2,'Tsalin uzuulelt'!H$2,negtgel!U90:BL90)+SUMIF(negtgel!U$2:BL$2,'Tsalin uzuulelt'!H$3,negtgel!U90:BL90)+SUMIF(negtgel!U$2:BL$2,'Tsalin uzuulelt'!H$4,negtgel!U90:BL90)+SUMIF(negtgel!U$2:BL$2,'Tsalin uzuulelt'!H$5,negtgel!U90:BL90)</f>
      </c>
      <c r="J90">
        <f>SUMIF(negtgel!U$2:BL$2,'Tsalin uzuulelt'!J$1,negtgel!U90:BL90) + SUMIF(negtgel!U$2:BL$2,'Tsalin uzuulelt'!J$2,negtgel!U90:BL90)+SUMIF(negtgel!U$2:BL$2,'Tsalin uzuulelt'!J$3,negtgel!U90:BL90)+SUMIF(negtgel!U$2:BL$2,'Tsalin uzuulelt'!J$4,negtgel!U90:BL90)+SUMIF(negtgel!U$2:BL$2,'Tsalin uzuulelt'!J$5,negtgel!U90:BL90)</f>
      </c>
      <c r="K90">
        <f>SUMIF(negtgel!U$2:BL$2,'Tsalin uzuulelt'!L$1,negtgel!U90:BL90) + SUMIF(negtgel!U$2:BL$2,'Tsalin uzuulelt'!L$2,negtgel!U90:BL90)+SUMIF(negtgel!U$2:BL$2,'Tsalin uzuulelt'!L$3,negtgel!U90:BL90)+SUMIF(negtgel!U$2:BL$2,'Tsalin uzuulelt'!L$4,negtgel!U90:BL90)+SUMIF(negtgel!U$2:BL$2,'Tsalin uzuulelt'!L$5,negtgel!U90:BL90)</f>
      </c>
      <c r="L90">
        <f>SUMIF(negtgel!U$2:BL$2,'Tsalin uzuulelt'!N$1,negtgel!U90:BL90) + SUMIF(negtgel!U$2:BL$2,'Tsalin uzuulelt'!N$2,negtgel!U90:BL90)+SUMIF(negtgel!U$2:BL$2,'Tsalin uzuulelt'!N$3,negtgel!U90:BL90)+SUMIF(negtgel!U$2:BL$2,'Tsalin uzuulelt'!N$4,negtgel!U90:BL90)+SUMIF(negtgel!U$2:BL$2,'Tsalin uzuulelt'!N$5,negtgel!U90:BL90)</f>
      </c>
      <c r="M90">
        <f>SUMIF(negtgel!U$2:BL$2,'Tsalin uzuulelt'!P$1,negtgel!U90:BL90) + SUMIF(negtgel!U$2:BL$2,'Tsalin uzuulelt'!P$2,negtgel!U90:BL90)+ SUMIF(negtgel!U$2:BL$2,'Tsalin uzuulelt'!P$3,negtgel!U90:BL90)+ SUMIF(negtgel!U$2:BL$2,'Tsalin uzuulelt'!P$4,negtgel!U90:BL90)+ SUMIF(negtgel!U$2:BL$2,'Tsalin uzuulelt'!P$5,negtgel!U90:BL90)</f>
      </c>
      <c r="N90">
        <f>IF(ISNUMBER(U90*1)=CF90,0,K90-H90-G90)</f>
      </c>
      <c r="O90">
        <f>IF(ISNUMBER(U90*1)=CF90,0,L90)</f>
      </c>
      <c r="P90">
        <f>IF(ISNUMBER(U90*1)=CF90,0,M90)</f>
      </c>
      <c r="Q90">
        <f>IF(N90&gt;2400000,N90,0)</f>
      </c>
      <c r="R90">
        <f><![CDATA[IF(N90<561797,13333.33,IF(N90<1123595,11666.67,IF(N90<1685393,10000,IF(N90<2247191,8333.33,IF(N90<2664000,6666.6,IF(N90<2764000,5000,IF(N90<3264000,0,0)))))))]]></f>
      </c>
      <c r="S90">
        <f>IF(B90&gt;10,11,IF(B90&gt;8.7,8.8,IF(B90&gt;3,B90,IF(B90&gt;1.5,2))))</f>
      </c>
      <c r="T90">
        <f>IF(Q90=0,S90,R90)</f>
      </c>
      <c r="U90" t="n">
        <v>10.0</v>
      </c>
      <c r="V90" t="s">
        <v>2666</v>
      </c>
      <c r="W90" t="n">
        <v>0.0</v>
      </c>
      <c r="X90" t="n">
        <v>0.0</v>
      </c>
      <c r="Y90" t="n">
        <v>0.0</v>
      </c>
      <c r="Z90" t="n">
        <v>0.0</v>
      </c>
      <c r="AA90" t="n">
        <v>0.0</v>
      </c>
      <c r="AB90" t="s">
        <v>2651</v>
      </c>
      <c r="AC90" t="n">
        <v>0.0</v>
      </c>
      <c r="AD90" t="n">
        <v>0.0</v>
      </c>
      <c r="AE90" t="n">
        <v>0.0</v>
      </c>
      <c r="AF90" t="n">
        <v>0.0</v>
      </c>
      <c r="AG90" t="n">
        <v>273806.0</v>
      </c>
      <c r="AH90" t="n">
        <v>273806.0</v>
      </c>
      <c r="AI90" t="n">
        <v>27380.0</v>
      </c>
      <c r="AJ90" t="n">
        <v>24642.0</v>
      </c>
      <c r="AK90" t="s">
        <v>2651</v>
      </c>
      <c r="CH90">
        <f>IFERROR(U90*1,0)</f>
      </c>
    </row>
    <row r="91">
      <c r="A91" t="n">
        <v>12.0</v>
      </c>
      <c r="B91">
        <f>IF((K91-G91-H91&gt;2400000),11,(L91/(K91-G91-H91)*100))</f>
      </c>
      <c r="C91">
        <f>IF(N91&gt;2400000,240000,(N91*S91)/100)</f>
      </c>
      <c r="D91">
        <f>IF((ISNUMBER(U91*1)=CH91),0,(K91-L91)*0.1-R91+(I91+J91)*0.011)</f>
      </c>
      <c r="E91">
        <f>IF((ISNUMBER(U91*1)=CH91),0,C91-L91)</f>
      </c>
      <c r="F91">
        <f>D91-P91</f>
      </c>
      <c r="G91">
        <f>SUMIF(negtgel!U$2:BL$2,'Tsalin uzuulelt'!B$1,negtgel!U91:BL91) + SUMIF(negtgel!U$2:BL$2,'Tsalin uzuulelt'!B$2,negtgel!U91:BL91)+SUMIF(negtgel!U$2:BL$2,'Tsalin uzuulelt'!B$3,negtgel!U91:BL91)+SUMIF(negtgel!U$2:BL$2,'Tsalin uzuulelt'!B$4,negtgel!U91:BL91)+SUMIF(negtgel!U$2:BL$2,'Tsalin uzuulelt'!B$5,negtgel!U91:BL91)</f>
      </c>
      <c r="H91">
        <f>SUMIF(negtgel!U$2:BL$2,'Tsalin uzuulelt'!F$1,negtgel!U91:BL91) + SUMIF(negtgel!U$2:BL$2,'Tsalin uzuulelt'!F$2,negtgel!U91:BL91)+SUMIF(negtgel!U$2:BL$2,'Tsalin uzuulelt'!F$3,negtgel!U91:BL91)+SUMIF(negtgel!U$2:BL$2,'Tsalin uzuulelt'!F$4,negtgel!U91:BL91)+SUMIF(negtgel!U$2:BL$2,'Tsalin uzuulelt'!F$5,negtgel!U91:BL91)</f>
      </c>
      <c r="I91">
        <f>SUMIF(negtgel!U$2:BL$2,'Tsalin uzuulelt'!H$1,negtgel!U91:BL91) + SUMIF(negtgel!U$2:BL$2,'Tsalin uzuulelt'!H$2,negtgel!U91:BL91)+SUMIF(negtgel!U$2:BL$2,'Tsalin uzuulelt'!H$3,negtgel!U91:BL91)+SUMIF(negtgel!U$2:BL$2,'Tsalin uzuulelt'!H$4,negtgel!U91:BL91)+SUMIF(negtgel!U$2:BL$2,'Tsalin uzuulelt'!H$5,negtgel!U91:BL91)</f>
      </c>
      <c r="J91">
        <f>SUMIF(negtgel!U$2:BL$2,'Tsalin uzuulelt'!J$1,negtgel!U91:BL91) + SUMIF(negtgel!U$2:BL$2,'Tsalin uzuulelt'!J$2,negtgel!U91:BL91)+SUMIF(negtgel!U$2:BL$2,'Tsalin uzuulelt'!J$3,negtgel!U91:BL91)+SUMIF(negtgel!U$2:BL$2,'Tsalin uzuulelt'!J$4,negtgel!U91:BL91)+SUMIF(negtgel!U$2:BL$2,'Tsalin uzuulelt'!J$5,negtgel!U91:BL91)</f>
      </c>
      <c r="K91">
        <f>SUMIF(negtgel!U$2:BL$2,'Tsalin uzuulelt'!L$1,negtgel!U91:BL91) + SUMIF(negtgel!U$2:BL$2,'Tsalin uzuulelt'!L$2,negtgel!U91:BL91)+SUMIF(negtgel!U$2:BL$2,'Tsalin uzuulelt'!L$3,negtgel!U91:BL91)+SUMIF(negtgel!U$2:BL$2,'Tsalin uzuulelt'!L$4,negtgel!U91:BL91)+SUMIF(negtgel!U$2:BL$2,'Tsalin uzuulelt'!L$5,negtgel!U91:BL91)</f>
      </c>
      <c r="L91">
        <f>SUMIF(negtgel!U$2:BL$2,'Tsalin uzuulelt'!N$1,negtgel!U91:BL91) + SUMIF(negtgel!U$2:BL$2,'Tsalin uzuulelt'!N$2,negtgel!U91:BL91)+SUMIF(negtgel!U$2:BL$2,'Tsalin uzuulelt'!N$3,negtgel!U91:BL91)+SUMIF(negtgel!U$2:BL$2,'Tsalin uzuulelt'!N$4,negtgel!U91:BL91)+SUMIF(negtgel!U$2:BL$2,'Tsalin uzuulelt'!N$5,negtgel!U91:BL91)</f>
      </c>
      <c r="M91">
        <f>SUMIF(negtgel!U$2:BL$2,'Tsalin uzuulelt'!P$1,negtgel!U91:BL91) + SUMIF(negtgel!U$2:BL$2,'Tsalin uzuulelt'!P$2,negtgel!U91:BL91)+ SUMIF(negtgel!U$2:BL$2,'Tsalin uzuulelt'!P$3,negtgel!U91:BL91)+ SUMIF(negtgel!U$2:BL$2,'Tsalin uzuulelt'!P$4,negtgel!U91:BL91)+ SUMIF(negtgel!U$2:BL$2,'Tsalin uzuulelt'!P$5,negtgel!U91:BL91)</f>
      </c>
      <c r="N91">
        <f>IF(ISNUMBER(U91*1)=CF91,0,K91-H91-G91)</f>
      </c>
      <c r="O91">
        <f>IF(ISNUMBER(U91*1)=CF91,0,L91)</f>
      </c>
      <c r="P91">
        <f>IF(ISNUMBER(U91*1)=CF91,0,M91)</f>
      </c>
      <c r="Q91">
        <f>IF(N91&gt;2400000,N91,0)</f>
      </c>
      <c r="R91">
        <f><![CDATA[IF(N91<561797,13333.33,IF(N91<1123595,11666.67,IF(N91<1685393,10000,IF(N91<2247191,8333.33,IF(N91<2664000,6666.6,IF(N91<2764000,5000,IF(N91<3264000,0,0)))))))]]></f>
      </c>
      <c r="S91">
        <f>IF(B91&gt;10,11,IF(B91&gt;8.7,8.8,IF(B91&gt;3,B91,IF(B91&gt;1.5,2))))</f>
      </c>
      <c r="T91">
        <f>IF(Q91=0,S91,R91)</f>
      </c>
      <c r="U91" t="n">
        <v>12.0</v>
      </c>
      <c r="V91" t="s">
        <v>2672</v>
      </c>
      <c r="W91" t="n">
        <v>0.0</v>
      </c>
      <c r="X91" t="n">
        <v>0.0</v>
      </c>
      <c r="Y91" t="n">
        <v>0.0</v>
      </c>
      <c r="Z91" t="n">
        <v>0.0</v>
      </c>
      <c r="AA91" t="n">
        <v>0.0</v>
      </c>
      <c r="AB91" t="s">
        <v>2651</v>
      </c>
      <c r="AC91" t="n">
        <v>0.0</v>
      </c>
      <c r="AD91" t="n">
        <v>0.0</v>
      </c>
      <c r="AE91" t="n">
        <v>0.0</v>
      </c>
      <c r="AF91" t="n">
        <v>0.0</v>
      </c>
      <c r="AG91" t="n">
        <v>160586.0</v>
      </c>
      <c r="AH91" t="n">
        <v>160586.0</v>
      </c>
      <c r="AI91" t="n">
        <v>12526.0</v>
      </c>
      <c r="AJ91" t="n">
        <v>14806.0</v>
      </c>
      <c r="AK91" t="s">
        <v>2651</v>
      </c>
      <c r="CH91">
        <f>IFERROR(U91*1,0)</f>
      </c>
    </row>
    <row r="92">
      <c r="A92" t="n">
        <v>12.0</v>
      </c>
      <c r="B92">
        <f>IF((K92-G92-H92&gt;2400000),11,(L92/(K92-G92-H92)*100))</f>
      </c>
      <c r="C92">
        <f>IF(N92&gt;2400000,240000,(N92*S92)/100)</f>
      </c>
      <c r="D92">
        <f>IF((ISNUMBER(U92*1)=CH92),0,(K92-L92)*0.1-R92+(I92+J92)*0.011)</f>
      </c>
      <c r="E92">
        <f>IF((ISNUMBER(U92*1)=CH92),0,C92-L92)</f>
      </c>
      <c r="F92">
        <f>D92-P92</f>
      </c>
      <c r="G92">
        <f>SUMIF(negtgel!U$2:BL$2,'Tsalin uzuulelt'!B$1,negtgel!U92:BL92) + SUMIF(negtgel!U$2:BL$2,'Tsalin uzuulelt'!B$2,negtgel!U92:BL92)+SUMIF(negtgel!U$2:BL$2,'Tsalin uzuulelt'!B$3,negtgel!U92:BL92)+SUMIF(negtgel!U$2:BL$2,'Tsalin uzuulelt'!B$4,negtgel!U92:BL92)+SUMIF(negtgel!U$2:BL$2,'Tsalin uzuulelt'!B$5,negtgel!U92:BL92)</f>
      </c>
      <c r="H92">
        <f>SUMIF(negtgel!U$2:BL$2,'Tsalin uzuulelt'!F$1,negtgel!U92:BL92) + SUMIF(negtgel!U$2:BL$2,'Tsalin uzuulelt'!F$2,negtgel!U92:BL92)+SUMIF(negtgel!U$2:BL$2,'Tsalin uzuulelt'!F$3,negtgel!U92:BL92)+SUMIF(negtgel!U$2:BL$2,'Tsalin uzuulelt'!F$4,negtgel!U92:BL92)+SUMIF(negtgel!U$2:BL$2,'Tsalin uzuulelt'!F$5,negtgel!U92:BL92)</f>
      </c>
      <c r="I92">
        <f>SUMIF(negtgel!U$2:BL$2,'Tsalin uzuulelt'!H$1,negtgel!U92:BL92) + SUMIF(negtgel!U$2:BL$2,'Tsalin uzuulelt'!H$2,negtgel!U92:BL92)+SUMIF(negtgel!U$2:BL$2,'Tsalin uzuulelt'!H$3,negtgel!U92:BL92)+SUMIF(negtgel!U$2:BL$2,'Tsalin uzuulelt'!H$4,negtgel!U92:BL92)+SUMIF(negtgel!U$2:BL$2,'Tsalin uzuulelt'!H$5,negtgel!U92:BL92)</f>
      </c>
      <c r="J92">
        <f>SUMIF(negtgel!U$2:BL$2,'Tsalin uzuulelt'!J$1,negtgel!U92:BL92) + SUMIF(negtgel!U$2:BL$2,'Tsalin uzuulelt'!J$2,negtgel!U92:BL92)+SUMIF(negtgel!U$2:BL$2,'Tsalin uzuulelt'!J$3,negtgel!U92:BL92)+SUMIF(negtgel!U$2:BL$2,'Tsalin uzuulelt'!J$4,negtgel!U92:BL92)+SUMIF(negtgel!U$2:BL$2,'Tsalin uzuulelt'!J$5,negtgel!U92:BL92)</f>
      </c>
      <c r="K92">
        <f>SUMIF(negtgel!U$2:BL$2,'Tsalin uzuulelt'!L$1,negtgel!U92:BL92) + SUMIF(negtgel!U$2:BL$2,'Tsalin uzuulelt'!L$2,negtgel!U92:BL92)+SUMIF(negtgel!U$2:BL$2,'Tsalin uzuulelt'!L$3,negtgel!U92:BL92)+SUMIF(negtgel!U$2:BL$2,'Tsalin uzuulelt'!L$4,negtgel!U92:BL92)+SUMIF(negtgel!U$2:BL$2,'Tsalin uzuulelt'!L$5,negtgel!U92:BL92)</f>
      </c>
      <c r="L92">
        <f>SUMIF(negtgel!U$2:BL$2,'Tsalin uzuulelt'!N$1,negtgel!U92:BL92) + SUMIF(negtgel!U$2:BL$2,'Tsalin uzuulelt'!N$2,negtgel!U92:BL92)+SUMIF(negtgel!U$2:BL$2,'Tsalin uzuulelt'!N$3,negtgel!U92:BL92)+SUMIF(negtgel!U$2:BL$2,'Tsalin uzuulelt'!N$4,negtgel!U92:BL92)+SUMIF(negtgel!U$2:BL$2,'Tsalin uzuulelt'!N$5,negtgel!U92:BL92)</f>
      </c>
      <c r="M92">
        <f>SUMIF(negtgel!U$2:BL$2,'Tsalin uzuulelt'!P$1,negtgel!U92:BL92) + SUMIF(negtgel!U$2:BL$2,'Tsalin uzuulelt'!P$2,negtgel!U92:BL92)+ SUMIF(negtgel!U$2:BL$2,'Tsalin uzuulelt'!P$3,negtgel!U92:BL92)+ SUMIF(negtgel!U$2:BL$2,'Tsalin uzuulelt'!P$4,negtgel!U92:BL92)+ SUMIF(negtgel!U$2:BL$2,'Tsalin uzuulelt'!P$5,negtgel!U92:BL92)</f>
      </c>
      <c r="N92">
        <f>IF(ISNUMBER(U92*1)=CF92,0,K92-H92-G92)</f>
      </c>
      <c r="O92">
        <f>IF(ISNUMBER(U92*1)=CF92,0,L92)</f>
      </c>
      <c r="P92">
        <f>IF(ISNUMBER(U92*1)=CF92,0,M92)</f>
      </c>
      <c r="Q92">
        <f>IF(N92&gt;2400000,N92,0)</f>
      </c>
      <c r="R92">
        <f><![CDATA[IF(N92<561797,13333.33,IF(N92<1123595,11666.67,IF(N92<1685393,10000,IF(N92<2247191,8333.33,IF(N92<2664000,6666.6,IF(N92<2764000,5000,IF(N92<3264000,0,0)))))))]]></f>
      </c>
      <c r="S92">
        <f>IF(B92&gt;10,11,IF(B92&gt;8.7,8.8,IF(B92&gt;3,B92,IF(B92&gt;1.5,2))))</f>
      </c>
      <c r="T92">
        <f>IF(Q92=0,S92,R92)</f>
      </c>
      <c r="U92" t="n">
        <v>16.0</v>
      </c>
      <c r="V92" t="s">
        <v>2673</v>
      </c>
      <c r="W92" t="n">
        <v>0.0</v>
      </c>
      <c r="X92" t="n">
        <v>0.0</v>
      </c>
      <c r="Y92" t="n">
        <v>0.0</v>
      </c>
      <c r="Z92" t="n">
        <v>0.0</v>
      </c>
      <c r="AA92" t="n">
        <v>0.0</v>
      </c>
      <c r="AB92" t="s">
        <v>2651</v>
      </c>
      <c r="AC92" t="n">
        <v>0.0</v>
      </c>
      <c r="AD92" t="n">
        <v>0.0</v>
      </c>
      <c r="AE92" t="n">
        <v>0.0</v>
      </c>
      <c r="AF92" t="n">
        <v>0.0</v>
      </c>
      <c r="AG92" t="n">
        <v>269657.0</v>
      </c>
      <c r="AH92" t="n">
        <v>269657.0</v>
      </c>
      <c r="AI92" t="n">
        <v>26966.0</v>
      </c>
      <c r="AJ92" t="n">
        <v>24269.0</v>
      </c>
      <c r="AK92" t="s">
        <v>2651</v>
      </c>
      <c r="CH92">
        <f>IFERROR(U92*1,0)</f>
      </c>
    </row>
    <row r="93">
      <c r="A93" t="n">
        <v>12.0</v>
      </c>
      <c r="B93">
        <f>IF((K93-G93-H93&gt;2400000),11,(L93/(K93-G93-H93)*100))</f>
      </c>
      <c r="C93">
        <f>IF(N93&gt;2400000,240000,(N93*S93)/100)</f>
      </c>
      <c r="D93">
        <f>IF((ISNUMBER(U93*1)=CH93),0,(K93-L93)*0.1-R93+(I93+J93)*0.011)</f>
      </c>
      <c r="E93">
        <f>IF((ISNUMBER(U93*1)=CH93),0,C93-L93)</f>
      </c>
      <c r="F93">
        <f>D93-P93</f>
      </c>
      <c r="G93">
        <f>SUMIF(negtgel!U$2:BL$2,'Tsalin uzuulelt'!B$1,negtgel!U93:BL93) + SUMIF(negtgel!U$2:BL$2,'Tsalin uzuulelt'!B$2,negtgel!U93:BL93)+SUMIF(negtgel!U$2:BL$2,'Tsalin uzuulelt'!B$3,negtgel!U93:BL93)+SUMIF(negtgel!U$2:BL$2,'Tsalin uzuulelt'!B$4,negtgel!U93:BL93)+SUMIF(negtgel!U$2:BL$2,'Tsalin uzuulelt'!B$5,negtgel!U93:BL93)</f>
      </c>
      <c r="H93">
        <f>SUMIF(negtgel!U$2:BL$2,'Tsalin uzuulelt'!F$1,negtgel!U93:BL93) + SUMIF(negtgel!U$2:BL$2,'Tsalin uzuulelt'!F$2,negtgel!U93:BL93)+SUMIF(negtgel!U$2:BL$2,'Tsalin uzuulelt'!F$3,negtgel!U93:BL93)+SUMIF(negtgel!U$2:BL$2,'Tsalin uzuulelt'!F$4,negtgel!U93:BL93)+SUMIF(negtgel!U$2:BL$2,'Tsalin uzuulelt'!F$5,negtgel!U93:BL93)</f>
      </c>
      <c r="I93">
        <f>SUMIF(negtgel!U$2:BL$2,'Tsalin uzuulelt'!H$1,negtgel!U93:BL93) + SUMIF(negtgel!U$2:BL$2,'Tsalin uzuulelt'!H$2,negtgel!U93:BL93)+SUMIF(negtgel!U$2:BL$2,'Tsalin uzuulelt'!H$3,negtgel!U93:BL93)+SUMIF(negtgel!U$2:BL$2,'Tsalin uzuulelt'!H$4,negtgel!U93:BL93)+SUMIF(negtgel!U$2:BL$2,'Tsalin uzuulelt'!H$5,negtgel!U93:BL93)</f>
      </c>
      <c r="J93">
        <f>SUMIF(negtgel!U$2:BL$2,'Tsalin uzuulelt'!J$1,negtgel!U93:BL93) + SUMIF(negtgel!U$2:BL$2,'Tsalin uzuulelt'!J$2,negtgel!U93:BL93)+SUMIF(negtgel!U$2:BL$2,'Tsalin uzuulelt'!J$3,negtgel!U93:BL93)+SUMIF(negtgel!U$2:BL$2,'Tsalin uzuulelt'!J$4,negtgel!U93:BL93)+SUMIF(negtgel!U$2:BL$2,'Tsalin uzuulelt'!J$5,negtgel!U93:BL93)</f>
      </c>
      <c r="K93">
        <f>SUMIF(negtgel!U$2:BL$2,'Tsalin uzuulelt'!L$1,negtgel!U93:BL93) + SUMIF(negtgel!U$2:BL$2,'Tsalin uzuulelt'!L$2,negtgel!U93:BL93)+SUMIF(negtgel!U$2:BL$2,'Tsalin uzuulelt'!L$3,negtgel!U93:BL93)+SUMIF(negtgel!U$2:BL$2,'Tsalin uzuulelt'!L$4,negtgel!U93:BL93)+SUMIF(negtgel!U$2:BL$2,'Tsalin uzuulelt'!L$5,negtgel!U93:BL93)</f>
      </c>
      <c r="L93">
        <f>SUMIF(negtgel!U$2:BL$2,'Tsalin uzuulelt'!N$1,negtgel!U93:BL93) + SUMIF(negtgel!U$2:BL$2,'Tsalin uzuulelt'!N$2,negtgel!U93:BL93)+SUMIF(negtgel!U$2:BL$2,'Tsalin uzuulelt'!N$3,negtgel!U93:BL93)+SUMIF(negtgel!U$2:BL$2,'Tsalin uzuulelt'!N$4,negtgel!U93:BL93)+SUMIF(negtgel!U$2:BL$2,'Tsalin uzuulelt'!N$5,negtgel!U93:BL93)</f>
      </c>
      <c r="M93">
        <f>SUMIF(negtgel!U$2:BL$2,'Tsalin uzuulelt'!P$1,negtgel!U93:BL93) + SUMIF(negtgel!U$2:BL$2,'Tsalin uzuulelt'!P$2,negtgel!U93:BL93)+ SUMIF(negtgel!U$2:BL$2,'Tsalin uzuulelt'!P$3,negtgel!U93:BL93)+ SUMIF(negtgel!U$2:BL$2,'Tsalin uzuulelt'!P$4,negtgel!U93:BL93)+ SUMIF(negtgel!U$2:BL$2,'Tsalin uzuulelt'!P$5,negtgel!U93:BL93)</f>
      </c>
      <c r="N93">
        <f>IF(ISNUMBER(U93*1)=CF93,0,K93-H93-G93)</f>
      </c>
      <c r="O93">
        <f>IF(ISNUMBER(U93*1)=CF93,0,L93)</f>
      </c>
      <c r="P93">
        <f>IF(ISNUMBER(U93*1)=CF93,0,M93)</f>
      </c>
      <c r="Q93">
        <f>IF(N93&gt;2400000,N93,0)</f>
      </c>
      <c r="R93">
        <f><![CDATA[IF(N93<561797,13333.33,IF(N93<1123595,11666.67,IF(N93<1685393,10000,IF(N93<2247191,8333.33,IF(N93<2664000,6666.6,IF(N93<2764000,5000,IF(N93<3264000,0,0)))))))]]></f>
      </c>
      <c r="S93">
        <f>IF(B93&gt;10,11,IF(B93&gt;8.7,8.8,IF(B93&gt;3,B93,IF(B93&gt;1.5,2))))</f>
      </c>
      <c r="T93">
        <f>IF(Q93=0,S93,R93)</f>
      </c>
      <c r="U93" t="n">
        <v>125.0</v>
      </c>
      <c r="V93" t="s">
        <v>2657</v>
      </c>
      <c r="W93" t="n">
        <v>0.0</v>
      </c>
      <c r="X93" t="n">
        <v>0.0</v>
      </c>
      <c r="Y93" t="n">
        <v>0.0</v>
      </c>
      <c r="Z93" t="n">
        <v>0.0</v>
      </c>
      <c r="AA93" t="n">
        <v>0.0</v>
      </c>
      <c r="AB93" t="s">
        <v>2651</v>
      </c>
      <c r="AC93" t="n">
        <v>0.0</v>
      </c>
      <c r="AD93" t="n">
        <v>0.0</v>
      </c>
      <c r="AE93" t="n">
        <v>0.0</v>
      </c>
      <c r="AF93" t="n">
        <v>0.0</v>
      </c>
      <c r="AG93" t="n">
        <v>166957.0</v>
      </c>
      <c r="AH93" t="n">
        <v>166957.0</v>
      </c>
      <c r="AI93" t="n">
        <v>16695.0</v>
      </c>
      <c r="AJ93" t="n">
        <v>15027.0</v>
      </c>
      <c r="AK93" t="s">
        <v>2651</v>
      </c>
      <c r="CH93">
        <f>IFERROR(U93*1,0)</f>
      </c>
    </row>
    <row r="94">
      <c r="A94" t="n">
        <v>12.0</v>
      </c>
      <c r="B94">
        <f>IF((K94-G94-H94&gt;2400000),11,(L94/(K94-G94-H94)*100))</f>
      </c>
      <c r="C94">
        <f>IF(N94&gt;2400000,240000,(N94*S94)/100)</f>
      </c>
      <c r="D94">
        <f>IF((ISNUMBER(U94*1)=CH94),0,(K94-L94)*0.1-R94+(I94+J94)*0.011)</f>
      </c>
      <c r="E94">
        <f>IF((ISNUMBER(U94*1)=CH94),0,C94-L94)</f>
      </c>
      <c r="F94">
        <f>D94-P94</f>
      </c>
      <c r="G94">
        <f>SUMIF(negtgel!U$2:BL$2,'Tsalin uzuulelt'!B$1,negtgel!U94:BL94) + SUMIF(negtgel!U$2:BL$2,'Tsalin uzuulelt'!B$2,negtgel!U94:BL94)+SUMIF(negtgel!U$2:BL$2,'Tsalin uzuulelt'!B$3,negtgel!U94:BL94)+SUMIF(negtgel!U$2:BL$2,'Tsalin uzuulelt'!B$4,negtgel!U94:BL94)+SUMIF(negtgel!U$2:BL$2,'Tsalin uzuulelt'!B$5,negtgel!U94:BL94)</f>
      </c>
      <c r="H94">
        <f>SUMIF(negtgel!U$2:BL$2,'Tsalin uzuulelt'!F$1,negtgel!U94:BL94) + SUMIF(negtgel!U$2:BL$2,'Tsalin uzuulelt'!F$2,negtgel!U94:BL94)+SUMIF(negtgel!U$2:BL$2,'Tsalin uzuulelt'!F$3,negtgel!U94:BL94)+SUMIF(negtgel!U$2:BL$2,'Tsalin uzuulelt'!F$4,negtgel!U94:BL94)+SUMIF(negtgel!U$2:BL$2,'Tsalin uzuulelt'!F$5,negtgel!U94:BL94)</f>
      </c>
      <c r="I94">
        <f>SUMIF(negtgel!U$2:BL$2,'Tsalin uzuulelt'!H$1,negtgel!U94:BL94) + SUMIF(negtgel!U$2:BL$2,'Tsalin uzuulelt'!H$2,negtgel!U94:BL94)+SUMIF(negtgel!U$2:BL$2,'Tsalin uzuulelt'!H$3,negtgel!U94:BL94)+SUMIF(negtgel!U$2:BL$2,'Tsalin uzuulelt'!H$4,negtgel!U94:BL94)+SUMIF(negtgel!U$2:BL$2,'Tsalin uzuulelt'!H$5,negtgel!U94:BL94)</f>
      </c>
      <c r="J94">
        <f>SUMIF(negtgel!U$2:BL$2,'Tsalin uzuulelt'!J$1,negtgel!U94:BL94) + SUMIF(negtgel!U$2:BL$2,'Tsalin uzuulelt'!J$2,negtgel!U94:BL94)+SUMIF(negtgel!U$2:BL$2,'Tsalin uzuulelt'!J$3,negtgel!U94:BL94)+SUMIF(negtgel!U$2:BL$2,'Tsalin uzuulelt'!J$4,negtgel!U94:BL94)+SUMIF(negtgel!U$2:BL$2,'Tsalin uzuulelt'!J$5,negtgel!U94:BL94)</f>
      </c>
      <c r="K94">
        <f>SUMIF(negtgel!U$2:BL$2,'Tsalin uzuulelt'!L$1,negtgel!U94:BL94) + SUMIF(negtgel!U$2:BL$2,'Tsalin uzuulelt'!L$2,negtgel!U94:BL94)+SUMIF(negtgel!U$2:BL$2,'Tsalin uzuulelt'!L$3,negtgel!U94:BL94)+SUMIF(negtgel!U$2:BL$2,'Tsalin uzuulelt'!L$4,negtgel!U94:BL94)+SUMIF(negtgel!U$2:BL$2,'Tsalin uzuulelt'!L$5,negtgel!U94:BL94)</f>
      </c>
      <c r="L94">
        <f>SUMIF(negtgel!U$2:BL$2,'Tsalin uzuulelt'!N$1,negtgel!U94:BL94) + SUMIF(negtgel!U$2:BL$2,'Tsalin uzuulelt'!N$2,negtgel!U94:BL94)+SUMIF(negtgel!U$2:BL$2,'Tsalin uzuulelt'!N$3,negtgel!U94:BL94)+SUMIF(negtgel!U$2:BL$2,'Tsalin uzuulelt'!N$4,negtgel!U94:BL94)+SUMIF(negtgel!U$2:BL$2,'Tsalin uzuulelt'!N$5,negtgel!U94:BL94)</f>
      </c>
      <c r="M94">
        <f>SUMIF(negtgel!U$2:BL$2,'Tsalin uzuulelt'!P$1,negtgel!U94:BL94) + SUMIF(negtgel!U$2:BL$2,'Tsalin uzuulelt'!P$2,negtgel!U94:BL94)+ SUMIF(negtgel!U$2:BL$2,'Tsalin uzuulelt'!P$3,negtgel!U94:BL94)+ SUMIF(negtgel!U$2:BL$2,'Tsalin uzuulelt'!P$4,negtgel!U94:BL94)+ SUMIF(negtgel!U$2:BL$2,'Tsalin uzuulelt'!P$5,negtgel!U94:BL94)</f>
      </c>
      <c r="N94">
        <f>IF(ISNUMBER(U94*1)=CF94,0,K94-H94-G94)</f>
      </c>
      <c r="O94">
        <f>IF(ISNUMBER(U94*1)=CF94,0,L94)</f>
      </c>
      <c r="P94">
        <f>IF(ISNUMBER(U94*1)=CF94,0,M94)</f>
      </c>
      <c r="Q94">
        <f>IF(N94&gt;2400000,N94,0)</f>
      </c>
      <c r="R94">
        <f><![CDATA[IF(N94<561797,13333.33,IF(N94<1123595,11666.67,IF(N94<1685393,10000,IF(N94<2247191,8333.33,IF(N94<2664000,6666.6,IF(N94<2764000,5000,IF(N94<3264000,0,0)))))))]]></f>
      </c>
      <c r="S94">
        <f>IF(B94&gt;10,11,IF(B94&gt;8.7,8.8,IF(B94&gt;3,B94,IF(B94&gt;1.5,2))))</f>
      </c>
      <c r="T94">
        <f>IF(Q94=0,S94,R94)</f>
      </c>
      <c r="U94" t="n">
        <v>126.0</v>
      </c>
      <c r="V94" t="s">
        <v>2658</v>
      </c>
      <c r="W94" t="n">
        <v>0.0</v>
      </c>
      <c r="X94" t="n">
        <v>0.0</v>
      </c>
      <c r="Y94" t="n">
        <v>0.0</v>
      </c>
      <c r="Z94" t="n">
        <v>0.0</v>
      </c>
      <c r="AA94" t="n">
        <v>0.0</v>
      </c>
      <c r="AB94" t="s">
        <v>2651</v>
      </c>
      <c r="AC94" t="n">
        <v>0.0</v>
      </c>
      <c r="AD94" t="n">
        <v>0.0</v>
      </c>
      <c r="AE94" t="n">
        <v>0.0</v>
      </c>
      <c r="AF94" t="n">
        <v>0.0</v>
      </c>
      <c r="AG94" t="n">
        <v>187434.0</v>
      </c>
      <c r="AH94" t="n">
        <v>187434.0</v>
      </c>
      <c r="AI94" t="n">
        <v>18744.0</v>
      </c>
      <c r="AJ94" t="n">
        <v>16869.0</v>
      </c>
      <c r="AK94" t="s">
        <v>2651</v>
      </c>
      <c r="CH94">
        <f>IFERROR(U94*1,0)</f>
      </c>
    </row>
    <row r="95">
      <c r="A95" t="n">
        <v>12.0</v>
      </c>
      <c r="B95">
        <f>IF((K95-G95-H95&gt;2400000),11,(L95/(K95-G95-H95)*100))</f>
      </c>
      <c r="C95">
        <f>IF(N95&gt;2400000,240000,(N95*S95)/100)</f>
      </c>
      <c r="D95">
        <f>IF((ISNUMBER(U95*1)=CH95),0,(K95-L95)*0.1-R95+(I95+J95)*0.011)</f>
      </c>
      <c r="E95">
        <f>IF((ISNUMBER(U95*1)=CH95),0,C95-L95)</f>
      </c>
      <c r="F95">
        <f>D95-P95</f>
      </c>
      <c r="G95">
        <f>SUMIF(negtgel!U$2:BL$2,'Tsalin uzuulelt'!B$1,negtgel!U95:BL95) + SUMIF(negtgel!U$2:BL$2,'Tsalin uzuulelt'!B$2,negtgel!U95:BL95)+SUMIF(negtgel!U$2:BL$2,'Tsalin uzuulelt'!B$3,negtgel!U95:BL95)+SUMIF(negtgel!U$2:BL$2,'Tsalin uzuulelt'!B$4,negtgel!U95:BL95)+SUMIF(negtgel!U$2:BL$2,'Tsalin uzuulelt'!B$5,negtgel!U95:BL95)</f>
      </c>
      <c r="H95">
        <f>SUMIF(negtgel!U$2:BL$2,'Tsalin uzuulelt'!F$1,negtgel!U95:BL95) + SUMIF(negtgel!U$2:BL$2,'Tsalin uzuulelt'!F$2,negtgel!U95:BL95)+SUMIF(negtgel!U$2:BL$2,'Tsalin uzuulelt'!F$3,negtgel!U95:BL95)+SUMIF(negtgel!U$2:BL$2,'Tsalin uzuulelt'!F$4,negtgel!U95:BL95)+SUMIF(negtgel!U$2:BL$2,'Tsalin uzuulelt'!F$5,negtgel!U95:BL95)</f>
      </c>
      <c r="I95">
        <f>SUMIF(negtgel!U$2:BL$2,'Tsalin uzuulelt'!H$1,negtgel!U95:BL95) + SUMIF(negtgel!U$2:BL$2,'Tsalin uzuulelt'!H$2,negtgel!U95:BL95)+SUMIF(negtgel!U$2:BL$2,'Tsalin uzuulelt'!H$3,negtgel!U95:BL95)+SUMIF(negtgel!U$2:BL$2,'Tsalin uzuulelt'!H$4,negtgel!U95:BL95)+SUMIF(negtgel!U$2:BL$2,'Tsalin uzuulelt'!H$5,negtgel!U95:BL95)</f>
      </c>
      <c r="J95">
        <f>SUMIF(negtgel!U$2:BL$2,'Tsalin uzuulelt'!J$1,negtgel!U95:BL95) + SUMIF(negtgel!U$2:BL$2,'Tsalin uzuulelt'!J$2,negtgel!U95:BL95)+SUMIF(negtgel!U$2:BL$2,'Tsalin uzuulelt'!J$3,negtgel!U95:BL95)+SUMIF(negtgel!U$2:BL$2,'Tsalin uzuulelt'!J$4,negtgel!U95:BL95)+SUMIF(negtgel!U$2:BL$2,'Tsalin uzuulelt'!J$5,negtgel!U95:BL95)</f>
      </c>
      <c r="K95">
        <f>SUMIF(negtgel!U$2:BL$2,'Tsalin uzuulelt'!L$1,negtgel!U95:BL95) + SUMIF(negtgel!U$2:BL$2,'Tsalin uzuulelt'!L$2,negtgel!U95:BL95)+SUMIF(negtgel!U$2:BL$2,'Tsalin uzuulelt'!L$3,negtgel!U95:BL95)+SUMIF(negtgel!U$2:BL$2,'Tsalin uzuulelt'!L$4,negtgel!U95:BL95)+SUMIF(negtgel!U$2:BL$2,'Tsalin uzuulelt'!L$5,negtgel!U95:BL95)</f>
      </c>
      <c r="L95">
        <f>SUMIF(negtgel!U$2:BL$2,'Tsalin uzuulelt'!N$1,negtgel!U95:BL95) + SUMIF(negtgel!U$2:BL$2,'Tsalin uzuulelt'!N$2,negtgel!U95:BL95)+SUMIF(negtgel!U$2:BL$2,'Tsalin uzuulelt'!N$3,negtgel!U95:BL95)+SUMIF(negtgel!U$2:BL$2,'Tsalin uzuulelt'!N$4,negtgel!U95:BL95)+SUMIF(negtgel!U$2:BL$2,'Tsalin uzuulelt'!N$5,negtgel!U95:BL95)</f>
      </c>
      <c r="M95">
        <f>SUMIF(negtgel!U$2:BL$2,'Tsalin uzuulelt'!P$1,negtgel!U95:BL95) + SUMIF(negtgel!U$2:BL$2,'Tsalin uzuulelt'!P$2,negtgel!U95:BL95)+ SUMIF(negtgel!U$2:BL$2,'Tsalin uzuulelt'!P$3,negtgel!U95:BL95)+ SUMIF(negtgel!U$2:BL$2,'Tsalin uzuulelt'!P$4,negtgel!U95:BL95)+ SUMIF(negtgel!U$2:BL$2,'Tsalin uzuulelt'!P$5,negtgel!U95:BL95)</f>
      </c>
      <c r="N95">
        <f>IF(ISNUMBER(U95*1)=CF95,0,K95-H95-G95)</f>
      </c>
      <c r="O95">
        <f>IF(ISNUMBER(U95*1)=CF95,0,L95)</f>
      </c>
      <c r="P95">
        <f>IF(ISNUMBER(U95*1)=CF95,0,M95)</f>
      </c>
      <c r="Q95">
        <f>IF(N95&gt;2400000,N95,0)</f>
      </c>
      <c r="R95">
        <f><![CDATA[IF(N95<561797,13333.33,IF(N95<1123595,11666.67,IF(N95<1685393,10000,IF(N95<2247191,8333.33,IF(N95<2664000,6666.6,IF(N95<2764000,5000,IF(N95<3264000,0,0)))))))]]></f>
      </c>
      <c r="S95">
        <f>IF(B95&gt;10,11,IF(B95&gt;8.7,8.8,IF(B95&gt;3,B95,IF(B95&gt;1.5,2))))</f>
      </c>
      <c r="T95">
        <f>IF(Q95=0,S95,R95)</f>
      </c>
      <c r="U95" t="n">
        <v>127.0</v>
      </c>
      <c r="V95" t="s">
        <v>2670</v>
      </c>
      <c r="W95" t="n">
        <v>0.0</v>
      </c>
      <c r="X95" t="n">
        <v>0.0</v>
      </c>
      <c r="Y95" t="n">
        <v>0.0</v>
      </c>
      <c r="Z95" t="n">
        <v>0.0</v>
      </c>
      <c r="AA95" t="n">
        <v>0.0</v>
      </c>
      <c r="AB95" t="s">
        <v>2651</v>
      </c>
      <c r="AC95" t="n">
        <v>0.0</v>
      </c>
      <c r="AD95" t="n">
        <v>0.0</v>
      </c>
      <c r="AE95" t="n">
        <v>0.0</v>
      </c>
      <c r="AF95" t="n">
        <v>0.0</v>
      </c>
      <c r="AG95" t="n">
        <v>124956.0</v>
      </c>
      <c r="AH95" t="n">
        <v>124956.0</v>
      </c>
      <c r="AI95" t="n">
        <v>12496.0</v>
      </c>
      <c r="AJ95" t="n">
        <v>4246.0</v>
      </c>
      <c r="AK95" t="s">
        <v>2651</v>
      </c>
      <c r="CH95">
        <f>IFERROR(U95*1,0)</f>
      </c>
    </row>
    <row r="96">
      <c r="A96" t="n">
        <v>12.0</v>
      </c>
      <c r="B96">
        <f>IF((K96-G96-H96&gt;2400000),11,(L96/(K96-G96-H96)*100))</f>
      </c>
      <c r="C96">
        <f>IF(N96&gt;2400000,240000,(N96*S96)/100)</f>
      </c>
      <c r="D96">
        <f>IF((ISNUMBER(U96*1)=CH96),0,(K96-L96)*0.1-R96+(I96+J96)*0.011)</f>
      </c>
      <c r="E96">
        <f>IF((ISNUMBER(U96*1)=CH96),0,C96-L96)</f>
      </c>
      <c r="F96">
        <f>D96-P96</f>
      </c>
      <c r="G96">
        <f>SUMIF(negtgel!U$2:BL$2,'Tsalin uzuulelt'!B$1,negtgel!U96:BL96) + SUMIF(negtgel!U$2:BL$2,'Tsalin uzuulelt'!B$2,negtgel!U96:BL96)+SUMIF(negtgel!U$2:BL$2,'Tsalin uzuulelt'!B$3,negtgel!U96:BL96)+SUMIF(negtgel!U$2:BL$2,'Tsalin uzuulelt'!B$4,negtgel!U96:BL96)+SUMIF(negtgel!U$2:BL$2,'Tsalin uzuulelt'!B$5,negtgel!U96:BL96)</f>
      </c>
      <c r="H96">
        <f>SUMIF(negtgel!U$2:BL$2,'Tsalin uzuulelt'!F$1,negtgel!U96:BL96) + SUMIF(negtgel!U$2:BL$2,'Tsalin uzuulelt'!F$2,negtgel!U96:BL96)+SUMIF(negtgel!U$2:BL$2,'Tsalin uzuulelt'!F$3,negtgel!U96:BL96)+SUMIF(negtgel!U$2:BL$2,'Tsalin uzuulelt'!F$4,negtgel!U96:BL96)+SUMIF(negtgel!U$2:BL$2,'Tsalin uzuulelt'!F$5,negtgel!U96:BL96)</f>
      </c>
      <c r="I96">
        <f>SUMIF(negtgel!U$2:BL$2,'Tsalin uzuulelt'!H$1,negtgel!U96:BL96) + SUMIF(negtgel!U$2:BL$2,'Tsalin uzuulelt'!H$2,negtgel!U96:BL96)+SUMIF(negtgel!U$2:BL$2,'Tsalin uzuulelt'!H$3,negtgel!U96:BL96)+SUMIF(negtgel!U$2:BL$2,'Tsalin uzuulelt'!H$4,negtgel!U96:BL96)+SUMIF(negtgel!U$2:BL$2,'Tsalin uzuulelt'!H$5,negtgel!U96:BL96)</f>
      </c>
      <c r="J96">
        <f>SUMIF(negtgel!U$2:BL$2,'Tsalin uzuulelt'!J$1,negtgel!U96:BL96) + SUMIF(negtgel!U$2:BL$2,'Tsalin uzuulelt'!J$2,negtgel!U96:BL96)+SUMIF(negtgel!U$2:BL$2,'Tsalin uzuulelt'!J$3,negtgel!U96:BL96)+SUMIF(negtgel!U$2:BL$2,'Tsalin uzuulelt'!J$4,negtgel!U96:BL96)+SUMIF(negtgel!U$2:BL$2,'Tsalin uzuulelt'!J$5,negtgel!U96:BL96)</f>
      </c>
      <c r="K96">
        <f>SUMIF(negtgel!U$2:BL$2,'Tsalin uzuulelt'!L$1,negtgel!U96:BL96) + SUMIF(negtgel!U$2:BL$2,'Tsalin uzuulelt'!L$2,negtgel!U96:BL96)+SUMIF(negtgel!U$2:BL$2,'Tsalin uzuulelt'!L$3,negtgel!U96:BL96)+SUMIF(negtgel!U$2:BL$2,'Tsalin uzuulelt'!L$4,negtgel!U96:BL96)+SUMIF(negtgel!U$2:BL$2,'Tsalin uzuulelt'!L$5,negtgel!U96:BL96)</f>
      </c>
      <c r="L96">
        <f>SUMIF(negtgel!U$2:BL$2,'Tsalin uzuulelt'!N$1,negtgel!U96:BL96) + SUMIF(negtgel!U$2:BL$2,'Tsalin uzuulelt'!N$2,negtgel!U96:BL96)+SUMIF(negtgel!U$2:BL$2,'Tsalin uzuulelt'!N$3,negtgel!U96:BL96)+SUMIF(negtgel!U$2:BL$2,'Tsalin uzuulelt'!N$4,negtgel!U96:BL96)+SUMIF(negtgel!U$2:BL$2,'Tsalin uzuulelt'!N$5,negtgel!U96:BL96)</f>
      </c>
      <c r="M96">
        <f>SUMIF(negtgel!U$2:BL$2,'Tsalin uzuulelt'!P$1,negtgel!U96:BL96) + SUMIF(negtgel!U$2:BL$2,'Tsalin uzuulelt'!P$2,negtgel!U96:BL96)+ SUMIF(negtgel!U$2:BL$2,'Tsalin uzuulelt'!P$3,negtgel!U96:BL96)+ SUMIF(negtgel!U$2:BL$2,'Tsalin uzuulelt'!P$4,negtgel!U96:BL96)+ SUMIF(negtgel!U$2:BL$2,'Tsalin uzuulelt'!P$5,negtgel!U96:BL96)</f>
      </c>
      <c r="N96">
        <f>IF(ISNUMBER(U96*1)=CF96,0,K96-H96-G96)</f>
      </c>
      <c r="O96">
        <f>IF(ISNUMBER(U96*1)=CF96,0,L96)</f>
      </c>
      <c r="P96">
        <f>IF(ISNUMBER(U96*1)=CF96,0,M96)</f>
      </c>
      <c r="Q96">
        <f>IF(N96&gt;2400000,N96,0)</f>
      </c>
      <c r="R96">
        <f><![CDATA[IF(N96<561797,13333.33,IF(N96<1123595,11666.67,IF(N96<1685393,10000,IF(N96<2247191,8333.33,IF(N96<2664000,6666.6,IF(N96<2764000,5000,IF(N96<3264000,0,0)))))))]]></f>
      </c>
      <c r="S96">
        <f>IF(B96&gt;10,11,IF(B96&gt;8.7,8.8,IF(B96&gt;3,B96,IF(B96&gt;1.5,2))))</f>
      </c>
      <c r="T96">
        <f>IF(Q96=0,S96,R96)</f>
      </c>
      <c r="U96" t="n">
        <v>129.0</v>
      </c>
      <c r="V96" t="s">
        <v>2660</v>
      </c>
      <c r="W96" t="n">
        <v>0.0</v>
      </c>
      <c r="X96" t="n">
        <v>0.0</v>
      </c>
      <c r="Y96" t="n">
        <v>0.0</v>
      </c>
      <c r="Z96" t="n">
        <v>0.0</v>
      </c>
      <c r="AA96" t="n">
        <v>0.0</v>
      </c>
      <c r="AB96" t="s">
        <v>2651</v>
      </c>
      <c r="AC96" t="n">
        <v>0.0</v>
      </c>
      <c r="AD96" t="n">
        <v>0.0</v>
      </c>
      <c r="AE96" t="n">
        <v>0.0</v>
      </c>
      <c r="AF96" t="n">
        <v>0.0</v>
      </c>
      <c r="AG96" t="n">
        <v>187434.0</v>
      </c>
      <c r="AH96" t="n">
        <v>187434.0</v>
      </c>
      <c r="AI96" t="n">
        <v>18744.0</v>
      </c>
      <c r="AJ96" t="n">
        <v>16869.0</v>
      </c>
      <c r="AK96" t="s">
        <v>2651</v>
      </c>
      <c r="CH96">
        <f>IFERROR(U96*1,0)</f>
      </c>
    </row>
    <row r="97">
      <c r="A97" t="n">
        <v>12.0</v>
      </c>
      <c r="B97">
        <f>IF((K97-G97-H97&gt;2400000),11,(L97/(K97-G97-H97)*100))</f>
      </c>
      <c r="C97">
        <f>IF(N97&gt;2400000,240000,(N97*S97)/100)</f>
      </c>
      <c r="D97">
        <f>IF((ISNUMBER(U97*1)=CH97),0,(K97-L97)*0.1-R97+(I97+J97)*0.011)</f>
      </c>
      <c r="E97">
        <f>IF((ISNUMBER(U97*1)=CH97),0,C97-L97)</f>
      </c>
      <c r="F97">
        <f>D97-P97</f>
      </c>
      <c r="G97">
        <f>SUMIF(negtgel!U$2:BL$2,'Tsalin uzuulelt'!B$1,negtgel!U97:BL97) + SUMIF(negtgel!U$2:BL$2,'Tsalin uzuulelt'!B$2,negtgel!U97:BL97)+SUMIF(negtgel!U$2:BL$2,'Tsalin uzuulelt'!B$3,negtgel!U97:BL97)+SUMIF(negtgel!U$2:BL$2,'Tsalin uzuulelt'!B$4,negtgel!U97:BL97)+SUMIF(negtgel!U$2:BL$2,'Tsalin uzuulelt'!B$5,negtgel!U97:BL97)</f>
      </c>
      <c r="H97">
        <f>SUMIF(negtgel!U$2:BL$2,'Tsalin uzuulelt'!F$1,negtgel!U97:BL97) + SUMIF(negtgel!U$2:BL$2,'Tsalin uzuulelt'!F$2,negtgel!U97:BL97)+SUMIF(negtgel!U$2:BL$2,'Tsalin uzuulelt'!F$3,negtgel!U97:BL97)+SUMIF(negtgel!U$2:BL$2,'Tsalin uzuulelt'!F$4,negtgel!U97:BL97)+SUMIF(negtgel!U$2:BL$2,'Tsalin uzuulelt'!F$5,negtgel!U97:BL97)</f>
      </c>
      <c r="I97">
        <f>SUMIF(negtgel!U$2:BL$2,'Tsalin uzuulelt'!H$1,negtgel!U97:BL97) + SUMIF(negtgel!U$2:BL$2,'Tsalin uzuulelt'!H$2,negtgel!U97:BL97)+SUMIF(negtgel!U$2:BL$2,'Tsalin uzuulelt'!H$3,negtgel!U97:BL97)+SUMIF(negtgel!U$2:BL$2,'Tsalin uzuulelt'!H$4,negtgel!U97:BL97)+SUMIF(negtgel!U$2:BL$2,'Tsalin uzuulelt'!H$5,negtgel!U97:BL97)</f>
      </c>
      <c r="J97">
        <f>SUMIF(negtgel!U$2:BL$2,'Tsalin uzuulelt'!J$1,negtgel!U97:BL97) + SUMIF(negtgel!U$2:BL$2,'Tsalin uzuulelt'!J$2,negtgel!U97:BL97)+SUMIF(negtgel!U$2:BL$2,'Tsalin uzuulelt'!J$3,negtgel!U97:BL97)+SUMIF(negtgel!U$2:BL$2,'Tsalin uzuulelt'!J$4,negtgel!U97:BL97)+SUMIF(negtgel!U$2:BL$2,'Tsalin uzuulelt'!J$5,negtgel!U97:BL97)</f>
      </c>
      <c r="K97">
        <f>SUMIF(negtgel!U$2:BL$2,'Tsalin uzuulelt'!L$1,negtgel!U97:BL97) + SUMIF(negtgel!U$2:BL$2,'Tsalin uzuulelt'!L$2,negtgel!U97:BL97)+SUMIF(negtgel!U$2:BL$2,'Tsalin uzuulelt'!L$3,negtgel!U97:BL97)+SUMIF(negtgel!U$2:BL$2,'Tsalin uzuulelt'!L$4,negtgel!U97:BL97)+SUMIF(negtgel!U$2:BL$2,'Tsalin uzuulelt'!L$5,negtgel!U97:BL97)</f>
      </c>
      <c r="L97">
        <f>SUMIF(negtgel!U$2:BL$2,'Tsalin uzuulelt'!N$1,negtgel!U97:BL97) + SUMIF(negtgel!U$2:BL$2,'Tsalin uzuulelt'!N$2,negtgel!U97:BL97)+SUMIF(negtgel!U$2:BL$2,'Tsalin uzuulelt'!N$3,negtgel!U97:BL97)+SUMIF(negtgel!U$2:BL$2,'Tsalin uzuulelt'!N$4,negtgel!U97:BL97)+SUMIF(negtgel!U$2:BL$2,'Tsalin uzuulelt'!N$5,negtgel!U97:BL97)</f>
      </c>
      <c r="M97">
        <f>SUMIF(negtgel!U$2:BL$2,'Tsalin uzuulelt'!P$1,negtgel!U97:BL97) + SUMIF(negtgel!U$2:BL$2,'Tsalin uzuulelt'!P$2,negtgel!U97:BL97)+ SUMIF(negtgel!U$2:BL$2,'Tsalin uzuulelt'!P$3,negtgel!U97:BL97)+ SUMIF(negtgel!U$2:BL$2,'Tsalin uzuulelt'!P$4,negtgel!U97:BL97)+ SUMIF(negtgel!U$2:BL$2,'Tsalin uzuulelt'!P$5,negtgel!U97:BL97)</f>
      </c>
      <c r="N97">
        <f>IF(ISNUMBER(U97*1)=CF97,0,K97-H97-G97)</f>
      </c>
      <c r="O97">
        <f>IF(ISNUMBER(U97*1)=CF97,0,L97)</f>
      </c>
      <c r="P97">
        <f>IF(ISNUMBER(U97*1)=CF97,0,M97)</f>
      </c>
      <c r="Q97">
        <f>IF(N97&gt;2400000,N97,0)</f>
      </c>
      <c r="R97">
        <f><![CDATA[IF(N97<561797,13333.33,IF(N97<1123595,11666.67,IF(N97<1685393,10000,IF(N97<2247191,8333.33,IF(N97<2664000,6666.6,IF(N97<2764000,5000,IF(N97<3264000,0,0)))))))]]></f>
      </c>
      <c r="S97">
        <f>IF(B97&gt;10,11,IF(B97&gt;8.7,8.8,IF(B97&gt;3,B97,IF(B97&gt;1.5,2))))</f>
      </c>
      <c r="T97">
        <f>IF(Q97=0,S97,R97)</f>
      </c>
      <c r="U97" t="n">
        <v>134.0</v>
      </c>
      <c r="V97" t="s">
        <v>2674</v>
      </c>
      <c r="W97" t="n">
        <v>0.0</v>
      </c>
      <c r="X97" t="n">
        <v>0.0</v>
      </c>
      <c r="Y97" t="n">
        <v>0.0</v>
      </c>
      <c r="Z97" t="n">
        <v>0.0</v>
      </c>
      <c r="AA97" t="n">
        <v>0.0</v>
      </c>
      <c r="AB97" t="s">
        <v>2651</v>
      </c>
      <c r="AC97" t="n">
        <v>0.0</v>
      </c>
      <c r="AD97" t="n">
        <v>0.0</v>
      </c>
      <c r="AE97" t="n">
        <v>0.0</v>
      </c>
      <c r="AF97" t="n">
        <v>0.0</v>
      </c>
      <c r="AG97" t="n">
        <v>118131.0</v>
      </c>
      <c r="AH97" t="n">
        <v>118131.0</v>
      </c>
      <c r="AI97" t="n">
        <v>11813.0</v>
      </c>
      <c r="AJ97" t="n">
        <v>10632.0</v>
      </c>
      <c r="AK97" t="s">
        <v>2651</v>
      </c>
      <c r="CH97">
        <f>IFERROR(U97*1,0)</f>
      </c>
    </row>
    <row r="6291" spans="1:65">
      <c r="A6291"/>
      <c r="B6291" s="382"/>
      <c r="C6291" s="383"/>
      <c r="D6291" s="384"/>
      <c r="E6291" s="383"/>
      <c r="F6291" s="383"/>
      <c r="G6291" s="383"/>
      <c r="H6291" s="383"/>
      <c r="I6291" s="383"/>
      <c r="J6291" s="383"/>
      <c r="K6291" s="383"/>
      <c r="L6291" s="383"/>
      <c r="M6291" s="383"/>
      <c r="N6291" s="383"/>
      <c r="O6291" s="383"/>
      <c r="P6291" s="383"/>
      <c r="Q6291" s="383"/>
      <c r="R6291" s="383"/>
      <c r="S6291" s="383"/>
      <c r="T6291" s="383"/>
      <c r="U6291"/>
      <c r="W6291"/>
      <c r="X6291"/>
      <c r="Y6291"/>
      <c r="Z6291"/>
      <c r="AA6291"/>
      <c r="AB6291"/>
      <c r="AC6291"/>
      <c r="AD6291"/>
      <c r="AE6291"/>
      <c r="AF6291"/>
      <c r="AG6291"/>
      <c r="AH6291"/>
      <c r="AI6291"/>
      <c r="AJ6291"/>
      <c r="AK6291"/>
      <c r="AL6291"/>
      <c r="AM6291"/>
      <c r="AN6291"/>
      <c r="AO6291"/>
      <c r="AP6291"/>
      <c r="AR6291"/>
      <c r="AS6291"/>
      <c r="AU6291"/>
      <c r="AV6291"/>
      <c r="AW6291"/>
      <c r="AX6291"/>
      <c r="AY6291"/>
      <c r="AZ6291"/>
      <c r="BA6291"/>
      <c r="BC6291"/>
      <c r="BD6291"/>
      <c r="BE6291"/>
      <c r="BF6291"/>
      <c r="BH6291"/>
      <c r="BI6291"/>
      <c r="BJ6291"/>
      <c r="BK6291"/>
      <c r="BL6291"/>
      <c r="BM6291"/>
    </row>
  </sheetData>
  <autoFilter ref="A2:DG2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P36"/>
  <sheetViews>
    <sheetView workbookViewId="0">
      <selection activeCell="K6" sqref="K6"/>
    </sheetView>
  </sheetViews>
  <sheetFormatPr defaultRowHeight="12"/>
  <cols>
    <col min="1" max="1" customWidth="true" style="589" width="6.5703125" collapsed="true"/>
    <col min="2" max="2" customWidth="true" style="589" width="17.0" collapsed="true"/>
    <col min="3" max="3" customWidth="true" style="589" width="16.85546875" collapsed="true"/>
    <col min="4" max="4" customWidth="true" style="589" width="16.5703125" collapsed="true"/>
    <col min="5" max="5" customWidth="true" style="589" width="15.0" collapsed="true"/>
    <col min="6" max="6" customWidth="true" style="589" width="15.28515625" collapsed="true"/>
    <col min="7" max="7" customWidth="true" style="590" width="14.140625" collapsed="true"/>
    <col min="8" max="8" customWidth="true" style="589" width="15.28515625" collapsed="true"/>
    <col min="9" max="10" customWidth="true" style="589" width="15.5703125" collapsed="true"/>
    <col min="11" max="11" bestFit="true" customWidth="true" style="589" width="12.42578125" collapsed="true"/>
    <col min="12" max="12" bestFit="true" customWidth="true" style="589" width="11.42578125" collapsed="true"/>
    <col min="13" max="13" bestFit="true" customWidth="true" style="589" width="12.42578125" collapsed="true"/>
    <col min="14" max="14" bestFit="true" customWidth="true" style="589" width="15.0" collapsed="true"/>
    <col min="15" max="15" bestFit="true" customWidth="true" style="589" width="10.5703125" collapsed="true"/>
    <col min="16" max="16" bestFit="true" customWidth="true" style="589" width="23.140625" collapsed="true"/>
    <col min="17" max="16384" style="589" width="9.140625" collapsed="true"/>
  </cols>
  <sheetData>
    <row customHeight="1" ht="27" r="1" spans="1:16">
      <c r="C1" s="666" t="str">
        <f>"Байгууллагын нэр: "&amp;ЧХ!C7</f>
        <v xml:space="preserve">Байгууллагын нэр: </v>
      </c>
      <c r="D1" s="666"/>
      <c r="E1" s="666"/>
      <c r="F1" s="666"/>
    </row>
    <row r="2" spans="1:16">
      <c r="C2" s="591" t="str">
        <f>+"тайлант он: " &amp;ЧХ!$C$8</f>
        <v xml:space="preserve">тайлант он: </v>
      </c>
    </row>
    <row customHeight="1" ht="23.25" r="3" spans="1:16">
      <c r="A3" s="661" t="s">
        <v>59</v>
      </c>
      <c r="B3" s="663" t="s">
        <v>1485</v>
      </c>
      <c r="C3" s="663"/>
      <c r="D3" s="663"/>
      <c r="E3" s="664" t="s">
        <v>1486</v>
      </c>
      <c r="F3" s="665"/>
      <c r="G3" s="664" t="s">
        <v>1487</v>
      </c>
      <c r="H3" s="665"/>
      <c r="I3" s="592"/>
      <c r="J3" s="592"/>
    </row>
    <row customHeight="1" ht="24" r="4" spans="1:16">
      <c r="A4" s="662"/>
      <c r="B4" s="593" t="s">
        <v>1475</v>
      </c>
      <c r="C4" s="593" t="s">
        <v>35</v>
      </c>
      <c r="D4" s="593" t="s">
        <v>1210</v>
      </c>
      <c r="E4" s="593" t="str">
        <f>+C4</f>
        <v>НДШ</v>
      </c>
      <c r="F4" s="593" t="str">
        <f>+D4</f>
        <v>Ашиг</v>
      </c>
      <c r="G4" s="593" t="str">
        <f>+C4</f>
        <v>НДШ</v>
      </c>
      <c r="H4" s="593" t="str">
        <f>+D4</f>
        <v>Ашиг</v>
      </c>
      <c r="I4" s="593">
        <v>2</v>
      </c>
      <c r="J4" s="593">
        <v>8.8000000000000007</v>
      </c>
      <c r="K4" s="593">
        <v>11</v>
      </c>
      <c r="L4" s="593" t="s">
        <v>1459</v>
      </c>
      <c r="M4" s="593" t="s">
        <v>1488</v>
      </c>
      <c r="N4" s="593" t="s">
        <v>1533</v>
      </c>
      <c r="O4" s="593" t="s">
        <v>1250</v>
      </c>
    </row>
    <row r="5" spans="1:16">
      <c r="A5" s="594">
        <v>1</v>
      </c>
      <c r="B5" s="595">
        <f>SUMIF(negtgel!$A$3:$A$12000,A5,negtgel!N$3:N$12000)</f>
        <v>0</v>
      </c>
      <c r="C5" s="595">
        <f>SUMIF(negtgel!$A$3:$A$12000,$A5,negtgel!O$3:O$12000)</f>
        <v>0</v>
      </c>
      <c r="D5" s="595">
        <f>SUMIF(negtgel!$A$3:$A$12000,$A5,negtgel!P$3:P$12000)</f>
        <v>0</v>
      </c>
      <c r="E5" s="595">
        <f>SUMIFS(negtgel!C$3:C$12000,negtgel!$A$3:$A$12000,$A5,negtgel!$N$3:$N$12000,"&gt;0")</f>
        <v>0</v>
      </c>
      <c r="F5" s="595">
        <f>SUMIF(negtgel!$A$3:$A$12000,$A5,negtgel!D$3:D$12000)</f>
        <v>0</v>
      </c>
      <c r="G5" s="596">
        <f>+C5-E5</f>
        <v>0</v>
      </c>
      <c r="H5" s="597">
        <f>+D5-F5</f>
        <v>0</v>
      </c>
      <c r="I5" s="595">
        <f>SUMIFS(negtgel!N$3:N$12000,negtgel!A$3:A$12000,A5,negtgel!T$3:T$12000,$I$4)</f>
        <v>0</v>
      </c>
      <c r="J5" s="595">
        <f>SUMIFS(negtgel!N$3:N$12000,negtgel!A$3:A$12000,A5,negtgel!T$3:T$12000,$J$4)</f>
        <v>0</v>
      </c>
      <c r="K5" s="595">
        <f>SUMIFS(negtgel!N$3:N$12000,negtgel!A$3:A$12000,A5,negtgel!T$3:T$12000,$K$4)</f>
        <v>0</v>
      </c>
      <c r="L5" s="595">
        <f>SUMIF(negtgel!$A$3:$A$12000,A5,negtgel!G$3:G$12000)</f>
        <v>0</v>
      </c>
      <c r="M5" s="595">
        <f>SUMIF(negtgel!$A$3:$A$12000,A5,negtgel!H$3:H$12000)</f>
        <v>0</v>
      </c>
      <c r="N5" s="598"/>
      <c r="O5" s="598"/>
      <c r="P5" s="589" t="s">
        <v>1570</v>
      </c>
    </row>
    <row r="6" spans="1:16">
      <c r="A6" s="594">
        <v>2</v>
      </c>
      <c r="B6" s="595">
        <f>SUMIF(negtgel!$A$3:$A$12000,A6,negtgel!N$3:N$12000)</f>
        <v>0</v>
      </c>
      <c r="C6" s="595">
        <f>SUMIF(negtgel!$A$3:$A$12000,$A6,negtgel!O$3:O$12000)</f>
        <v>0</v>
      </c>
      <c r="D6" s="595">
        <f>SUMIF(negtgel!$A$3:$A$12000,$A6,negtgel!P$3:P$12000)</f>
        <v>0</v>
      </c>
      <c r="E6" s="595">
        <f>SUMIFS(negtgel!C$3:C$12000,negtgel!$A$3:$A$12000,$A6,negtgel!$N$3:$N$12000,"&gt;0")</f>
        <v>0</v>
      </c>
      <c r="F6" s="595">
        <f>SUMIF(negtgel!$A$3:$A$12000,$A6,negtgel!D$3:D$12000)</f>
        <v>0</v>
      </c>
      <c r="G6" s="596">
        <f ref="G6:H16" si="0" t="shared">+C6-E6</f>
        <v>0</v>
      </c>
      <c r="H6" s="597">
        <f si="0" t="shared"/>
        <v>0</v>
      </c>
      <c r="I6" s="595">
        <f>SUMIFS(negtgel!N$3:N$12000,negtgel!A$3:A$12000,A6,negtgel!T$3:T$12000,$I$4)</f>
        <v>0</v>
      </c>
      <c r="J6" s="595">
        <f>SUMIFS(negtgel!N$3:N$12000,negtgel!A$3:A$12000,A6,negtgel!T$3:T$12000,$J$4)</f>
        <v>0</v>
      </c>
      <c r="K6" s="595">
        <f>SUMIFS(negtgel!N$3:N$12000,negtgel!A$3:A$12000,A6,negtgel!T$3:T$12000,$K$4)</f>
        <v>0</v>
      </c>
      <c r="L6" s="595">
        <f>SUMIF(negtgel!$A$3:$A$12000,A6,negtgel!G$3:G$12000)</f>
        <v>0</v>
      </c>
      <c r="M6" s="595">
        <f>SUMIF(negtgel!$A$3:$A$12000,A6,negtgel!H$3:H$12000)</f>
        <v>0</v>
      </c>
      <c r="N6" s="598"/>
      <c r="O6" s="598"/>
    </row>
    <row r="7" spans="1:16">
      <c r="A7" s="594">
        <v>3</v>
      </c>
      <c r="B7" s="595">
        <f>SUMIF(negtgel!$A$3:$A$12000,A7,negtgel!N$3:N$12000)</f>
        <v>0</v>
      </c>
      <c r="C7" s="595">
        <f>SUMIF(negtgel!$A$3:$A$12000,$A7,negtgel!O$3:O$12000)</f>
        <v>0</v>
      </c>
      <c r="D7" s="595">
        <f>SUMIF(negtgel!$A$3:$A$12000,$A7,negtgel!P$3:P$12000)</f>
        <v>0</v>
      </c>
      <c r="E7" s="595">
        <f>SUMIFS(negtgel!C$3:C$12000,negtgel!$A$3:$A$12000,$A7,negtgel!$N$3:$N$12000,"&gt;0")</f>
        <v>0</v>
      </c>
      <c r="F7" s="595">
        <f>SUMIF(negtgel!$A$3:$A$12000,$A7,negtgel!D$3:D$12000)</f>
        <v>0</v>
      </c>
      <c r="G7" s="596">
        <f si="0" t="shared"/>
        <v>0</v>
      </c>
      <c r="H7" s="597">
        <f si="0" t="shared"/>
        <v>0</v>
      </c>
      <c r="I7" s="595">
        <f>SUMIFS(negtgel!N$3:N$12000,negtgel!A$3:A$12000,A7,negtgel!T$3:T$12000,$I$4)</f>
        <v>0</v>
      </c>
      <c r="J7" s="595">
        <f>SUMIFS(negtgel!N$3:N$12000,negtgel!A$3:A$12000,A7,negtgel!T$3:T$12000,$J$4)</f>
        <v>0</v>
      </c>
      <c r="K7" s="595">
        <f>SUMIFS(negtgel!N$3:N$12000,negtgel!A$3:A$12000,A7,negtgel!T$3:T$12000,$K$4)</f>
        <v>0</v>
      </c>
      <c r="L7" s="595">
        <f>SUMIF(negtgel!$A$3:$A$12000,A7,negtgel!G$3:G$12000)</f>
        <v>0</v>
      </c>
      <c r="M7" s="595">
        <f>SUMIF(negtgel!$A$3:$A$12000,A7,negtgel!H$3:H$12000)</f>
        <v>0</v>
      </c>
      <c r="N7" s="598"/>
      <c r="O7" s="598"/>
    </row>
    <row r="8" spans="1:16">
      <c r="A8" s="594">
        <v>4</v>
      </c>
      <c r="B8" s="595">
        <f>SUMIF(negtgel!$A$3:$A$12000,A8,negtgel!N$3:N$12000)</f>
        <v>0</v>
      </c>
      <c r="C8" s="595">
        <f>SUMIF(negtgel!$A$3:$A$12000,$A8,negtgel!O$3:O$12000)</f>
        <v>0</v>
      </c>
      <c r="D8" s="595">
        <f>SUMIF(negtgel!$A$3:$A$12000,$A8,negtgel!P$3:P$12000)</f>
        <v>0</v>
      </c>
      <c r="E8" s="595">
        <f>SUMIFS(negtgel!C$3:C$12000,negtgel!$A$3:$A$12000,$A8,negtgel!$N$3:$N$12000,"&gt;0")</f>
        <v>0</v>
      </c>
      <c r="F8" s="595">
        <f>SUMIF(negtgel!$A$3:$A$12000,$A8,negtgel!D$3:D$12000)</f>
        <v>0</v>
      </c>
      <c r="G8" s="596">
        <f si="0" t="shared"/>
        <v>0</v>
      </c>
      <c r="H8" s="597">
        <f si="0" t="shared"/>
        <v>0</v>
      </c>
      <c r="I8" s="595">
        <f>SUMIFS(negtgel!N$3:N$12000,negtgel!A$3:A$12000,A8,negtgel!T$3:T$12000,$I$4)</f>
        <v>0</v>
      </c>
      <c r="J8" s="595">
        <f>SUMIFS(negtgel!N$3:N$12000,negtgel!A$3:A$12000,A8,negtgel!T$3:T$12000,$J$4)</f>
        <v>0</v>
      </c>
      <c r="K8" s="595">
        <f>SUMIFS(negtgel!N$3:N$12000,negtgel!A$3:A$12000,A8,negtgel!T$3:T$12000,$K$4)</f>
        <v>0</v>
      </c>
      <c r="L8" s="595">
        <f>SUMIF(negtgel!$A$3:$A$12000,A8,negtgel!G$3:G$12000)</f>
        <v>0</v>
      </c>
      <c r="M8" s="595">
        <f>SUMIF(negtgel!$A$3:$A$12000,A8,negtgel!H$3:H$12000)</f>
        <v>0</v>
      </c>
      <c r="N8" s="598"/>
      <c r="O8" s="598"/>
    </row>
    <row r="9" spans="1:16">
      <c r="A9" s="594">
        <v>5</v>
      </c>
      <c r="B9" s="595">
        <f>SUMIF(negtgel!$A$3:$A$12000,A9,negtgel!N$3:N$12000)</f>
        <v>0</v>
      </c>
      <c r="C9" s="595">
        <f>SUMIF(negtgel!$A$3:$A$12000,$A9,negtgel!O$3:O$12000)</f>
        <v>0</v>
      </c>
      <c r="D9" s="595">
        <f>SUMIF(negtgel!$A$3:$A$12000,$A9,negtgel!P$3:P$12000)</f>
        <v>0</v>
      </c>
      <c r="E9" s="595">
        <f>SUMIFS(negtgel!C$3:C$12000,negtgel!$A$3:$A$12000,$A9,negtgel!$N$3:$N$12000,"&gt;0")</f>
        <v>0</v>
      </c>
      <c r="F9" s="595">
        <f>SUMIF(negtgel!$A$3:$A$12000,$A9,negtgel!D$3:D$12000)</f>
        <v>0</v>
      </c>
      <c r="G9" s="596">
        <f si="0" t="shared"/>
        <v>0</v>
      </c>
      <c r="H9" s="597">
        <f si="0" t="shared"/>
        <v>0</v>
      </c>
      <c r="I9" s="595">
        <f>SUMIFS(negtgel!N$3:N$12000,negtgel!A$3:A$12000,A9,negtgel!T$3:T$12000,$I$4)</f>
        <v>0</v>
      </c>
      <c r="J9" s="595">
        <f>SUMIFS(negtgel!N$3:N$12000,negtgel!A$3:A$12000,A9,negtgel!T$3:T$12000,$J$4)</f>
        <v>0</v>
      </c>
      <c r="K9" s="595">
        <f>SUMIFS(negtgel!N$3:N$12000,negtgel!A$3:A$12000,A9,negtgel!T$3:T$12000,$K$4)</f>
        <v>0</v>
      </c>
      <c r="L9" s="595">
        <f>SUMIF(negtgel!$A$3:$A$12000,A9,negtgel!G$3:G$12000)</f>
        <v>0</v>
      </c>
      <c r="M9" s="595">
        <f>SUMIF(negtgel!$A$3:$A$12000,A9,negtgel!H$3:H$12000)</f>
        <v>0</v>
      </c>
      <c r="N9" s="598"/>
      <c r="O9" s="598"/>
    </row>
    <row r="10" spans="1:16">
      <c r="A10" s="594">
        <v>6</v>
      </c>
      <c r="B10" s="595">
        <f>SUMIF(negtgel!$A$3:$A$12000,A10,negtgel!N$3:N$12000)</f>
        <v>0</v>
      </c>
      <c r="C10" s="595">
        <f>SUMIF(negtgel!$A$3:$A$12000,$A10,negtgel!O$3:O$12000)</f>
        <v>0</v>
      </c>
      <c r="D10" s="595">
        <f>SUMIF(negtgel!$A$3:$A$12000,$A10,negtgel!P$3:P$12000)</f>
        <v>0</v>
      </c>
      <c r="E10" s="595">
        <f>SUMIFS(negtgel!C$3:C$12000,negtgel!$A$3:$A$12000,$A10,negtgel!$N$3:$N$12000,"&gt;0")</f>
        <v>0</v>
      </c>
      <c r="F10" s="595">
        <f>SUMIF(negtgel!$A$3:$A$12000,$A10,negtgel!D$3:D$12000)</f>
        <v>0</v>
      </c>
      <c r="G10" s="596">
        <f si="0" t="shared"/>
        <v>0</v>
      </c>
      <c r="H10" s="597">
        <f si="0" t="shared"/>
        <v>0</v>
      </c>
      <c r="I10" s="595">
        <f>SUMIFS(negtgel!N$3:N$12000,negtgel!A$3:A$12000,A10,negtgel!T$3:T$12000,$I$4)</f>
        <v>0</v>
      </c>
      <c r="J10" s="595">
        <f>SUMIFS(negtgel!N$3:N$12000,negtgel!A$3:A$12000,A10,negtgel!T$3:T$12000,$J$4)</f>
        <v>0</v>
      </c>
      <c r="K10" s="595">
        <f>SUMIFS(negtgel!N$3:N$12000,negtgel!A$3:A$12000,A10,negtgel!T$3:T$12000,$K$4)</f>
        <v>0</v>
      </c>
      <c r="L10" s="595">
        <f>SUMIF(negtgel!$A$3:$A$12000,A10,negtgel!G$3:G$12000)</f>
        <v>0</v>
      </c>
      <c r="M10" s="595">
        <f>SUMIF(negtgel!$A$3:$A$12000,A10,negtgel!H$3:H$12000)</f>
        <v>0</v>
      </c>
      <c r="N10" s="598"/>
      <c r="O10" s="598"/>
    </row>
    <row r="11" spans="1:16">
      <c r="A11" s="594">
        <v>7</v>
      </c>
      <c r="B11" s="595">
        <f>SUMIF(negtgel!$A$3:$A$12000,A11,negtgel!N$3:N$12000)</f>
        <v>0</v>
      </c>
      <c r="C11" s="595">
        <f>SUMIF(negtgel!$A$3:$A$12000,$A11,negtgel!O$3:O$12000)</f>
        <v>0</v>
      </c>
      <c r="D11" s="595">
        <f>SUMIF(negtgel!$A$3:$A$12000,$A11,negtgel!P$3:P$12000)</f>
        <v>0</v>
      </c>
      <c r="E11" s="595">
        <f>SUMIFS(negtgel!C$3:C$12000,negtgel!$A$3:$A$12000,$A11,negtgel!$N$3:$N$12000,"&gt;0")</f>
        <v>0</v>
      </c>
      <c r="F11" s="595">
        <f>SUMIF(negtgel!$A$3:$A$12000,$A11,negtgel!D$3:D$12000)</f>
        <v>0</v>
      </c>
      <c r="G11" s="596">
        <f si="0" t="shared"/>
        <v>0</v>
      </c>
      <c r="H11" s="597">
        <f si="0" t="shared"/>
        <v>0</v>
      </c>
      <c r="I11" s="595">
        <f>SUMIFS(negtgel!N$3:N$12000,negtgel!A$3:A$12000,A11,negtgel!T$3:T$12000,$I$4)</f>
        <v>0</v>
      </c>
      <c r="J11" s="595">
        <f>SUMIFS(negtgel!N$3:N$12000,negtgel!A$3:A$12000,A11,negtgel!T$3:T$12000,$J$4)</f>
        <v>0</v>
      </c>
      <c r="K11" s="595">
        <f>SUMIFS(negtgel!N$3:N$12000,negtgel!A$3:A$12000,A11,negtgel!T$3:T$12000,$K$4)</f>
        <v>0</v>
      </c>
      <c r="L11" s="595">
        <f>SUMIF(negtgel!$A$3:$A$12000,A11,negtgel!G$3:G$12000)</f>
        <v>0</v>
      </c>
      <c r="M11" s="595">
        <f>SUMIF(negtgel!$A$3:$A$12000,A11,negtgel!H$3:H$12000)</f>
        <v>0</v>
      </c>
      <c r="N11" s="598"/>
      <c r="O11" s="598"/>
    </row>
    <row r="12" spans="1:16">
      <c r="A12" s="594">
        <v>8</v>
      </c>
      <c r="B12" s="595">
        <f>SUMIF(negtgel!$A$3:$A$12000,A12,negtgel!N$3:N$12000)</f>
        <v>0</v>
      </c>
      <c r="C12" s="595">
        <f>SUMIF(negtgel!$A$3:$A$12000,$A12,negtgel!O$3:O$12000)</f>
        <v>0</v>
      </c>
      <c r="D12" s="595">
        <f>SUMIF(negtgel!$A$3:$A$12000,$A12,negtgel!P$3:P$12000)</f>
        <v>0</v>
      </c>
      <c r="E12" s="595">
        <f>SUMIFS(negtgel!C$3:C$12000,negtgel!$A$3:$A$12000,$A12,negtgel!$N$3:$N$12000,"&gt;0")</f>
        <v>0</v>
      </c>
      <c r="F12" s="595">
        <f>SUMIF(negtgel!$A$3:$A$12000,$A12,negtgel!D$3:D$12000)</f>
        <v>0</v>
      </c>
      <c r="G12" s="596">
        <f si="0" t="shared"/>
        <v>0</v>
      </c>
      <c r="H12" s="597">
        <f si="0" t="shared"/>
        <v>0</v>
      </c>
      <c r="I12" s="595">
        <f>SUMIFS(negtgel!N$3:N$12000,negtgel!A$3:A$12000,A12,negtgel!T$3:T$12000,$I$4)</f>
        <v>0</v>
      </c>
      <c r="J12" s="595">
        <f>SUMIFS(negtgel!N$3:N$12000,negtgel!A$3:A$12000,A12,negtgel!T$3:T$12000,$J$4)</f>
        <v>0</v>
      </c>
      <c r="K12" s="595">
        <f>SUMIFS(negtgel!N$3:N$12000,negtgel!A$3:A$12000,A12,negtgel!T$3:T$12000,$K$4)</f>
        <v>0</v>
      </c>
      <c r="L12" s="595">
        <f>SUMIF(negtgel!$A$3:$A$12000,A12,negtgel!G$3:G$12000)</f>
        <v>0</v>
      </c>
      <c r="M12" s="595">
        <f>SUMIF(negtgel!$A$3:$A$12000,A12,negtgel!H$3:H$12000)</f>
        <v>0</v>
      </c>
      <c r="N12" s="598"/>
      <c r="O12" s="598"/>
    </row>
    <row r="13" spans="1:16">
      <c r="A13" s="594">
        <v>9</v>
      </c>
      <c r="B13" s="595">
        <f>SUMIF(negtgel!$A$3:$A$12000,A13,negtgel!N$3:N$12000)</f>
        <v>0</v>
      </c>
      <c r="C13" s="595">
        <f>SUMIF(negtgel!$A$3:$A$12000,$A13,negtgel!O$3:O$12000)</f>
        <v>0</v>
      </c>
      <c r="D13" s="595">
        <f>SUMIF(negtgel!$A$3:$A$12000,$A13,negtgel!P$3:P$12000)</f>
        <v>0</v>
      </c>
      <c r="E13" s="595">
        <f>SUMIFS(negtgel!C$3:C$12000,negtgel!$A$3:$A$12000,$A13,negtgel!$N$3:$N$12000,"&gt;0")</f>
        <v>0</v>
      </c>
      <c r="F13" s="595">
        <f>SUMIF(negtgel!$A$3:$A$12000,$A13,negtgel!D$3:D$12000)</f>
        <v>0</v>
      </c>
      <c r="G13" s="596">
        <f si="0" t="shared"/>
        <v>0</v>
      </c>
      <c r="H13" s="597">
        <f si="0" t="shared"/>
        <v>0</v>
      </c>
      <c r="I13" s="595">
        <f>SUMIFS(negtgel!N$3:N$12000,negtgel!A$3:A$12000,A13,negtgel!T$3:T$12000,$I$4)</f>
        <v>0</v>
      </c>
      <c r="J13" s="595">
        <f>SUMIFS(negtgel!N$3:N$12000,negtgel!A$3:A$12000,A13,negtgel!T$3:T$12000,$J$4)</f>
        <v>0</v>
      </c>
      <c r="K13" s="595">
        <f>SUMIFS(negtgel!N$3:N$12000,negtgel!A$3:A$12000,A13,negtgel!T$3:T$12000,$K$4)</f>
        <v>0</v>
      </c>
      <c r="L13" s="595">
        <f>SUMIF(negtgel!$A$3:$A$12000,A13,negtgel!G$3:G$12000)</f>
        <v>0</v>
      </c>
      <c r="M13" s="595">
        <f>SUMIF(negtgel!$A$3:$A$12000,A13,negtgel!H$3:H$12000)</f>
        <v>0</v>
      </c>
      <c r="N13" s="598"/>
      <c r="O13" s="598"/>
    </row>
    <row r="14" spans="1:16">
      <c r="A14" s="594">
        <v>10</v>
      </c>
      <c r="B14" s="595">
        <f>SUMIF(negtgel!$A$3:$A$12000,A14,negtgel!N$3:N$12000)</f>
        <v>0</v>
      </c>
      <c r="C14" s="595">
        <f>SUMIF(negtgel!$A$3:$A$12000,$A14,negtgel!O$3:O$12000)</f>
        <v>0</v>
      </c>
      <c r="D14" s="595">
        <f>SUMIF(negtgel!$A$3:$A$12000,$A14,negtgel!P$3:P$12000)</f>
        <v>0</v>
      </c>
      <c r="E14" s="595">
        <f>SUMIFS(negtgel!C$3:C$12000,negtgel!$A$3:$A$12000,$A14,negtgel!$N$3:$N$12000,"&gt;0")</f>
        <v>0</v>
      </c>
      <c r="F14" s="595">
        <f>SUMIF(negtgel!$A$3:$A$12000,$A14,negtgel!D$3:D$12000)</f>
        <v>0</v>
      </c>
      <c r="G14" s="596">
        <f si="0" t="shared"/>
        <v>0</v>
      </c>
      <c r="H14" s="597">
        <f si="0" t="shared"/>
        <v>0</v>
      </c>
      <c r="I14" s="595">
        <f>SUMIFS(negtgel!N$3:N$12000,negtgel!A$3:A$12000,A14,negtgel!T$3:T$12000,$I$4)</f>
        <v>0</v>
      </c>
      <c r="J14" s="595">
        <f>SUMIFS(negtgel!N$3:N$12000,negtgel!A$3:A$12000,A14,negtgel!T$3:T$12000,$J$4)</f>
        <v>0</v>
      </c>
      <c r="K14" s="595">
        <f>SUMIFS(negtgel!N$3:N$12000,negtgel!A$3:A$12000,A14,negtgel!T$3:T$12000,$K$4)</f>
        <v>0</v>
      </c>
      <c r="L14" s="595">
        <f>SUMIF(negtgel!$A$3:$A$12000,A14,negtgel!G$3:G$12000)</f>
        <v>0</v>
      </c>
      <c r="M14" s="595">
        <f>SUMIF(negtgel!$A$3:$A$12000,A14,negtgel!H$3:H$12000)</f>
        <v>0</v>
      </c>
      <c r="N14" s="598"/>
      <c r="O14" s="598"/>
    </row>
    <row r="15" spans="1:16">
      <c r="A15" s="594">
        <v>11</v>
      </c>
      <c r="B15" s="595">
        <f>SUMIF(negtgel!$A$3:$A$12000,A15,negtgel!N$3:N$12000)</f>
        <v>0</v>
      </c>
      <c r="C15" s="595">
        <f>SUMIF(negtgel!$A$3:$A$12000,$A15,negtgel!O$3:O$12000)</f>
        <v>0</v>
      </c>
      <c r="D15" s="595">
        <f>SUMIF(negtgel!$A$3:$A$12000,$A15,negtgel!P$3:P$12000)</f>
        <v>0</v>
      </c>
      <c r="E15" s="595">
        <f>SUMIFS(negtgel!C$3:C$12000,negtgel!$A$3:$A$12000,$A15,negtgel!$N$3:$N$12000,"&gt;0")</f>
        <v>0</v>
      </c>
      <c r="F15" s="595">
        <f>SUMIF(negtgel!$A$3:$A$12000,$A15,negtgel!D$3:D$12000)</f>
        <v>0</v>
      </c>
      <c r="G15" s="596">
        <f si="0" t="shared"/>
        <v>0</v>
      </c>
      <c r="H15" s="597">
        <f si="0" t="shared"/>
        <v>0</v>
      </c>
      <c r="I15" s="595">
        <f>SUMIFS(negtgel!N$3:N$12000,negtgel!A$3:A$12000,A15,negtgel!T$3:T$12000,$I$4)</f>
        <v>0</v>
      </c>
      <c r="J15" s="595">
        <f>SUMIFS(negtgel!N$3:N$12000,negtgel!A$3:A$12000,A15,negtgel!T$3:T$12000,$J$4)</f>
        <v>0</v>
      </c>
      <c r="K15" s="595">
        <f>SUMIFS(negtgel!N$3:N$12000,negtgel!A$3:A$12000,A15,negtgel!T$3:T$12000,$K$4)</f>
        <v>0</v>
      </c>
      <c r="L15" s="595">
        <f>SUMIF(negtgel!$A$3:$A$12000,A15,negtgel!G$3:G$12000)</f>
        <v>0</v>
      </c>
      <c r="M15" s="595">
        <f>SUMIF(negtgel!$A$3:$A$12000,A15,negtgel!H$3:H$12000)</f>
        <v>0</v>
      </c>
      <c r="N15" s="598"/>
      <c r="O15" s="598"/>
    </row>
    <row r="16" spans="1:16">
      <c r="A16" s="594">
        <v>12</v>
      </c>
      <c r="B16" s="595">
        <f>SUMIF(negtgel!$A$3:$A$12000,A16,negtgel!N$3:N$12000)</f>
        <v>0</v>
      </c>
      <c r="C16" s="595">
        <f>SUMIF(negtgel!$A$3:$A$12000,$A16,negtgel!O$3:O$12000)</f>
        <v>0</v>
      </c>
      <c r="D16" s="595">
        <f>SUMIF(negtgel!$A$3:$A$12000,$A16,negtgel!P$3:P$12000)</f>
        <v>0</v>
      </c>
      <c r="E16" s="595">
        <f>SUMIFS(negtgel!C$3:C$12000,negtgel!$A$3:$A$12000,$A16,negtgel!$N$3:$N$12000,"&gt;0")</f>
        <v>0</v>
      </c>
      <c r="F16" s="595">
        <f>SUMIF(negtgel!$A$3:$A$12000,$A16,negtgel!D$3:D$12000)</f>
        <v>0</v>
      </c>
      <c r="G16" s="596">
        <f si="0" t="shared"/>
        <v>0</v>
      </c>
      <c r="H16" s="597">
        <f si="0" t="shared"/>
        <v>0</v>
      </c>
      <c r="I16" s="595">
        <f>SUMIFS(negtgel!N$3:N$12000,negtgel!A$3:A$12000,A16,negtgel!T$3:T$12000,$I$4)</f>
        <v>0</v>
      </c>
      <c r="J16" s="595">
        <f>SUMIFS(negtgel!N$3:N$12000,negtgel!A$3:A$12000,A16,negtgel!T$3:T$12000,$J$4)</f>
        <v>0</v>
      </c>
      <c r="K16" s="595">
        <f>SUMIFS(negtgel!N$3:N$12000,negtgel!A$3:A$12000,A16,negtgel!T$3:T$12000,$K$4)</f>
        <v>0</v>
      </c>
      <c r="L16" s="595">
        <f>SUMIF(negtgel!$A$3:$A$12000,A16,negtgel!G$3:G$12000)</f>
        <v>0</v>
      </c>
      <c r="M16" s="595">
        <f>SUMIF(negtgel!$A$3:$A$12000,A16,negtgel!H$3:H$12000)</f>
        <v>0</v>
      </c>
      <c r="N16" s="598"/>
      <c r="O16" s="598"/>
    </row>
    <row customFormat="1" r="17" s="601" spans="1:16">
      <c r="A17" s="599" t="s">
        <v>1490</v>
      </c>
      <c r="B17" s="598">
        <f>B5+B6+B7+B8+B9+B10+B11+B12+B13+B14+B15+B16</f>
        <v>0</v>
      </c>
      <c r="C17" s="598">
        <f>C5+C6+C7+C8+C9+C10+C11+C12+C13+C14+C15+C16</f>
        <v>0</v>
      </c>
      <c r="D17" s="598">
        <f ref="D17:H17" si="1" t="shared">D5+D6+D7+D8+D9+D10+D11+D12+D13+D14+D15+D16</f>
        <v>0</v>
      </c>
      <c r="E17" s="598">
        <f si="1" t="shared"/>
        <v>0</v>
      </c>
      <c r="F17" s="598">
        <f si="1" t="shared"/>
        <v>0</v>
      </c>
      <c r="G17" s="600">
        <f si="1" t="shared"/>
        <v>0</v>
      </c>
      <c r="H17" s="598">
        <f si="1" t="shared"/>
        <v>0</v>
      </c>
      <c r="I17" s="598">
        <f>SUM(I5:I16)</f>
        <v>0</v>
      </c>
      <c r="J17" s="598">
        <f ref="J17:L17" si="2" t="shared">SUM(J5:J16)</f>
        <v>0</v>
      </c>
      <c r="K17" s="598">
        <f si="2" t="shared"/>
        <v>0</v>
      </c>
      <c r="L17" s="598">
        <f si="2" t="shared"/>
        <v>0</v>
      </c>
      <c r="M17" s="598">
        <v>0</v>
      </c>
      <c r="N17" s="598">
        <f>'3.CT2A'!D156</f>
        <v>0</v>
      </c>
      <c r="O17" s="598">
        <f>N17-(I17+J17+K17)</f>
        <v>0</v>
      </c>
      <c r="P17" s="601" t="s">
        <v>1534</v>
      </c>
    </row>
    <row r="18" spans="1:16">
      <c r="B18" s="602"/>
      <c r="C18" s="602"/>
      <c r="D18" s="602"/>
      <c r="E18" s="602"/>
      <c r="F18" s="602"/>
      <c r="G18" s="603"/>
      <c r="H18" s="602"/>
      <c r="I18" s="598">
        <f>+I17*0.02</f>
        <v>0</v>
      </c>
      <c r="J18" s="598">
        <f>+J17*0.09</f>
        <v>0</v>
      </c>
      <c r="K18" s="598">
        <f>+K17*0.11</f>
        <v>0</v>
      </c>
      <c r="L18" s="598"/>
      <c r="M18" s="598"/>
      <c r="N18" s="598">
        <f>'3.CT2A'!D163</f>
        <v>0</v>
      </c>
      <c r="O18" s="598">
        <f>N18-(I18+J18+K18)</f>
        <v>0</v>
      </c>
      <c r="P18" s="589" t="s">
        <v>1535</v>
      </c>
    </row>
    <row r="19" spans="1:16">
      <c r="B19" s="602"/>
      <c r="C19" s="602"/>
      <c r="D19" s="602"/>
      <c r="E19" s="602"/>
      <c r="F19" s="602"/>
      <c r="G19" s="603"/>
      <c r="H19" s="602"/>
      <c r="I19" s="598">
        <f>+I17*0.04</f>
        <v>0</v>
      </c>
      <c r="J19" s="598">
        <f>+J17*16.6/100</f>
        <v>0</v>
      </c>
      <c r="K19" s="598">
        <f>+K17*0.21</f>
        <v>0</v>
      </c>
      <c r="L19" s="598"/>
      <c r="M19" s="598"/>
      <c r="N19" s="602"/>
      <c r="O19" s="598"/>
    </row>
    <row r="20" spans="1:16">
      <c r="I20" s="604"/>
      <c r="J20" s="604"/>
      <c r="K20" s="604"/>
      <c r="L20" s="604"/>
      <c r="M20" s="604"/>
      <c r="N20" s="604"/>
      <c r="O20" s="604"/>
    </row>
    <row r="21" spans="1:16">
      <c r="I21" s="604"/>
      <c r="J21" s="604"/>
      <c r="K21" s="604"/>
      <c r="L21" s="604"/>
      <c r="M21" s="604"/>
      <c r="N21" s="604"/>
      <c r="O21" s="604"/>
    </row>
    <row r="23" spans="1:16">
      <c r="A23" s="609" t="s">
        <v>2117</v>
      </c>
      <c r="B23" s="609" t="s">
        <v>2118</v>
      </c>
      <c r="C23" s="609" t="s">
        <v>2119</v>
      </c>
      <c r="D23" s="610" t="s">
        <v>1460</v>
      </c>
    </row>
    <row r="24" spans="1:16">
      <c r="A24" s="605">
        <f>+A5</f>
        <v>1</v>
      </c>
      <c r="B24" s="606">
        <f>+B5</f>
        <v>0</v>
      </c>
      <c r="C24" s="607">
        <f>COUNTIFS(negtgel!$A$3:$A$12000,$A24,negtgel!V$3:V$12000,"*")</f>
        <v>0</v>
      </c>
      <c r="D24" s="595">
        <f>SUMIF(negtgel!$A$3:$A$12000,$A24,negtgel!AF$3:AF$12000)</f>
        <v>0</v>
      </c>
    </row>
    <row r="25" spans="1:16">
      <c r="A25" s="605">
        <f ref="A25:B36" si="3" t="shared">+A6</f>
        <v>2</v>
      </c>
      <c r="B25" s="606">
        <f si="3" t="shared"/>
        <v>0</v>
      </c>
      <c r="C25" s="607">
        <f>COUNTIFS(negtgel!$A$3:$A$12000,$A25,negtgel!V$3:V$12000,"*")</f>
        <v>0</v>
      </c>
      <c r="D25" s="595">
        <f>SUMIF(negtgel!$A$3:$A$12000,$A25,negtgel!AF$3:AF$12000)</f>
        <v>0</v>
      </c>
    </row>
    <row r="26" spans="1:16">
      <c r="A26" s="605">
        <f si="3" t="shared"/>
        <v>3</v>
      </c>
      <c r="B26" s="606">
        <f si="3" t="shared"/>
        <v>0</v>
      </c>
      <c r="C26" s="607">
        <f>COUNTIFS(negtgel!$A$3:$A$12000,$A26,negtgel!V$3:V$12000,"*")</f>
        <v>0</v>
      </c>
      <c r="D26" s="595">
        <f>SUMIF(negtgel!$A$3:$A$12000,$A26,negtgel!AF$3:AF$12000)</f>
        <v>0</v>
      </c>
    </row>
    <row r="27" spans="1:16">
      <c r="A27" s="605">
        <f si="3" t="shared"/>
        <v>4</v>
      </c>
      <c r="B27" s="606">
        <f si="3" t="shared"/>
        <v>0</v>
      </c>
      <c r="C27" s="607">
        <f>COUNTIFS(negtgel!$A$3:$A$12000,$A27,negtgel!V$3:V$12000,"*")</f>
        <v>0</v>
      </c>
      <c r="D27" s="595">
        <f>SUMIF(negtgel!$A$3:$A$12000,$A27,negtgel!AF$3:AF$12000)</f>
        <v>0</v>
      </c>
    </row>
    <row r="28" spans="1:16">
      <c r="A28" s="605">
        <f si="3" t="shared"/>
        <v>5</v>
      </c>
      <c r="B28" s="606">
        <f si="3" t="shared"/>
        <v>0</v>
      </c>
      <c r="C28" s="607">
        <f>COUNTIFS(negtgel!$A$3:$A$12000,$A28,negtgel!V$3:V$12000,"*")</f>
        <v>0</v>
      </c>
      <c r="D28" s="595">
        <f>SUMIF(negtgel!$A$3:$A$12000,$A28,negtgel!AF$3:AF$12000)</f>
        <v>0</v>
      </c>
    </row>
    <row r="29" spans="1:16">
      <c r="A29" s="605">
        <f si="3" t="shared"/>
        <v>6</v>
      </c>
      <c r="B29" s="606">
        <f si="3" t="shared"/>
        <v>0</v>
      </c>
      <c r="C29" s="607">
        <f>COUNTIFS(negtgel!$A$3:$A$12000,$A29,negtgel!V$3:V$12000,"*")</f>
        <v>0</v>
      </c>
      <c r="D29" s="595">
        <f>SUMIF(negtgel!$A$3:$A$12000,$A29,negtgel!AF$3:AF$12000)</f>
        <v>0</v>
      </c>
    </row>
    <row r="30" spans="1:16">
      <c r="A30" s="605">
        <f si="3" t="shared"/>
        <v>7</v>
      </c>
      <c r="B30" s="606">
        <f si="3" t="shared"/>
        <v>0</v>
      </c>
      <c r="C30" s="607">
        <f>COUNTIFS(negtgel!$A$3:$A$12000,$A30,negtgel!V$3:V$12000,"*")</f>
        <v>0</v>
      </c>
      <c r="D30" s="595">
        <f>SUMIF(negtgel!$A$3:$A$12000,$A30,negtgel!AF$3:AF$12000)</f>
        <v>0</v>
      </c>
    </row>
    <row r="31" spans="1:16">
      <c r="A31" s="605">
        <f si="3" t="shared"/>
        <v>8</v>
      </c>
      <c r="B31" s="606">
        <f si="3" t="shared"/>
        <v>0</v>
      </c>
      <c r="C31" s="607">
        <f>COUNTIFS(negtgel!$A$3:$A$12000,$A31,negtgel!V$3:V$12000,"*")</f>
        <v>0</v>
      </c>
      <c r="D31" s="595">
        <f>SUMIF(negtgel!$A$3:$A$12000,$A31,negtgel!AF$3:AF$12000)</f>
        <v>0</v>
      </c>
    </row>
    <row r="32" spans="1:16">
      <c r="A32" s="605">
        <f si="3" t="shared"/>
        <v>9</v>
      </c>
      <c r="B32" s="606">
        <f si="3" t="shared"/>
        <v>0</v>
      </c>
      <c r="C32" s="607">
        <f>COUNTIFS(negtgel!$A$3:$A$12000,$A32,negtgel!V$3:V$12000,"*")</f>
        <v>0</v>
      </c>
      <c r="D32" s="595">
        <f>SUMIF(negtgel!$A$3:$A$12000,$A32,negtgel!AF$3:AF$12000)</f>
        <v>0</v>
      </c>
    </row>
    <row r="33" spans="1:4">
      <c r="A33" s="605">
        <f si="3" t="shared"/>
        <v>10</v>
      </c>
      <c r="B33" s="606">
        <f si="3" t="shared"/>
        <v>0</v>
      </c>
      <c r="C33" s="607">
        <f>COUNTIFS(negtgel!$A$3:$A$12000,$A33,negtgel!V$3:V$12000,"*")</f>
        <v>0</v>
      </c>
      <c r="D33" s="595">
        <f>SUMIF(negtgel!$A$3:$A$12000,$A33,negtgel!AF$3:AF$12000)</f>
        <v>0</v>
      </c>
    </row>
    <row r="34" spans="1:4">
      <c r="A34" s="605">
        <f si="3" t="shared"/>
        <v>11</v>
      </c>
      <c r="B34" s="606">
        <f si="3" t="shared"/>
        <v>0</v>
      </c>
      <c r="C34" s="607">
        <f>COUNTIFS(negtgel!$A$3:$A$12000,$A34,negtgel!V$3:V$12000,"*")</f>
        <v>0</v>
      </c>
      <c r="D34" s="595">
        <f>SUMIF(negtgel!$A$3:$A$12000,$A34,negtgel!AF$3:AF$12000)</f>
        <v>0</v>
      </c>
    </row>
    <row r="35" spans="1:4">
      <c r="A35" s="605">
        <f si="3" t="shared"/>
        <v>12</v>
      </c>
      <c r="B35" s="606">
        <f si="3" t="shared"/>
        <v>0</v>
      </c>
      <c r="C35" s="607">
        <f>COUNTIFS(negtgel!$A$3:$A$12000,$A35,negtgel!V$3:V$12000,"*")</f>
        <v>0</v>
      </c>
      <c r="D35" s="595">
        <f>SUMIF(negtgel!$A$3:$A$12000,$A35,negtgel!AF$3:AF$12000)</f>
        <v>0</v>
      </c>
    </row>
    <row r="36" spans="1:4">
      <c r="A36" s="606" t="str">
        <f si="3" t="shared"/>
        <v xml:space="preserve">Нийт </v>
      </c>
      <c r="B36" s="606">
        <f si="3" t="shared"/>
        <v>0</v>
      </c>
      <c r="C36" s="608">
        <f>C24+C25+C26+C27+C28+C29+C30+C31+C32+C33+C34+C35</f>
        <v>0</v>
      </c>
      <c r="D36" s="608">
        <f>D24+D25+D26+D27+D28+D29+D30+D31+D32+D33+D34+D35</f>
        <v>0</v>
      </c>
    </row>
  </sheetData>
  <mergeCells count="5">
    <mergeCell ref="A3:A4"/>
    <mergeCell ref="B3:D3"/>
    <mergeCell ref="E3:F3"/>
    <mergeCell ref="G3:H3"/>
    <mergeCell ref="C1:F1"/>
  </mergeCells>
  <pageMargins bottom="0.75" footer="0.3" header="0.3" left="0.7" right="0.7" top="0.75"/>
  <pageSetup orientation="portrait" r:id="rId1"/>
  <ignoredErrors>
    <ignoredError emptyCellReference="1" sqref="B24:D35 I6:M16 B5:F16 I5 L5:M5"/>
  </ignoredErrors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L67"/>
  <sheetViews>
    <sheetView workbookViewId="0" zoomScale="70" zoomScaleNormal="70">
      <selection activeCell="L74" sqref="L74"/>
    </sheetView>
  </sheetViews>
  <sheetFormatPr defaultRowHeight="12.75"/>
  <cols>
    <col min="1" max="1" customWidth="true" style="11" width="8.42578125" collapsed="true"/>
    <col min="2" max="2" customWidth="true" style="26" width="41.42578125" collapsed="true"/>
    <col min="3" max="3" customWidth="true" style="26" width="56.140625" collapsed="true"/>
    <col min="4" max="4" customWidth="true" style="23" width="27.42578125" collapsed="true"/>
    <col min="5" max="5" customWidth="true" style="23" width="16.85546875" collapsed="true"/>
    <col min="6" max="6" bestFit="true" customWidth="true" style="11" width="12.5703125" collapsed="true"/>
    <col min="7" max="7" customWidth="true" style="24" width="28.5703125" collapsed="true"/>
    <col min="8" max="8" customWidth="true" style="24" width="24.28515625" collapsed="true"/>
    <col min="9" max="9" customWidth="true" style="24" width="17.42578125" collapsed="true"/>
    <col min="10" max="10" customWidth="true" style="23" width="17.42578125" collapsed="true"/>
    <col min="11" max="11" customWidth="true" style="23" width="14.0" collapsed="true"/>
    <col min="12" max="12" customWidth="true" style="23" width="21.5703125" collapsed="true"/>
    <col min="13" max="13" customWidth="true" style="23" width="16.5703125" collapsed="true"/>
    <col min="14" max="16384" style="23" width="9.140625" collapsed="true"/>
  </cols>
  <sheetData>
    <row r="1" spans="1:10">
      <c r="B1" s="5"/>
    </row>
    <row customFormat="1" customHeight="1" ht="17.25" r="3" s="583" spans="1:10">
      <c r="A3" s="581"/>
      <c r="B3" s="332"/>
      <c r="D3" s="581"/>
      <c r="E3" s="581"/>
      <c r="F3" s="581"/>
      <c r="G3" s="584"/>
      <c r="H3" s="584"/>
      <c r="I3" s="584"/>
      <c r="J3" s="581"/>
    </row>
    <row customHeight="1" ht="51.75" r="4" spans="1:10">
      <c r="C4" s="325"/>
      <c r="D4" s="581"/>
      <c r="G4" s="25"/>
      <c r="H4" s="27"/>
      <c r="I4" s="586"/>
      <c r="J4" s="587"/>
    </row>
    <row customHeight="1" ht="18" r="5" spans="1:10">
      <c r="B5" s="7"/>
      <c r="C5" s="585"/>
      <c r="D5" s="233"/>
      <c r="H5" s="583"/>
    </row>
    <row customHeight="1" ht="17.25" r="6" spans="1:10">
      <c r="C6" s="583"/>
      <c r="D6" s="233"/>
      <c r="F6" s="23"/>
      <c r="H6" s="27"/>
    </row>
    <row customHeight="1" ht="16.5" r="7" spans="1:10">
      <c r="B7" s="7"/>
      <c r="C7" s="389"/>
      <c r="D7" s="233"/>
      <c r="E7" s="388"/>
      <c r="F7" s="23"/>
    </row>
    <row r="8" spans="1:10">
      <c r="C8" s="582"/>
      <c r="D8" s="233"/>
      <c r="E8" s="233"/>
      <c r="F8" s="23"/>
    </row>
    <row r="9" spans="1:10">
      <c r="B9" s="7"/>
      <c r="C9" s="7"/>
      <c r="D9" s="233"/>
      <c r="F9" s="23"/>
    </row>
    <row r="10" spans="1:10">
      <c r="B10" s="8"/>
      <c r="C10" s="8"/>
      <c r="D10" s="233"/>
      <c r="F10" s="23"/>
    </row>
    <row r="11" spans="1:10">
      <c r="B11" s="7"/>
      <c r="C11" s="7"/>
      <c r="F11" s="23"/>
    </row>
    <row r="12" spans="1:10">
      <c r="B12" s="8"/>
      <c r="C12" s="8"/>
      <c r="F12" s="23"/>
    </row>
    <row customHeight="1" ht="28.5" r="13" spans="1:10">
      <c r="B13" s="9"/>
      <c r="C13" s="7"/>
      <c r="F13" s="23"/>
    </row>
    <row customHeight="1" ht="26.25" r="14" spans="1:10">
      <c r="B14" s="10"/>
      <c r="C14" s="8"/>
      <c r="F14" s="23"/>
    </row>
    <row customHeight="1" ht="19.5" r="15" spans="1:10">
      <c r="B15" s="7"/>
      <c r="C15" s="7"/>
      <c r="D15" s="622"/>
      <c r="F15" s="23"/>
    </row>
    <row customHeight="1" ht="22.5" r="16" spans="1:10">
      <c r="B16" s="8"/>
      <c r="C16" s="8"/>
      <c r="D16" s="623"/>
      <c r="F16" s="23"/>
    </row>
    <row customHeight="1" ht="17.25" r="17" spans="1:9"/>
    <row customHeight="1" ht="22.5" r="18" spans="1:9">
      <c r="C18" s="588"/>
    </row>
    <row r="19" spans="1:9">
      <c r="B19" s="628"/>
      <c r="C19" s="614"/>
    </row>
    <row customHeight="1" ht="40.5" r="20" spans="1:9">
      <c r="B20" s="618"/>
      <c r="C20" s="614"/>
    </row>
    <row customHeight="1" ht="74.25" r="21" spans="1:9">
      <c r="B21" s="618"/>
      <c r="C21" s="614"/>
    </row>
    <row customHeight="1" ht="129.75" r="22" spans="1:9">
      <c r="B22" s="629"/>
      <c r="C22" s="614"/>
    </row>
    <row customHeight="1" ht="48.75" r="23" spans="1:9">
      <c r="B23" s="629"/>
      <c r="C23" s="614"/>
    </row>
    <row customHeight="1" ht="37.5" r="24" spans="1:9">
      <c r="B24" s="631"/>
      <c r="C24" s="616"/>
    </row>
    <row customHeight="1" ht="47.25" r="25" spans="1:9">
      <c r="B25" s="614"/>
      <c r="C25" s="614"/>
    </row>
    <row customHeight="1" ht="66" r="26" spans="1:9">
      <c r="B26" s="633"/>
      <c r="C26" s="632"/>
    </row>
    <row customHeight="1" ht="61.5" r="27" spans="1:9">
      <c r="B27" s="629"/>
      <c r="C27" s="614"/>
    </row>
    <row customHeight="1" ht="88.5" r="28" spans="1:9">
      <c r="B28" s="629"/>
      <c r="C28" s="614"/>
    </row>
    <row customFormat="1" customHeight="1" ht="57.75" r="29" s="612" spans="1:9">
      <c r="A29" s="621"/>
      <c r="B29" s="618"/>
      <c r="C29" s="619"/>
      <c r="F29" s="621"/>
      <c r="G29" s="245"/>
      <c r="H29" s="245"/>
      <c r="I29" s="245"/>
    </row>
    <row customFormat="1" customHeight="1" ht="45" r="30" s="612" spans="1:9">
      <c r="A30" s="621"/>
      <c r="B30" s="618"/>
      <c r="C30" s="619"/>
      <c r="F30" s="621"/>
      <c r="G30" s="245"/>
      <c r="H30" s="245"/>
      <c r="I30" s="245"/>
    </row>
    <row customFormat="1" customHeight="1" ht="50.25" r="31" s="612" spans="1:9">
      <c r="A31" s="621"/>
      <c r="B31" s="618"/>
      <c r="C31" s="619"/>
      <c r="F31" s="621"/>
      <c r="G31" s="245"/>
      <c r="H31" s="245"/>
      <c r="I31" s="245"/>
    </row>
    <row customHeight="1" ht="70.5" r="32" spans="1:9">
      <c r="B32" s="618"/>
      <c r="C32" s="614"/>
    </row>
    <row customFormat="1" customHeight="1" ht="41.25" r="33" s="612" spans="1:9">
      <c r="A33" s="621"/>
      <c r="B33" s="620"/>
      <c r="C33" s="619"/>
      <c r="F33" s="621"/>
      <c r="G33" s="245"/>
      <c r="H33" s="245"/>
      <c r="I33" s="245"/>
    </row>
    <row customFormat="1" customHeight="1" ht="23.25" r="34" s="612" spans="1:9">
      <c r="A34" s="621"/>
      <c r="B34" s="620"/>
      <c r="C34" s="619"/>
      <c r="F34" s="621"/>
      <c r="G34" s="245"/>
      <c r="H34" s="245"/>
      <c r="I34" s="245"/>
    </row>
    <row customFormat="1" customHeight="1" ht="23.25" r="35" s="612" spans="1:9">
      <c r="A35" s="621"/>
      <c r="B35" s="620"/>
      <c r="C35" s="619"/>
      <c r="F35" s="621"/>
      <c r="G35" s="245"/>
      <c r="H35" s="245"/>
      <c r="I35" s="245"/>
    </row>
    <row customFormat="1" customHeight="1" ht="37.5" r="36" s="612" spans="1:9">
      <c r="A36" s="621"/>
      <c r="B36" s="620"/>
      <c r="C36" s="619"/>
      <c r="F36" s="621"/>
      <c r="G36" s="245"/>
      <c r="H36" s="245"/>
      <c r="I36" s="245"/>
    </row>
    <row customFormat="1" customHeight="1" ht="53.25" r="37" s="612" spans="1:9">
      <c r="A37" s="621"/>
      <c r="B37" s="620"/>
      <c r="C37" s="619"/>
      <c r="D37" s="626"/>
      <c r="E37" s="627"/>
      <c r="F37" s="621"/>
      <c r="G37" s="245"/>
      <c r="H37" s="245"/>
      <c r="I37" s="245"/>
    </row>
    <row customHeight="1" ht="39" r="38" spans="1:9">
      <c r="B38" s="616"/>
      <c r="C38" s="625"/>
      <c r="D38" s="624"/>
    </row>
    <row customHeight="1" ht="24.75" r="39" spans="1:9">
      <c r="B39" s="616"/>
      <c r="C39" s="184"/>
      <c r="D39" s="624"/>
    </row>
    <row customHeight="1" ht="22.5" r="40" spans="1:9">
      <c r="B40" s="616"/>
      <c r="C40" s="184"/>
    </row>
    <row customHeight="1" ht="22.5" r="41" spans="1:9">
      <c r="B41" s="616"/>
      <c r="C41" s="184"/>
      <c r="D41" s="613"/>
      <c r="E41" s="613"/>
      <c r="F41" s="613"/>
      <c r="G41" s="613"/>
      <c r="H41" s="613"/>
      <c r="I41" s="613"/>
    </row>
    <row customHeight="1" ht="18" r="42" spans="1:9">
      <c r="B42" s="616"/>
      <c r="C42" s="625"/>
      <c r="D42" s="616"/>
      <c r="E42" s="613"/>
      <c r="F42" s="613"/>
      <c r="G42" s="613"/>
      <c r="H42" s="613"/>
      <c r="I42" s="613"/>
    </row>
    <row customHeight="1" ht="21" r="43" spans="1:9">
      <c r="B43" s="616"/>
      <c r="C43" s="625"/>
      <c r="D43" s="616"/>
      <c r="E43" s="613"/>
      <c r="F43" s="613"/>
      <c r="G43" s="613"/>
      <c r="H43" s="613"/>
      <c r="I43" s="613"/>
    </row>
    <row customHeight="1" ht="21" r="44" spans="1:9">
      <c r="B44" s="616"/>
      <c r="C44" s="625"/>
      <c r="D44" s="616"/>
      <c r="E44" s="613"/>
      <c r="F44" s="613"/>
      <c r="G44" s="613"/>
      <c r="H44" s="613"/>
      <c r="I44" s="613"/>
    </row>
    <row customHeight="1" ht="42.75" r="45" spans="1:9">
      <c r="B45" s="325"/>
      <c r="C45" s="630"/>
      <c r="D45" s="615"/>
      <c r="E45" s="615"/>
      <c r="F45" s="615"/>
      <c r="G45" s="615"/>
      <c r="H45" s="615"/>
      <c r="I45" s="615"/>
    </row>
    <row r="46" spans="1:9">
      <c r="B46" s="615"/>
      <c r="C46" s="615"/>
      <c r="D46" s="615"/>
      <c r="E46" s="615"/>
      <c r="F46" s="615"/>
      <c r="G46" s="615"/>
      <c r="H46" s="615"/>
      <c r="I46" s="615"/>
    </row>
    <row r="47" spans="1:9">
      <c r="B47" s="615"/>
      <c r="C47" s="615"/>
      <c r="D47" s="615"/>
      <c r="E47" s="615"/>
      <c r="F47" s="615"/>
      <c r="G47" s="615"/>
      <c r="H47" s="615"/>
      <c r="I47" s="615"/>
    </row>
    <row r="48" spans="1:9">
      <c r="B48" s="615"/>
      <c r="C48" s="615"/>
      <c r="D48" s="615"/>
      <c r="E48" s="615"/>
      <c r="F48" s="615"/>
      <c r="G48" s="615"/>
      <c r="H48" s="615"/>
      <c r="I48" s="615"/>
    </row>
    <row r="49" spans="2:12">
      <c r="B49" s="615"/>
      <c r="C49" s="615"/>
      <c r="D49" s="615"/>
      <c r="E49" s="615"/>
      <c r="F49" s="615"/>
      <c r="G49" s="615"/>
      <c r="H49" s="615"/>
      <c r="I49" s="615"/>
    </row>
    <row r="50" spans="2:12">
      <c r="B50" s="615"/>
      <c r="C50" s="615"/>
      <c r="D50" s="615"/>
      <c r="E50" s="615"/>
      <c r="F50" s="615"/>
      <c r="G50" s="615"/>
      <c r="H50" s="615"/>
      <c r="I50" s="615"/>
    </row>
    <row r="51" spans="2:12">
      <c r="B51" s="615"/>
      <c r="C51" s="615"/>
      <c r="D51" s="615"/>
      <c r="E51" s="615"/>
      <c r="F51" s="615"/>
      <c r="G51" s="615"/>
      <c r="H51" s="615"/>
      <c r="I51" s="615"/>
    </row>
    <row r="52" spans="2:12">
      <c r="B52" s="615"/>
      <c r="C52" s="615"/>
      <c r="D52" s="615"/>
      <c r="E52" s="615"/>
      <c r="F52" s="615"/>
      <c r="G52" s="615"/>
      <c r="H52" s="615"/>
      <c r="I52" s="615"/>
    </row>
    <row r="53" spans="2:12">
      <c r="B53" s="615"/>
      <c r="C53" s="615"/>
      <c r="D53" s="615"/>
      <c r="E53" s="615"/>
      <c r="F53" s="615"/>
      <c r="G53" s="615"/>
      <c r="H53" s="615"/>
      <c r="I53" s="615"/>
    </row>
    <row r="54" spans="2:12">
      <c r="C54" s="615"/>
      <c r="D54" s="615"/>
      <c r="E54" s="615"/>
      <c r="F54" s="615"/>
      <c r="G54" s="615"/>
      <c r="H54" s="615"/>
      <c r="I54" s="615"/>
    </row>
    <row customHeight="1" ht="12.75" r="57" spans="2:12">
      <c r="E57" s="612"/>
      <c r="F57" s="23"/>
      <c r="G57" s="615"/>
      <c r="H57" s="615"/>
      <c r="J57" s="24"/>
      <c r="K57" s="24"/>
    </row>
    <row r="58" spans="2:12">
      <c r="E58" s="612"/>
      <c r="F58" s="615"/>
      <c r="G58" s="615"/>
      <c r="H58" s="615"/>
      <c r="I58" s="615"/>
      <c r="J58" s="615"/>
      <c r="K58" s="615"/>
      <c r="L58" s="615"/>
    </row>
    <row r="59" spans="2:12">
      <c r="D59" s="612"/>
      <c r="E59" s="612"/>
      <c r="F59" s="615"/>
      <c r="G59" s="615"/>
      <c r="H59" s="615"/>
      <c r="I59" s="615"/>
      <c r="J59" s="615"/>
      <c r="K59" s="615"/>
      <c r="L59" s="615"/>
    </row>
    <row r="60" spans="2:12">
      <c r="D60" s="612"/>
      <c r="E60" s="612"/>
      <c r="F60" s="615"/>
      <c r="G60" s="615"/>
      <c r="H60" s="615"/>
      <c r="I60" s="615"/>
      <c r="J60" s="615"/>
      <c r="K60" s="615"/>
      <c r="L60" s="615"/>
    </row>
    <row r="61" spans="2:12">
      <c r="D61" s="612"/>
      <c r="E61" s="612"/>
      <c r="F61" s="615"/>
      <c r="G61" s="615"/>
      <c r="H61" s="615"/>
      <c r="I61" s="615"/>
      <c r="J61" s="615"/>
      <c r="K61" s="615"/>
      <c r="L61" s="615"/>
    </row>
    <row r="62" spans="2:12">
      <c r="D62" s="612"/>
      <c r="E62" s="612"/>
      <c r="F62" s="615"/>
      <c r="G62" s="615"/>
      <c r="H62" s="615"/>
      <c r="I62" s="615"/>
      <c r="J62" s="615"/>
      <c r="K62" s="615"/>
      <c r="L62" s="615"/>
    </row>
    <row r="63" spans="2:12">
      <c r="D63" s="612"/>
      <c r="E63" s="612"/>
      <c r="F63" s="615"/>
      <c r="G63" s="615"/>
      <c r="H63" s="615"/>
      <c r="I63" s="615"/>
      <c r="J63" s="615"/>
      <c r="K63" s="615"/>
      <c r="L63" s="615"/>
    </row>
    <row r="64" spans="2:12">
      <c r="D64" s="612"/>
      <c r="E64" s="612"/>
      <c r="F64" s="615"/>
      <c r="G64" s="615"/>
      <c r="H64" s="615"/>
      <c r="I64" s="615"/>
      <c r="J64" s="615"/>
      <c r="K64" s="615"/>
      <c r="L64" s="615"/>
    </row>
    <row r="65" spans="4:12">
      <c r="D65" s="612"/>
      <c r="E65" s="612"/>
      <c r="F65" s="615"/>
      <c r="G65" s="615"/>
      <c r="H65" s="615"/>
      <c r="I65" s="615"/>
      <c r="J65" s="615"/>
      <c r="K65" s="615"/>
      <c r="L65" s="615"/>
    </row>
    <row r="66" spans="4:12">
      <c r="E66" s="612"/>
      <c r="F66" s="615"/>
      <c r="G66" s="615"/>
      <c r="H66" s="615"/>
      <c r="I66" s="615"/>
      <c r="J66" s="615"/>
      <c r="K66" s="615"/>
      <c r="L66" s="615"/>
    </row>
    <row r="67" spans="4:12">
      <c r="E67" s="245"/>
      <c r="F67" s="245"/>
      <c r="G67" s="245"/>
      <c r="H67" s="245"/>
    </row>
  </sheetData>
  <pageMargins bottom="0.75" footer="0.3" header="0.3" left="0.7" right="0.7" top="0.75"/>
  <pageSetup orientation="landscape" r:id="rId1" scale="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L47"/>
  <sheetViews>
    <sheetView workbookViewId="0" zoomScale="85" zoomScaleNormal="85">
      <selection activeCell="B35" sqref="B35"/>
    </sheetView>
  </sheetViews>
  <sheetFormatPr defaultRowHeight="12.75"/>
  <cols>
    <col min="1" max="1" customWidth="true" style="20" width="8.28515625" collapsed="true"/>
    <col min="2" max="2" customWidth="true" style="20" width="39.85546875" collapsed="true"/>
    <col min="3" max="3" customWidth="true" style="20" width="20.140625" collapsed="true"/>
    <col min="4" max="4" customWidth="true" style="20" width="12.42578125" collapsed="true"/>
    <col min="5" max="5" customWidth="true" style="20" width="18.140625" collapsed="true"/>
    <col min="6" max="6" customWidth="true" style="20" width="10.85546875" collapsed="true"/>
    <col min="7" max="7" customWidth="true" style="20" width="20.0" collapsed="true"/>
    <col min="8" max="8" customWidth="true" style="20" width="10.42578125" collapsed="true"/>
    <col min="9" max="9" customWidth="true" style="13" width="16.42578125" collapsed="true"/>
    <col min="10" max="10" customWidth="true" style="20" width="12.42578125" collapsed="true"/>
    <col min="11" max="11" customWidth="true" style="20" width="14.7109375" collapsed="true"/>
    <col min="12" max="12" customWidth="true" style="13" width="8.140625" collapsed="true"/>
    <col min="13" max="16384" style="13" width="9.140625" collapsed="true"/>
  </cols>
  <sheetData>
    <row r="1" spans="1:12">
      <c r="A1" s="13"/>
      <c r="B1" s="13"/>
      <c r="C1" s="15"/>
      <c r="D1" s="15"/>
      <c r="E1" s="15"/>
      <c r="F1" s="15"/>
      <c r="G1" s="15"/>
      <c r="H1" s="14"/>
      <c r="I1" s="323"/>
      <c r="J1" s="15"/>
      <c r="K1" s="14"/>
      <c r="L1" s="323" t="s">
        <v>1435</v>
      </c>
    </row>
    <row r="2" spans="1:12">
      <c r="A2" s="13"/>
      <c r="B2" s="669" t="s">
        <v>1434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</row>
    <row r="3" spans="1:12">
      <c r="A3" s="13"/>
      <c r="B3" s="679" t="str">
        <f>"Байгууллагын нэр: "&amp;ЧХ!C7</f>
        <v xml:space="preserve">Байгууллагын нэр: </v>
      </c>
      <c r="C3" s="679"/>
      <c r="D3" s="679"/>
      <c r="E3" s="327"/>
      <c r="F3" s="327"/>
      <c r="G3" s="327"/>
      <c r="H3" s="14"/>
      <c r="I3" s="323"/>
      <c r="J3" s="327"/>
      <c r="K3" s="14"/>
      <c r="L3" s="323"/>
    </row>
    <row r="4" spans="1:12">
      <c r="A4" s="13"/>
      <c r="B4" s="579" t="str">
        <f>"Тайлант он: "&amp;ЧХ!$C$8</f>
        <v xml:space="preserve">Тайлант он: </v>
      </c>
      <c r="C4" s="13"/>
      <c r="D4" s="13"/>
      <c r="E4" s="13"/>
      <c r="F4" s="13"/>
      <c r="G4" s="13"/>
      <c r="H4" s="13"/>
      <c r="J4" s="13"/>
      <c r="K4" s="13"/>
    </row>
    <row r="5" spans="1:12">
      <c r="A5" s="13"/>
      <c r="B5" s="328"/>
      <c r="C5" s="13"/>
      <c r="D5" s="13"/>
      <c r="E5" s="13"/>
      <c r="F5" s="13"/>
      <c r="G5" s="13"/>
      <c r="H5" s="13"/>
      <c r="J5" s="13"/>
      <c r="K5" s="13"/>
      <c r="L5" s="329" t="s">
        <v>1430</v>
      </c>
    </row>
    <row customHeight="1" ht="18.75" r="6" spans="1:12">
      <c r="A6" s="670" t="s">
        <v>1429</v>
      </c>
      <c r="B6" s="671" t="s">
        <v>12</v>
      </c>
      <c r="C6" s="675" t="s">
        <v>66</v>
      </c>
      <c r="D6" s="676"/>
      <c r="E6" s="672" t="s">
        <v>1215</v>
      </c>
      <c r="F6" s="673"/>
      <c r="G6" s="673"/>
      <c r="H6" s="674"/>
      <c r="I6" s="672" t="s">
        <v>1235</v>
      </c>
      <c r="J6" s="673"/>
      <c r="K6" s="673"/>
      <c r="L6" s="674"/>
    </row>
    <row customHeight="1" ht="15.75" r="7" spans="1:12">
      <c r="A7" s="670"/>
      <c r="B7" s="671"/>
      <c r="C7" s="677"/>
      <c r="D7" s="678"/>
      <c r="E7" s="672" t="s">
        <v>1253</v>
      </c>
      <c r="F7" s="674"/>
      <c r="G7" s="672" t="s">
        <v>1432</v>
      </c>
      <c r="H7" s="674"/>
      <c r="I7" s="672" t="s">
        <v>1433</v>
      </c>
      <c r="J7" s="673"/>
      <c r="K7" s="673" t="s">
        <v>1254</v>
      </c>
      <c r="L7" s="674"/>
    </row>
    <row customHeight="1" ht="24" r="8" spans="1:12">
      <c r="A8" s="670"/>
      <c r="B8" s="671"/>
      <c r="C8" s="322" t="s">
        <v>1255</v>
      </c>
      <c r="D8" s="322" t="s">
        <v>1263</v>
      </c>
      <c r="E8" s="322" t="s">
        <v>1255</v>
      </c>
      <c r="F8" s="322" t="s">
        <v>1263</v>
      </c>
      <c r="G8" s="322" t="s">
        <v>1255</v>
      </c>
      <c r="H8" s="322" t="s">
        <v>1263</v>
      </c>
      <c r="I8" s="322" t="s">
        <v>1255</v>
      </c>
      <c r="J8" s="322" t="s">
        <v>1265</v>
      </c>
      <c r="K8" s="322" t="s">
        <v>1255</v>
      </c>
      <c r="L8" s="322" t="s">
        <v>1265</v>
      </c>
    </row>
    <row r="9" spans="1:12">
      <c r="A9" s="19">
        <f>'20.TGT1'!C99</f>
        <v>0</v>
      </c>
      <c r="B9" s="19" t="str">
        <f>'20.TGT1'!D99</f>
        <v>ЗАРДЛЫГ САНХҮҮЖҮҮЛЭХ ЭХ ҮҮСВЭР</v>
      </c>
      <c r="C9" s="17">
        <f>+'20.TGT1'!$F$99+0.0000001</f>
        <v>9.9999999999999995E-8</v>
      </c>
      <c r="D9" s="17">
        <f>+C9/$C$9*100</f>
        <v>100</v>
      </c>
      <c r="E9" s="580">
        <f>+'20.TGT1'!G99+0.0000001</f>
        <v>9.9999999999999995E-8</v>
      </c>
      <c r="F9" s="17">
        <f>+E9/$E$9*100</f>
        <v>100</v>
      </c>
      <c r="G9" s="580">
        <f>+'20.TGT1'!H99+0.0000001</f>
        <v>9.9999999999999995E-8</v>
      </c>
      <c r="H9" s="17">
        <f>+G9/$G$9*100</f>
        <v>100</v>
      </c>
      <c r="I9" s="18">
        <f>C9-E9</f>
        <v>0</v>
      </c>
      <c r="J9" s="18">
        <f>D9-F9</f>
        <v>0</v>
      </c>
      <c r="K9" s="18">
        <f>E9-G9</f>
        <v>0</v>
      </c>
      <c r="L9" s="18">
        <f ref="L9" si="0" t="shared">F9-H9</f>
        <v>0</v>
      </c>
    </row>
    <row r="10" spans="1:12">
      <c r="A10" s="19">
        <f>'20.TGT1'!C100</f>
        <v>1310</v>
      </c>
      <c r="B10" s="19" t="str">
        <f>'20.TGT1'!D100</f>
        <v xml:space="preserve">   УЛСЫН ТӨСВӨӨС САНХҮҮЖИХ</v>
      </c>
      <c r="C10" s="17">
        <f>+'20.TGT1'!$F100</f>
        <v>0</v>
      </c>
      <c r="D10" s="17">
        <f>+C10/$C$9*100</f>
        <v>0</v>
      </c>
      <c r="E10" s="17">
        <f>+'20.TGT1'!G100</f>
        <v>0</v>
      </c>
      <c r="F10" s="17">
        <f>+E10/$E$9*100</f>
        <v>0</v>
      </c>
      <c r="G10" s="17">
        <f>+'20.TGT1'!H100</f>
        <v>0</v>
      </c>
      <c r="H10" s="17">
        <f ref="H10:H31" si="1" t="shared">+G10/$G$9*100</f>
        <v>0</v>
      </c>
      <c r="I10" s="18">
        <f ref="I10:I31" si="2" t="shared">C10-E10</f>
        <v>0</v>
      </c>
      <c r="J10" s="18">
        <f ref="J10:J31" si="3" t="shared">D10-F10</f>
        <v>0</v>
      </c>
      <c r="K10" s="18">
        <f ref="K10:K31" si="4" t="shared">E10-G10</f>
        <v>0</v>
      </c>
      <c r="L10" s="18">
        <f ref="L10:L31" si="5" t="shared">F10-H10</f>
        <v>0</v>
      </c>
    </row>
    <row r="11" spans="1:12">
      <c r="A11" s="19">
        <f>'20.TGT1'!C101</f>
        <v>131001</v>
      </c>
      <c r="B11" s="19" t="str">
        <f>'20.TGT1'!D101</f>
        <v xml:space="preserve">               Улсын төсвөөс санхүүжих</v>
      </c>
      <c r="C11" s="17">
        <f>+'20.TGT1'!$F101</f>
        <v>0</v>
      </c>
      <c r="D11" s="17">
        <f ref="D11:D31" si="6" t="shared">+C11/$C$9*100</f>
        <v>0</v>
      </c>
      <c r="E11" s="17">
        <f>+'20.TGT1'!G101</f>
        <v>0</v>
      </c>
      <c r="F11" s="17">
        <f ref="F11:F31" si="7" t="shared">+E11/$E$9*100</f>
        <v>0</v>
      </c>
      <c r="G11" s="17">
        <f>+'20.TGT1'!H101</f>
        <v>0</v>
      </c>
      <c r="H11" s="17">
        <f si="1" t="shared"/>
        <v>0</v>
      </c>
      <c r="I11" s="18">
        <f si="2" t="shared"/>
        <v>0</v>
      </c>
      <c r="J11" s="18">
        <f si="3" t="shared"/>
        <v>0</v>
      </c>
      <c r="K11" s="18">
        <f si="4" t="shared"/>
        <v>0</v>
      </c>
      <c r="L11" s="18">
        <f si="5" t="shared"/>
        <v>0</v>
      </c>
    </row>
    <row r="12" spans="1:12">
      <c r="A12" s="19">
        <f>'20.TGT1'!C102</f>
        <v>131006</v>
      </c>
      <c r="B12" s="19" t="str">
        <f>'20.TGT1'!D102</f>
        <v xml:space="preserve">               Засгийн газрын тусгай сангаас санхүүжих</v>
      </c>
      <c r="C12" s="17">
        <f>+'20.TGT1'!$F102</f>
        <v>0</v>
      </c>
      <c r="D12" s="17">
        <f si="6" t="shared"/>
        <v>0</v>
      </c>
      <c r="E12" s="17">
        <f>+'20.TGT1'!G102</f>
        <v>0</v>
      </c>
      <c r="F12" s="17">
        <f si="7" t="shared"/>
        <v>0</v>
      </c>
      <c r="G12" s="17">
        <f>+'20.TGT1'!H102</f>
        <v>0</v>
      </c>
      <c r="H12" s="17">
        <f si="1" t="shared"/>
        <v>0</v>
      </c>
      <c r="I12" s="18">
        <f si="2" t="shared"/>
        <v>0</v>
      </c>
      <c r="J12" s="18">
        <f si="3" t="shared"/>
        <v>0</v>
      </c>
      <c r="K12" s="18">
        <f si="4" t="shared"/>
        <v>0</v>
      </c>
      <c r="L12" s="18">
        <f si="5" t="shared"/>
        <v>0</v>
      </c>
    </row>
    <row r="13" spans="1:12">
      <c r="A13" s="19">
        <f>'20.TGT1'!C103</f>
        <v>131007</v>
      </c>
      <c r="B13" s="19" t="str">
        <f>'20.TGT1'!D103</f>
        <v xml:space="preserve">               Тусгай зориулалтын шилжүүлгээс санхүүжих</v>
      </c>
      <c r="C13" s="17">
        <f>+'20.TGT1'!$F103</f>
        <v>0</v>
      </c>
      <c r="D13" s="17">
        <f si="6" t="shared"/>
        <v>0</v>
      </c>
      <c r="E13" s="17">
        <f>+'20.TGT1'!G103</f>
        <v>0</v>
      </c>
      <c r="F13" s="17">
        <f si="7" t="shared"/>
        <v>0</v>
      </c>
      <c r="G13" s="17">
        <f>+'20.TGT1'!H103</f>
        <v>0</v>
      </c>
      <c r="H13" s="17">
        <f si="1" t="shared"/>
        <v>0</v>
      </c>
      <c r="I13" s="18">
        <f si="2" t="shared"/>
        <v>0</v>
      </c>
      <c r="J13" s="18">
        <f si="3" t="shared"/>
        <v>0</v>
      </c>
      <c r="K13" s="18">
        <f si="4" t="shared"/>
        <v>0</v>
      </c>
      <c r="L13" s="18">
        <f si="5" t="shared"/>
        <v>0</v>
      </c>
    </row>
    <row r="14" spans="1:12">
      <c r="A14" s="19">
        <f>'20.TGT1'!C104</f>
        <v>131008</v>
      </c>
      <c r="B14" s="19" t="str">
        <f>'20.TGT1'!D104</f>
        <v xml:space="preserve">               Орон нутгийн хөгжлийн нэгдсэн сангаас санхүүжих</v>
      </c>
      <c r="C14" s="17">
        <f>+'20.TGT1'!$F104</f>
        <v>0</v>
      </c>
      <c r="D14" s="17">
        <f si="6" t="shared"/>
        <v>0</v>
      </c>
      <c r="E14" s="17">
        <f>+'20.TGT1'!G104</f>
        <v>0</v>
      </c>
      <c r="F14" s="17">
        <f si="7" t="shared"/>
        <v>0</v>
      </c>
      <c r="G14" s="17">
        <f>+'20.TGT1'!H104</f>
        <v>0</v>
      </c>
      <c r="H14" s="17">
        <f si="1" t="shared"/>
        <v>0</v>
      </c>
      <c r="I14" s="18">
        <f si="2" t="shared"/>
        <v>0</v>
      </c>
      <c r="J14" s="18">
        <f si="3" t="shared"/>
        <v>0</v>
      </c>
      <c r="K14" s="18">
        <f si="4" t="shared"/>
        <v>0</v>
      </c>
      <c r="L14" s="18">
        <f si="5" t="shared"/>
        <v>0</v>
      </c>
    </row>
    <row r="15" spans="1:12">
      <c r="A15" s="19">
        <f>'20.TGT1'!C105</f>
        <v>1320</v>
      </c>
      <c r="B15" s="19" t="str">
        <f>'20.TGT1'!D105</f>
        <v xml:space="preserve">   ОРОН НУТГИЙН ТӨСВӨӨС САНХҮҮЖИХ</v>
      </c>
      <c r="C15" s="17">
        <f>+'20.TGT1'!$F105</f>
        <v>0</v>
      </c>
      <c r="D15" s="17">
        <f si="6" t="shared"/>
        <v>0</v>
      </c>
      <c r="E15" s="17">
        <f>+'20.TGT1'!G105</f>
        <v>0</v>
      </c>
      <c r="F15" s="17">
        <f si="7" t="shared"/>
        <v>0</v>
      </c>
      <c r="G15" s="17">
        <f>+'20.TGT1'!H105</f>
        <v>0</v>
      </c>
      <c r="H15" s="17">
        <f si="1" t="shared"/>
        <v>0</v>
      </c>
      <c r="I15" s="18">
        <f si="2" t="shared"/>
        <v>0</v>
      </c>
      <c r="J15" s="18">
        <f si="3" t="shared"/>
        <v>0</v>
      </c>
      <c r="K15" s="18">
        <f si="4" t="shared"/>
        <v>0</v>
      </c>
      <c r="L15" s="18">
        <f si="5" t="shared"/>
        <v>0</v>
      </c>
    </row>
    <row r="16" spans="1:12">
      <c r="A16" s="19">
        <f>'20.TGT1'!C106</f>
        <v>132001</v>
      </c>
      <c r="B16" s="19" t="str">
        <f>'20.TGT1'!D106</f>
        <v xml:space="preserve">               Орон нутгийн төсвөөс</v>
      </c>
      <c r="C16" s="17">
        <f>+'20.TGT1'!$F106</f>
        <v>0</v>
      </c>
      <c r="D16" s="17">
        <f si="6" t="shared"/>
        <v>0</v>
      </c>
      <c r="E16" s="17">
        <f>+'20.TGT1'!G106</f>
        <v>0</v>
      </c>
      <c r="F16" s="17">
        <f si="7" t="shared"/>
        <v>0</v>
      </c>
      <c r="G16" s="17">
        <f>+'20.TGT1'!H106</f>
        <v>0</v>
      </c>
      <c r="H16" s="17">
        <f si="1" t="shared"/>
        <v>0</v>
      </c>
      <c r="I16" s="18">
        <f si="2" t="shared"/>
        <v>0</v>
      </c>
      <c r="J16" s="18">
        <f si="3" t="shared"/>
        <v>0</v>
      </c>
      <c r="K16" s="18">
        <f si="4" t="shared"/>
        <v>0</v>
      </c>
      <c r="L16" s="18">
        <f si="5" t="shared"/>
        <v>0</v>
      </c>
    </row>
    <row r="17" spans="1:12">
      <c r="A17" s="19">
        <f>'20.TGT1'!C107</f>
        <v>132007</v>
      </c>
      <c r="B17" s="19" t="str">
        <f>'20.TGT1'!D107</f>
        <v xml:space="preserve">               Орон нутгийн хөгжлийн сангаас санхүүжих</v>
      </c>
      <c r="C17" s="17">
        <f>+'20.TGT1'!$F107</f>
        <v>0</v>
      </c>
      <c r="D17" s="17">
        <f si="6" t="shared"/>
        <v>0</v>
      </c>
      <c r="E17" s="17">
        <f>+'20.TGT1'!G107</f>
        <v>0</v>
      </c>
      <c r="F17" s="17">
        <f si="7" t="shared"/>
        <v>0</v>
      </c>
      <c r="G17" s="17">
        <f>+'20.TGT1'!H107</f>
        <v>0</v>
      </c>
      <c r="H17" s="17">
        <f si="1" t="shared"/>
        <v>0</v>
      </c>
      <c r="I17" s="18">
        <f si="2" t="shared"/>
        <v>0</v>
      </c>
      <c r="J17" s="18">
        <f si="3" t="shared"/>
        <v>0</v>
      </c>
      <c r="K17" s="18">
        <f si="4" t="shared"/>
        <v>0</v>
      </c>
      <c r="L17" s="18">
        <f si="5" t="shared"/>
        <v>0</v>
      </c>
    </row>
    <row r="18" spans="1:12">
      <c r="A18" s="19">
        <f>'20.TGT1'!C108</f>
        <v>1340</v>
      </c>
      <c r="B18" s="19" t="str">
        <f>'20.TGT1'!D108</f>
        <v xml:space="preserve">   НИЙГМИЙН ДААТГАЛЫН САНГИЙН ТӨСВӨӨС САНХҮҮЖИХ</v>
      </c>
      <c r="C18" s="17">
        <f>+'20.TGT1'!$F108</f>
        <v>0</v>
      </c>
      <c r="D18" s="17">
        <f si="6" t="shared"/>
        <v>0</v>
      </c>
      <c r="E18" s="17">
        <f>+'20.TGT1'!G108</f>
        <v>0</v>
      </c>
      <c r="F18" s="17">
        <f si="7" t="shared"/>
        <v>0</v>
      </c>
      <c r="G18" s="17">
        <f>+'20.TGT1'!H108</f>
        <v>0</v>
      </c>
      <c r="H18" s="17">
        <f si="1" t="shared"/>
        <v>0</v>
      </c>
      <c r="I18" s="18">
        <f si="2" t="shared"/>
        <v>0</v>
      </c>
      <c r="J18" s="18">
        <f si="3" t="shared"/>
        <v>0</v>
      </c>
      <c r="K18" s="18">
        <f si="4" t="shared"/>
        <v>0</v>
      </c>
      <c r="L18" s="18">
        <f si="5" t="shared"/>
        <v>0</v>
      </c>
    </row>
    <row r="19" spans="1:12">
      <c r="A19" s="19">
        <f>'20.TGT1'!C109</f>
        <v>134001</v>
      </c>
      <c r="B19" s="19" t="str">
        <f>'20.TGT1'!D109</f>
        <v xml:space="preserve">               Нийгмийн даатгалын сангаас санхүүжих</v>
      </c>
      <c r="C19" s="17">
        <f>+'20.TGT1'!$F109</f>
        <v>0</v>
      </c>
      <c r="D19" s="17">
        <f si="6" t="shared"/>
        <v>0</v>
      </c>
      <c r="E19" s="17">
        <f>+'20.TGT1'!G109</f>
        <v>0</v>
      </c>
      <c r="F19" s="17">
        <f si="7" t="shared"/>
        <v>0</v>
      </c>
      <c r="G19" s="17">
        <f>+'20.TGT1'!H109</f>
        <v>0</v>
      </c>
      <c r="H19" s="17">
        <f si="1" t="shared"/>
        <v>0</v>
      </c>
      <c r="I19" s="18">
        <f si="2" t="shared"/>
        <v>0</v>
      </c>
      <c r="J19" s="18">
        <f si="3" t="shared"/>
        <v>0</v>
      </c>
      <c r="K19" s="18">
        <f si="4" t="shared"/>
        <v>0</v>
      </c>
      <c r="L19" s="18">
        <f si="5" t="shared"/>
        <v>0</v>
      </c>
    </row>
    <row r="20" spans="1:12">
      <c r="A20" s="19">
        <f>'20.TGT1'!C110</f>
        <v>134002</v>
      </c>
      <c r="B20" s="19" t="str">
        <f>'20.TGT1'!D110</f>
        <v xml:space="preserve">               Эрүүл мэндийн даатгалын сангаас санхүүжих</v>
      </c>
      <c r="C20" s="17">
        <f>+'20.TGT1'!$F110</f>
        <v>0</v>
      </c>
      <c r="D20" s="17">
        <f si="6" t="shared"/>
        <v>0</v>
      </c>
      <c r="E20" s="17">
        <f>+'20.TGT1'!G110</f>
        <v>0</v>
      </c>
      <c r="F20" s="17">
        <f si="7" t="shared"/>
        <v>0</v>
      </c>
      <c r="G20" s="17">
        <f>+'20.TGT1'!H110</f>
        <v>0</v>
      </c>
      <c r="H20" s="17">
        <f si="1" t="shared"/>
        <v>0</v>
      </c>
      <c r="I20" s="18">
        <f si="2" t="shared"/>
        <v>0</v>
      </c>
      <c r="J20" s="18">
        <f si="3" t="shared"/>
        <v>0</v>
      </c>
      <c r="K20" s="18">
        <f si="4" t="shared"/>
        <v>0</v>
      </c>
      <c r="L20" s="18">
        <f si="5" t="shared"/>
        <v>0</v>
      </c>
    </row>
    <row r="21" spans="1:12">
      <c r="A21" s="19">
        <f>'20.TGT1'!C111</f>
        <v>134003</v>
      </c>
      <c r="B21" s="19" t="str">
        <f>'20.TGT1'!D111</f>
        <v xml:space="preserve">               Нийгмийн даатгалын сангаас эмнэлгүүдэд олгох санхүүжилт</v>
      </c>
      <c r="C21" s="17">
        <f>+'20.TGT1'!$F111</f>
        <v>0</v>
      </c>
      <c r="D21" s="17">
        <f si="6" t="shared"/>
        <v>0</v>
      </c>
      <c r="E21" s="17">
        <f>+'20.TGT1'!G111</f>
        <v>0</v>
      </c>
      <c r="F21" s="17">
        <f si="7" t="shared"/>
        <v>0</v>
      </c>
      <c r="G21" s="17">
        <f>+'20.TGT1'!H111</f>
        <v>0</v>
      </c>
      <c r="H21" s="17">
        <f si="1" t="shared"/>
        <v>0</v>
      </c>
      <c r="I21" s="18">
        <f si="2" t="shared"/>
        <v>0</v>
      </c>
      <c r="J21" s="18">
        <f si="3" t="shared"/>
        <v>0</v>
      </c>
      <c r="K21" s="18">
        <f si="4" t="shared"/>
        <v>0</v>
      </c>
      <c r="L21" s="18">
        <f si="5" t="shared"/>
        <v>0</v>
      </c>
    </row>
    <row r="22" spans="1:12">
      <c r="A22" s="19">
        <f>'20.TGT1'!C112</f>
        <v>120004</v>
      </c>
      <c r="B22" s="19" t="str">
        <f>'20.TGT1'!D112</f>
        <v xml:space="preserve">   ТӨСӨВТ БАЙГУУЛЛАГЫН ҮЙЛ АЖИЛЛАГААНААС</v>
      </c>
      <c r="C22" s="17">
        <f>+'20.TGT1'!$F112</f>
        <v>0</v>
      </c>
      <c r="D22" s="17">
        <f si="6" t="shared"/>
        <v>0</v>
      </c>
      <c r="E22" s="17">
        <f>+'20.TGT1'!G112</f>
        <v>0</v>
      </c>
      <c r="F22" s="17">
        <f si="7" t="shared"/>
        <v>0</v>
      </c>
      <c r="G22" s="17">
        <f>+'20.TGT1'!H112</f>
        <v>0</v>
      </c>
      <c r="H22" s="17">
        <f si="1" t="shared"/>
        <v>0</v>
      </c>
      <c r="I22" s="18">
        <f si="2" t="shared"/>
        <v>0</v>
      </c>
      <c r="J22" s="18">
        <f si="3" t="shared"/>
        <v>0</v>
      </c>
      <c r="K22" s="18">
        <f si="4" t="shared"/>
        <v>0</v>
      </c>
      <c r="L22" s="18">
        <f si="5" t="shared"/>
        <v>0</v>
      </c>
    </row>
    <row r="23" spans="1:12">
      <c r="A23" s="19">
        <f>'20.TGT1'!C113</f>
        <v>1200041</v>
      </c>
      <c r="B23" s="19" t="str">
        <f>'20.TGT1'!D113</f>
        <v xml:space="preserve">               Үндсэн үйл ажиллагааны орлогоос санхүүжих</v>
      </c>
      <c r="C23" s="17">
        <f>+'20.TGT1'!$F113</f>
        <v>0</v>
      </c>
      <c r="D23" s="17">
        <f si="6" t="shared"/>
        <v>0</v>
      </c>
      <c r="E23" s="17">
        <f>+'20.TGT1'!G113</f>
        <v>0</v>
      </c>
      <c r="F23" s="17">
        <f si="7" t="shared"/>
        <v>0</v>
      </c>
      <c r="G23" s="17">
        <f>+'20.TGT1'!H113</f>
        <v>0</v>
      </c>
      <c r="H23" s="17">
        <f si="1" t="shared"/>
        <v>0</v>
      </c>
      <c r="I23" s="18">
        <f si="2" t="shared"/>
        <v>0</v>
      </c>
      <c r="J23" s="18">
        <f si="3" t="shared"/>
        <v>0</v>
      </c>
      <c r="K23" s="18">
        <f si="4" t="shared"/>
        <v>0</v>
      </c>
      <c r="L23" s="18">
        <f si="5" t="shared"/>
        <v>0</v>
      </c>
    </row>
    <row r="24" spans="1:12">
      <c r="A24" s="19">
        <f>'20.TGT1'!C114</f>
        <v>1200042</v>
      </c>
      <c r="B24" s="19" t="str">
        <f>'20.TGT1'!D114</f>
        <v xml:space="preserve">               Туслах үйл ажиллагааны орлогоос санхүүжих</v>
      </c>
      <c r="C24" s="17">
        <f>+'20.TGT1'!$F114</f>
        <v>0</v>
      </c>
      <c r="D24" s="17">
        <f si="6" t="shared"/>
        <v>0</v>
      </c>
      <c r="E24" s="17">
        <f>+'20.TGT1'!G114</f>
        <v>0</v>
      </c>
      <c r="F24" s="17">
        <f si="7" t="shared"/>
        <v>0</v>
      </c>
      <c r="G24" s="17">
        <f>+'20.TGT1'!H114</f>
        <v>0</v>
      </c>
      <c r="H24" s="17">
        <f si="1" t="shared"/>
        <v>0</v>
      </c>
      <c r="I24" s="18">
        <f si="2" t="shared"/>
        <v>0</v>
      </c>
      <c r="J24" s="18">
        <f si="3" t="shared"/>
        <v>0</v>
      </c>
      <c r="K24" s="18">
        <f si="4" t="shared"/>
        <v>0</v>
      </c>
      <c r="L24" s="18">
        <f si="5" t="shared"/>
        <v>0</v>
      </c>
    </row>
    <row r="25" spans="1:12">
      <c r="A25" s="19">
        <f>'20.TGT1'!C115</f>
        <v>1200043</v>
      </c>
      <c r="B25" s="19" t="str">
        <f>'20.TGT1'!D115</f>
        <v xml:space="preserve">               Урьд оны үлдэгдлээс санхүүжих</v>
      </c>
      <c r="C25" s="17">
        <f>+'20.TGT1'!$F115</f>
        <v>0</v>
      </c>
      <c r="D25" s="17">
        <f si="6" t="shared"/>
        <v>0</v>
      </c>
      <c r="E25" s="17">
        <f>+'20.TGT1'!G115</f>
        <v>0</v>
      </c>
      <c r="F25" s="17">
        <f si="7" t="shared"/>
        <v>0</v>
      </c>
      <c r="G25" s="17">
        <f>+'20.TGT1'!H115</f>
        <v>0</v>
      </c>
      <c r="H25" s="17">
        <f si="1" t="shared"/>
        <v>0</v>
      </c>
      <c r="I25" s="18">
        <f si="2" t="shared"/>
        <v>0</v>
      </c>
      <c r="J25" s="18">
        <f si="3" t="shared"/>
        <v>0</v>
      </c>
      <c r="K25" s="18">
        <f si="4" t="shared"/>
        <v>0</v>
      </c>
      <c r="L25" s="18">
        <f si="5" t="shared"/>
        <v>0</v>
      </c>
    </row>
    <row r="26" spans="1:12">
      <c r="A26" s="19">
        <f>'20.TGT1'!C116</f>
        <v>1200044</v>
      </c>
      <c r="B26" s="19" t="str">
        <f>'20.TGT1'!D116</f>
        <v xml:space="preserve">               Гадаадын эх үүсвэрээс санхүүжих</v>
      </c>
      <c r="C26" s="17">
        <f>+'20.TGT1'!$F116</f>
        <v>0</v>
      </c>
      <c r="D26" s="17">
        <f si="6" t="shared"/>
        <v>0</v>
      </c>
      <c r="E26" s="17">
        <f>+'20.TGT1'!G116</f>
        <v>0</v>
      </c>
      <c r="F26" s="17">
        <f si="7" t="shared"/>
        <v>0</v>
      </c>
      <c r="G26" s="17">
        <f>+'20.TGT1'!H116</f>
        <v>0</v>
      </c>
      <c r="H26" s="17">
        <f si="1" t="shared"/>
        <v>0</v>
      </c>
      <c r="I26" s="18">
        <f si="2" t="shared"/>
        <v>0</v>
      </c>
      <c r="J26" s="18">
        <f si="3" t="shared"/>
        <v>0</v>
      </c>
      <c r="K26" s="18">
        <f si="4" t="shared"/>
        <v>0</v>
      </c>
      <c r="L26" s="18">
        <f si="5" t="shared"/>
        <v>0</v>
      </c>
    </row>
    <row r="27" spans="1:12">
      <c r="A27" s="19">
        <f>'20.TGT1'!C117</f>
        <v>122</v>
      </c>
      <c r="B27" s="19" t="str">
        <f>'20.TGT1'!D117</f>
        <v xml:space="preserve">   ТУСЛАМЖИЙН ЭХ ҮҮСВЭРЭЭС САНХҮҮЖИХ</v>
      </c>
      <c r="C27" s="17">
        <f>+'20.TGT1'!$F117</f>
        <v>0</v>
      </c>
      <c r="D27" s="17">
        <f si="6" t="shared"/>
        <v>0</v>
      </c>
      <c r="E27" s="17">
        <f>+'20.TGT1'!G117</f>
        <v>0</v>
      </c>
      <c r="F27" s="17">
        <f si="7" t="shared"/>
        <v>0</v>
      </c>
      <c r="G27" s="17">
        <f>+'20.TGT1'!H117</f>
        <v>0</v>
      </c>
      <c r="H27" s="17">
        <f si="1" t="shared"/>
        <v>0</v>
      </c>
      <c r="I27" s="18">
        <f si="2" t="shared"/>
        <v>0</v>
      </c>
      <c r="J27" s="18">
        <f si="3" t="shared"/>
        <v>0</v>
      </c>
      <c r="K27" s="18">
        <f si="4" t="shared"/>
        <v>0</v>
      </c>
      <c r="L27" s="18">
        <f si="5" t="shared"/>
        <v>0</v>
      </c>
    </row>
    <row r="28" spans="1:12">
      <c r="A28" s="19">
        <f>'20.TGT1'!C118</f>
        <v>122001</v>
      </c>
      <c r="B28" s="19" t="str">
        <f>'20.TGT1'!D118</f>
        <v xml:space="preserve">          Хандив тусламж /дотоод/</v>
      </c>
      <c r="C28" s="17">
        <f>+'20.TGT1'!$F118</f>
        <v>0</v>
      </c>
      <c r="D28" s="17">
        <f si="6" t="shared"/>
        <v>0</v>
      </c>
      <c r="E28" s="17">
        <f>+'20.TGT1'!G118</f>
        <v>0</v>
      </c>
      <c r="F28" s="17">
        <f si="7" t="shared"/>
        <v>0</v>
      </c>
      <c r="G28" s="17">
        <f>+'20.TGT1'!H118</f>
        <v>0</v>
      </c>
      <c r="H28" s="17">
        <f si="1" t="shared"/>
        <v>0</v>
      </c>
      <c r="I28" s="18">
        <f si="2" t="shared"/>
        <v>0</v>
      </c>
      <c r="J28" s="18">
        <f si="3" t="shared"/>
        <v>0</v>
      </c>
      <c r="K28" s="18">
        <f si="4" t="shared"/>
        <v>0</v>
      </c>
      <c r="L28" s="18">
        <f si="5" t="shared"/>
        <v>0</v>
      </c>
    </row>
    <row r="29" spans="1:12">
      <c r="A29" s="19">
        <f>'20.TGT1'!C119</f>
        <v>122002</v>
      </c>
      <c r="B29" s="19" t="str">
        <f>'20.TGT1'!D119</f>
        <v xml:space="preserve">          Хандив тусламж /гадаад/</v>
      </c>
      <c r="C29" s="17">
        <f>+'20.TGT1'!$F119</f>
        <v>0</v>
      </c>
      <c r="D29" s="17">
        <f si="6" t="shared"/>
        <v>0</v>
      </c>
      <c r="E29" s="17">
        <f>+'20.TGT1'!G119</f>
        <v>0</v>
      </c>
      <c r="F29" s="17">
        <f si="7" t="shared"/>
        <v>0</v>
      </c>
      <c r="G29" s="17">
        <f>+'20.TGT1'!H119</f>
        <v>0</v>
      </c>
      <c r="H29" s="17">
        <f si="1" t="shared"/>
        <v>0</v>
      </c>
      <c r="I29" s="18">
        <f si="2" t="shared"/>
        <v>0</v>
      </c>
      <c r="J29" s="18">
        <f si="3" t="shared"/>
        <v>0</v>
      </c>
      <c r="K29" s="18">
        <f si="4" t="shared"/>
        <v>0</v>
      </c>
      <c r="L29" s="18">
        <f si="5" t="shared"/>
        <v>0</v>
      </c>
    </row>
    <row r="30" spans="1:12">
      <c r="A30" s="19">
        <f>'20.TGT1'!C120</f>
        <v>14</v>
      </c>
      <c r="B30" s="19" t="str">
        <f>'20.TGT1'!D120</f>
        <v xml:space="preserve">   БУСАД ЭХ ҮҮСВЭР</v>
      </c>
      <c r="C30" s="17">
        <f>+'20.TGT1'!$F120</f>
        <v>0</v>
      </c>
      <c r="D30" s="17">
        <f si="6" t="shared"/>
        <v>0</v>
      </c>
      <c r="E30" s="17">
        <f>+'20.TGT1'!G120</f>
        <v>0</v>
      </c>
      <c r="F30" s="17">
        <f si="7" t="shared"/>
        <v>0</v>
      </c>
      <c r="G30" s="17">
        <f>+'20.TGT1'!H120</f>
        <v>0</v>
      </c>
      <c r="H30" s="17">
        <f si="1" t="shared"/>
        <v>0</v>
      </c>
      <c r="I30" s="18">
        <f si="2" t="shared"/>
        <v>0</v>
      </c>
      <c r="J30" s="18">
        <f si="3" t="shared"/>
        <v>0</v>
      </c>
      <c r="K30" s="18">
        <f si="4" t="shared"/>
        <v>0</v>
      </c>
      <c r="L30" s="18">
        <f si="5" t="shared"/>
        <v>0</v>
      </c>
    </row>
    <row r="31" spans="1:12">
      <c r="A31" s="19">
        <f>'20.TGT1'!C121</f>
        <v>145005</v>
      </c>
      <c r="B31" s="19" t="str">
        <f>'20.TGT1'!D121</f>
        <v xml:space="preserve">               Төсөв болон дамжуулан зээлдүүлсэн зээлээс эргэж төлөгдөх	</v>
      </c>
      <c r="C31" s="17">
        <f>+'20.TGT1'!$F121</f>
        <v>0</v>
      </c>
      <c r="D31" s="17">
        <f si="6" t="shared"/>
        <v>0</v>
      </c>
      <c r="E31" s="17">
        <f>+'20.TGT1'!G121</f>
        <v>0</v>
      </c>
      <c r="F31" s="17">
        <f si="7" t="shared"/>
        <v>0</v>
      </c>
      <c r="G31" s="17">
        <f>+'20.TGT1'!H121</f>
        <v>0</v>
      </c>
      <c r="H31" s="17">
        <f si="1" t="shared"/>
        <v>0</v>
      </c>
      <c r="I31" s="18">
        <f si="2" t="shared"/>
        <v>0</v>
      </c>
      <c r="J31" s="18">
        <f si="3" t="shared"/>
        <v>0</v>
      </c>
      <c r="K31" s="18">
        <f si="4" t="shared"/>
        <v>0</v>
      </c>
      <c r="L31" s="18">
        <f si="5" t="shared"/>
        <v>0</v>
      </c>
    </row>
    <row r="35" spans="2:6">
      <c r="B35" s="324" t="s">
        <v>1267</v>
      </c>
      <c r="C35" s="324"/>
      <c r="D35" s="324"/>
      <c r="E35" s="233"/>
      <c r="F35" s="233"/>
    </row>
    <row r="36" spans="2:6">
      <c r="B36" s="233"/>
      <c r="C36" s="233"/>
      <c r="D36" s="667"/>
      <c r="E36" s="667"/>
      <c r="F36" s="321"/>
    </row>
    <row r="37" spans="2:6">
      <c r="B37" s="233"/>
      <c r="C37" s="233"/>
      <c r="D37" s="321"/>
      <c r="E37" s="321"/>
      <c r="F37" s="321"/>
    </row>
    <row r="38" spans="2:6">
      <c r="B38" s="324"/>
      <c r="C38" s="324"/>
      <c r="D38" s="233"/>
      <c r="E38" s="233"/>
      <c r="F38" s="321"/>
    </row>
    <row r="39" spans="2:6">
      <c r="B39" s="233"/>
      <c r="C39" s="233"/>
      <c r="D39" s="667"/>
      <c r="E39" s="667"/>
      <c r="F39" s="321"/>
    </row>
    <row r="40" spans="2:6">
      <c r="B40" s="233"/>
      <c r="C40" s="233"/>
      <c r="D40" s="321"/>
      <c r="E40" s="321"/>
      <c r="F40" s="321"/>
    </row>
    <row r="41" spans="2:6">
      <c r="B41" s="324"/>
      <c r="C41" s="324"/>
      <c r="D41" s="233"/>
      <c r="E41" s="233"/>
      <c r="F41" s="321"/>
    </row>
    <row r="42" spans="2:6">
      <c r="B42" s="233"/>
      <c r="C42" s="233"/>
      <c r="D42" s="668"/>
      <c r="E42" s="668"/>
      <c r="F42" s="321"/>
    </row>
    <row r="44" spans="2:6">
      <c r="B44" s="233"/>
    </row>
    <row r="45" spans="2:6">
      <c r="B45" s="233"/>
    </row>
    <row r="46" spans="2:6">
      <c r="B46" s="233"/>
    </row>
    <row r="47" spans="2:6">
      <c r="B47" s="233"/>
    </row>
  </sheetData>
  <mergeCells count="14">
    <mergeCell ref="D36:E36"/>
    <mergeCell ref="D39:E39"/>
    <mergeCell ref="D42:E42"/>
    <mergeCell ref="B2:L2"/>
    <mergeCell ref="A6:A8"/>
    <mergeCell ref="B6:B8"/>
    <mergeCell ref="I6:L6"/>
    <mergeCell ref="E7:F7"/>
    <mergeCell ref="G7:H7"/>
    <mergeCell ref="E6:H6"/>
    <mergeCell ref="I7:J7"/>
    <mergeCell ref="K7:L7"/>
    <mergeCell ref="C6:D7"/>
    <mergeCell ref="B3:D3"/>
  </mergeCells>
  <printOptions horizontalCentered="1"/>
  <pageMargins bottom="0.75" footer="0.3" header="0.3" left="0.7" right="0.2" top="0.75"/>
  <pageSetup orientation="landscape" paperSize="9" r:id="rId1" scale="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39</vt:i4>
      </vt:variant>
      <vt:variant>
        <vt:lpstr>Named Ranges</vt:lpstr>
      </vt:variant>
      <vt:variant>
        <vt:i4>6</vt:i4>
      </vt:variant>
    </vt:vector>
  </HeadingPairs>
  <TitlesOfParts>
    <vt:vector baseType="lpstr" size="45">
      <vt:lpstr>STS</vt:lpstr>
      <vt:lpstr>STT</vt:lpstr>
      <vt:lpstr>huulga</vt:lpstr>
      <vt:lpstr>amralt</vt:lpstr>
      <vt:lpstr>Tsalin uzuulelt</vt:lpstr>
      <vt:lpstr>negtgel</vt:lpstr>
      <vt:lpstr>niit</vt:lpstr>
      <vt:lpstr>ЧХ</vt:lpstr>
      <vt:lpstr>А-6.1</vt:lpstr>
      <vt:lpstr>А-6.2</vt:lpstr>
      <vt:lpstr>А-6.3</vt:lpstr>
      <vt:lpstr>СТХ</vt:lpstr>
      <vt:lpstr>1</vt:lpstr>
      <vt:lpstr>3</vt:lpstr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  <vt:lpstr>ЧХ!bookmark0</vt:lpstr>
      <vt:lpstr>bus_nutag</vt:lpstr>
      <vt:lpstr>huvi</vt:lpstr>
      <vt:lpstr>sar</vt:lpstr>
      <vt:lpstr>Бараа</vt:lpstr>
      <vt:lpstr>бүгд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2014-11-25T02:06:10Z</dcterms:created>
  <dc:creator>AUDITBS</dc:creator>
  <cp:lastModifiedBy>зочин</cp:lastModifiedBy>
  <cp:lastPrinted>2017-12-05T09:05:46Z</cp:lastPrinted>
  <dcterms:modified xsi:type="dcterms:W3CDTF">2018-06-17T13:01:17Z</dcterms:modified>
</cp:coreProperties>
</file>